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inanimate\Desktop\Отчет за 2021 Приоритет 2030\"/>
    </mc:Choice>
  </mc:AlternateContent>
  <bookViews>
    <workbookView xWindow="0" yWindow="0" windowWidth="28800" windowHeight="12435" firstSheet="5" activeTab="4"/>
  </bookViews>
  <sheets>
    <sheet name="Прил_3_1_Минобрнауки" sheetId="1" r:id="rId1"/>
    <sheet name="Прил_3_2_Минцифра" sheetId="2" r:id="rId2"/>
    <sheet name="Прил_3_1_и_3_2_Расчет" sheetId="3" r:id="rId3"/>
    <sheet name="Прил_4_ПЭ_Базовая часть" sheetId="4" r:id="rId4"/>
    <sheet name="Прил_4_ПЭ_Базовая часть_Расчет" sheetId="5" r:id="rId5"/>
    <sheet name="Прил_5_1_ПЭ_Спецчасть_ИЛ" sheetId="6" r:id="rId6"/>
    <sheet name="Прил_5_1_ПЭ_Спецчасть_ИЛ_Расчет" sheetId="7" r:id="rId7"/>
    <sheet name="Прил_5_2_ПЭ_Спецчасть_ТиОЛ" sheetId="8" r:id="rId8"/>
    <sheet name="Прил_5_2_ПСпецчасть_ТиОЛ_Расчет" sheetId="9" r:id="rId9"/>
  </sheets>
  <calcPr calcId="152511" refMode="R1C1"/>
</workbook>
</file>

<file path=xl/calcChain.xml><?xml version="1.0" encoding="utf-8"?>
<calcChain xmlns="http://schemas.openxmlformats.org/spreadsheetml/2006/main">
  <c r="G53" i="9" l="1"/>
  <c r="G50" i="9" s="1"/>
  <c r="G52" i="9"/>
  <c r="Q49" i="9"/>
  <c r="P49" i="9"/>
  <c r="O49" i="9"/>
  <c r="N49" i="9"/>
  <c r="M49" i="9"/>
  <c r="L49" i="9"/>
  <c r="K49" i="9"/>
  <c r="J49" i="9"/>
  <c r="I49" i="9"/>
  <c r="H49" i="9"/>
  <c r="G49" i="9"/>
  <c r="F49" i="9"/>
  <c r="E49" i="9"/>
  <c r="Q48" i="9"/>
  <c r="P48" i="9"/>
  <c r="O48" i="9"/>
  <c r="N48" i="9"/>
  <c r="M48" i="9"/>
  <c r="L48" i="9"/>
  <c r="K48" i="9"/>
  <c r="J48" i="9"/>
  <c r="I48" i="9"/>
  <c r="H48" i="9"/>
  <c r="G48" i="9"/>
  <c r="F48" i="9"/>
  <c r="E48" i="9"/>
  <c r="Q47" i="9"/>
  <c r="P47" i="9"/>
  <c r="O47" i="9"/>
  <c r="N47" i="9"/>
  <c r="M47" i="9"/>
  <c r="L47" i="9"/>
  <c r="K47" i="9"/>
  <c r="J47" i="9"/>
  <c r="I47" i="9"/>
  <c r="H47" i="9"/>
  <c r="G47" i="9"/>
  <c r="F47" i="9"/>
  <c r="E47" i="9"/>
  <c r="Q33" i="9"/>
  <c r="P33" i="9"/>
  <c r="O33" i="9"/>
  <c r="N33" i="9"/>
  <c r="M33" i="9"/>
  <c r="L33" i="9"/>
  <c r="K33" i="9"/>
  <c r="J33" i="9"/>
  <c r="I33" i="9"/>
  <c r="H33" i="9"/>
  <c r="G33" i="9"/>
  <c r="F33" i="9"/>
  <c r="E33" i="9"/>
  <c r="Q29" i="9"/>
  <c r="Q46" i="9" s="1"/>
  <c r="P29" i="9"/>
  <c r="P46" i="9" s="1"/>
  <c r="O29" i="9"/>
  <c r="O46" i="9" s="1"/>
  <c r="N29" i="9"/>
  <c r="N46" i="9" s="1"/>
  <c r="M29" i="9"/>
  <c r="M46" i="9" s="1"/>
  <c r="L29" i="9"/>
  <c r="L46" i="9" s="1"/>
  <c r="K29" i="9"/>
  <c r="K46" i="9" s="1"/>
  <c r="J29" i="9"/>
  <c r="J46" i="9" s="1"/>
  <c r="I29" i="9"/>
  <c r="I46" i="9" s="1"/>
  <c r="H29" i="9"/>
  <c r="H46" i="9" s="1"/>
  <c r="G29" i="9"/>
  <c r="G46" i="9" s="1"/>
  <c r="F29" i="9"/>
  <c r="F46" i="9" s="1"/>
  <c r="E29" i="9"/>
  <c r="E46" i="9" s="1"/>
  <c r="Q28" i="9"/>
  <c r="Q45" i="9" s="1"/>
  <c r="P28" i="9"/>
  <c r="P45" i="9" s="1"/>
  <c r="O28" i="9"/>
  <c r="O45" i="9" s="1"/>
  <c r="N28" i="9"/>
  <c r="N45" i="9" s="1"/>
  <c r="M28" i="9"/>
  <c r="M45" i="9" s="1"/>
  <c r="L28" i="9"/>
  <c r="L45" i="9" s="1"/>
  <c r="K28" i="9"/>
  <c r="K45" i="9" s="1"/>
  <c r="J28" i="9"/>
  <c r="J45" i="9" s="1"/>
  <c r="I28" i="9"/>
  <c r="I45" i="9" s="1"/>
  <c r="H28" i="9"/>
  <c r="H45" i="9" s="1"/>
  <c r="G28" i="9"/>
  <c r="G45" i="9" s="1"/>
  <c r="F28" i="9"/>
  <c r="F45" i="9" s="1"/>
  <c r="E28" i="9"/>
  <c r="E45" i="9" s="1"/>
  <c r="Q27" i="9"/>
  <c r="Q44" i="9" s="1"/>
  <c r="P27" i="9"/>
  <c r="P44" i="9" s="1"/>
  <c r="P38" i="9" s="1"/>
  <c r="O27" i="9"/>
  <c r="O24" i="9" s="1"/>
  <c r="N27" i="9"/>
  <c r="N44" i="9" s="1"/>
  <c r="M27" i="9"/>
  <c r="L27" i="9"/>
  <c r="L24" i="9" s="1"/>
  <c r="K27" i="9"/>
  <c r="K44" i="9" s="1"/>
  <c r="J27" i="9"/>
  <c r="J44" i="9" s="1"/>
  <c r="I27" i="9"/>
  <c r="I44" i="9" s="1"/>
  <c r="H27" i="9"/>
  <c r="H44" i="9" s="1"/>
  <c r="H38" i="9" s="1"/>
  <c r="D21" i="8" s="1"/>
  <c r="G27" i="9"/>
  <c r="G24" i="9" s="1"/>
  <c r="F27" i="9"/>
  <c r="F44" i="9" s="1"/>
  <c r="E27" i="9"/>
  <c r="Q24" i="9"/>
  <c r="N24" i="9"/>
  <c r="Q23" i="9"/>
  <c r="P23" i="9"/>
  <c r="O23" i="9"/>
  <c r="N23" i="9"/>
  <c r="M23" i="9"/>
  <c r="L23" i="9"/>
  <c r="K23" i="9"/>
  <c r="J23" i="9"/>
  <c r="I23" i="9"/>
  <c r="H23" i="9"/>
  <c r="G23" i="9"/>
  <c r="F23" i="9"/>
  <c r="E23" i="9"/>
  <c r="Q22" i="9"/>
  <c r="Q15" i="9" s="1"/>
  <c r="P22" i="9"/>
  <c r="P15" i="9" s="1"/>
  <c r="O22" i="9"/>
  <c r="N22" i="9"/>
  <c r="N15" i="9" s="1"/>
  <c r="M22" i="9"/>
  <c r="M15" i="9" s="1"/>
  <c r="L22" i="9"/>
  <c r="K22" i="9"/>
  <c r="J22" i="9"/>
  <c r="I22" i="9"/>
  <c r="H22" i="9"/>
  <c r="G22" i="9"/>
  <c r="F22" i="9"/>
  <c r="F15" i="9" s="1"/>
  <c r="E22" i="9"/>
  <c r="H15" i="9"/>
  <c r="D18" i="8" s="1"/>
  <c r="E15" i="9"/>
  <c r="Q14" i="9"/>
  <c r="P14" i="9"/>
  <c r="O14" i="9"/>
  <c r="N14" i="9"/>
  <c r="M14" i="9"/>
  <c r="L14" i="9"/>
  <c r="K14" i="9"/>
  <c r="J14" i="9"/>
  <c r="I14" i="9"/>
  <c r="H14" i="9"/>
  <c r="G14" i="9"/>
  <c r="F14" i="9"/>
  <c r="E14" i="9"/>
  <c r="Q13" i="9"/>
  <c r="P13" i="9"/>
  <c r="P10" i="9" s="1"/>
  <c r="O13" i="9"/>
  <c r="N13" i="9"/>
  <c r="M13" i="9"/>
  <c r="L13" i="9"/>
  <c r="L10" i="9" s="1"/>
  <c r="K13" i="9"/>
  <c r="J13" i="9"/>
  <c r="I13" i="9"/>
  <c r="H13" i="9"/>
  <c r="H10" i="9" s="1"/>
  <c r="D17" i="8" s="1"/>
  <c r="G13" i="9"/>
  <c r="F13" i="9"/>
  <c r="E13" i="9"/>
  <c r="O10" i="9"/>
  <c r="G10" i="9"/>
  <c r="Q9" i="9"/>
  <c r="G9" i="9"/>
  <c r="E9" i="9"/>
  <c r="N8" i="9"/>
  <c r="J8" i="9"/>
  <c r="J6" i="9" s="1"/>
  <c r="G8" i="9"/>
  <c r="G6" i="9" s="1"/>
  <c r="Q5" i="9"/>
  <c r="Q53" i="9" s="1"/>
  <c r="P5" i="9"/>
  <c r="P53" i="9" s="1"/>
  <c r="O5" i="9"/>
  <c r="O53" i="9" s="1"/>
  <c r="N5" i="9"/>
  <c r="N53" i="9" s="1"/>
  <c r="M5" i="9"/>
  <c r="M53" i="9" s="1"/>
  <c r="L5" i="9"/>
  <c r="L53" i="9" s="1"/>
  <c r="K5" i="9"/>
  <c r="K53" i="9" s="1"/>
  <c r="J5" i="9"/>
  <c r="J9" i="9" s="1"/>
  <c r="I5" i="9"/>
  <c r="I53" i="9" s="1"/>
  <c r="H5" i="9"/>
  <c r="H53" i="9" s="1"/>
  <c r="F5" i="9"/>
  <c r="F53" i="9" s="1"/>
  <c r="E5" i="9"/>
  <c r="E53" i="9" s="1"/>
  <c r="Q4" i="9"/>
  <c r="Q52" i="9" s="1"/>
  <c r="Q50" i="9" s="1"/>
  <c r="P4" i="9"/>
  <c r="P52" i="9" s="1"/>
  <c r="P50" i="9" s="1"/>
  <c r="O4" i="9"/>
  <c r="O8" i="9" s="1"/>
  <c r="N4" i="9"/>
  <c r="N52" i="9" s="1"/>
  <c r="M4" i="9"/>
  <c r="M52" i="9" s="1"/>
  <c r="L4" i="9"/>
  <c r="L52" i="9" s="1"/>
  <c r="K4" i="9"/>
  <c r="K52" i="9" s="1"/>
  <c r="J4" i="9"/>
  <c r="J52" i="9" s="1"/>
  <c r="I4" i="9"/>
  <c r="I52" i="9" s="1"/>
  <c r="H4" i="9"/>
  <c r="H52" i="9" s="1"/>
  <c r="H50" i="9" s="1"/>
  <c r="D22" i="8" s="1"/>
  <c r="F4" i="9"/>
  <c r="F52" i="9" s="1"/>
  <c r="E4" i="9"/>
  <c r="E52" i="9" s="1"/>
  <c r="N2" i="9"/>
  <c r="K2" i="9"/>
  <c r="G2" i="9"/>
  <c r="E2" i="9"/>
  <c r="E20" i="8"/>
  <c r="D20" i="8"/>
  <c r="Q42" i="7"/>
  <c r="P42" i="7"/>
  <c r="O42" i="7"/>
  <c r="N42" i="7"/>
  <c r="M42" i="7"/>
  <c r="L42" i="7"/>
  <c r="K42" i="7"/>
  <c r="J42" i="7"/>
  <c r="I42" i="7"/>
  <c r="H42" i="7"/>
  <c r="G42" i="7"/>
  <c r="F42" i="7"/>
  <c r="E42" i="7"/>
  <c r="Q41" i="7"/>
  <c r="P41" i="7"/>
  <c r="O41" i="7"/>
  <c r="N41" i="7"/>
  <c r="M41" i="7"/>
  <c r="L41" i="7"/>
  <c r="K41" i="7"/>
  <c r="J41" i="7"/>
  <c r="I41" i="7"/>
  <c r="H41" i="7"/>
  <c r="G41" i="7"/>
  <c r="F41" i="7"/>
  <c r="E41" i="7"/>
  <c r="Q40" i="7"/>
  <c r="P40" i="7"/>
  <c r="O40" i="7"/>
  <c r="N40" i="7"/>
  <c r="M40" i="7"/>
  <c r="L40" i="7"/>
  <c r="K40" i="7"/>
  <c r="J40" i="7"/>
  <c r="I40" i="7"/>
  <c r="H40" i="7"/>
  <c r="G40" i="7"/>
  <c r="F40" i="7"/>
  <c r="E40" i="7"/>
  <c r="O39" i="7"/>
  <c r="G39" i="7"/>
  <c r="G33" i="7" s="1"/>
  <c r="Q29" i="7"/>
  <c r="Q39" i="7" s="1"/>
  <c r="P29" i="7"/>
  <c r="P39" i="7" s="1"/>
  <c r="O29" i="7"/>
  <c r="N29" i="7"/>
  <c r="N39" i="7" s="1"/>
  <c r="M29" i="7"/>
  <c r="M39" i="7" s="1"/>
  <c r="M33" i="7" s="1"/>
  <c r="L29" i="7"/>
  <c r="L39" i="7" s="1"/>
  <c r="K29" i="7"/>
  <c r="K39" i="7" s="1"/>
  <c r="J29" i="7"/>
  <c r="J39" i="7" s="1"/>
  <c r="J33" i="7" s="1"/>
  <c r="I29" i="7"/>
  <c r="I39" i="7" s="1"/>
  <c r="H29" i="7"/>
  <c r="H39" i="7" s="1"/>
  <c r="G29" i="7"/>
  <c r="F29" i="7"/>
  <c r="F39" i="7" s="1"/>
  <c r="E29" i="7"/>
  <c r="E39" i="7" s="1"/>
  <c r="E33" i="7" s="1"/>
  <c r="Q28" i="7"/>
  <c r="P28" i="7"/>
  <c r="O28" i="7"/>
  <c r="N28" i="7"/>
  <c r="M28" i="7"/>
  <c r="L28" i="7"/>
  <c r="K28" i="7"/>
  <c r="J28" i="7"/>
  <c r="I28" i="7"/>
  <c r="H28" i="7"/>
  <c r="G28" i="7"/>
  <c r="F28" i="7"/>
  <c r="E28" i="7"/>
  <c r="Q27" i="7"/>
  <c r="P27" i="7"/>
  <c r="O27" i="7"/>
  <c r="N27" i="7"/>
  <c r="M27" i="7"/>
  <c r="L27" i="7"/>
  <c r="L26" i="7" s="1"/>
  <c r="K27" i="7"/>
  <c r="K26" i="7" s="1"/>
  <c r="J27" i="7"/>
  <c r="I27" i="7"/>
  <c r="H27" i="7"/>
  <c r="G27" i="7"/>
  <c r="F27" i="7"/>
  <c r="E27" i="7"/>
  <c r="P26" i="7"/>
  <c r="M26" i="7"/>
  <c r="H26" i="7"/>
  <c r="E26" i="7"/>
  <c r="Q18" i="7"/>
  <c r="P18" i="7"/>
  <c r="O18" i="7"/>
  <c r="N18" i="7"/>
  <c r="M18" i="7"/>
  <c r="L18" i="7"/>
  <c r="K18" i="7"/>
  <c r="J18" i="7"/>
  <c r="I18" i="7"/>
  <c r="H18" i="7"/>
  <c r="G18" i="7"/>
  <c r="F18" i="7"/>
  <c r="E18" i="7"/>
  <c r="Q14" i="7"/>
  <c r="P14" i="7"/>
  <c r="O14" i="7"/>
  <c r="N14" i="7"/>
  <c r="M14" i="7"/>
  <c r="L14" i="7"/>
  <c r="K14" i="7"/>
  <c r="J14" i="7"/>
  <c r="I14" i="7"/>
  <c r="H14" i="7"/>
  <c r="G14" i="7"/>
  <c r="F14" i="7"/>
  <c r="E14" i="7"/>
  <c r="Q13" i="7"/>
  <c r="P13" i="7"/>
  <c r="O13" i="7"/>
  <c r="N13" i="7"/>
  <c r="M13" i="7"/>
  <c r="L13" i="7"/>
  <c r="K13" i="7"/>
  <c r="J13" i="7"/>
  <c r="I13" i="7"/>
  <c r="H13" i="7"/>
  <c r="G13" i="7"/>
  <c r="F13" i="7"/>
  <c r="E13" i="7"/>
  <c r="Q12" i="7"/>
  <c r="Q10" i="7" s="1"/>
  <c r="P12" i="7"/>
  <c r="P10" i="7" s="1"/>
  <c r="O12" i="7"/>
  <c r="N12" i="7"/>
  <c r="N10" i="7" s="1"/>
  <c r="M12" i="7"/>
  <c r="L12" i="7"/>
  <c r="K12" i="7"/>
  <c r="J12" i="7"/>
  <c r="J10" i="7" s="1"/>
  <c r="I12" i="7"/>
  <c r="H12" i="7"/>
  <c r="H10" i="7" s="1"/>
  <c r="D17" i="6" s="1"/>
  <c r="G12" i="7"/>
  <c r="F12" i="7"/>
  <c r="F10" i="7" s="1"/>
  <c r="E12" i="7"/>
  <c r="O10" i="7"/>
  <c r="L10" i="7"/>
  <c r="K10" i="7"/>
  <c r="G10" i="7"/>
  <c r="Q9" i="7"/>
  <c r="P9" i="7"/>
  <c r="O9" i="7"/>
  <c r="N9" i="7"/>
  <c r="M9" i="7"/>
  <c r="L9" i="7"/>
  <c r="K9" i="7"/>
  <c r="J9" i="7"/>
  <c r="I9" i="7"/>
  <c r="H9" i="7"/>
  <c r="G9" i="7"/>
  <c r="F9" i="7"/>
  <c r="E9" i="7"/>
  <c r="E8" i="7"/>
  <c r="E6" i="7" s="1"/>
  <c r="Q5" i="7"/>
  <c r="Q21" i="7" s="1"/>
  <c r="P5" i="7"/>
  <c r="P21" i="7" s="1"/>
  <c r="O5" i="7"/>
  <c r="O21" i="7" s="1"/>
  <c r="N5" i="7"/>
  <c r="N21" i="7" s="1"/>
  <c r="M5" i="7"/>
  <c r="M21" i="7" s="1"/>
  <c r="L5" i="7"/>
  <c r="L21" i="7" s="1"/>
  <c r="K5" i="7"/>
  <c r="K25" i="7" s="1"/>
  <c r="J5" i="7"/>
  <c r="J21" i="7" s="1"/>
  <c r="I5" i="7"/>
  <c r="I21" i="7" s="1"/>
  <c r="H5" i="7"/>
  <c r="H21" i="7" s="1"/>
  <c r="G5" i="7"/>
  <c r="G21" i="7" s="1"/>
  <c r="F5" i="7"/>
  <c r="F21" i="7" s="1"/>
  <c r="E5" i="7"/>
  <c r="E21" i="7" s="1"/>
  <c r="Q4" i="7"/>
  <c r="Q20" i="7" s="1"/>
  <c r="P4" i="7"/>
  <c r="P24" i="7" s="1"/>
  <c r="O4" i="7"/>
  <c r="O20" i="7" s="1"/>
  <c r="N4" i="7"/>
  <c r="N20" i="7" s="1"/>
  <c r="M4" i="7"/>
  <c r="M20" i="7" s="1"/>
  <c r="L4" i="7"/>
  <c r="L20" i="7" s="1"/>
  <c r="L17" i="7" s="1"/>
  <c r="K4" i="7"/>
  <c r="K20" i="7" s="1"/>
  <c r="J4" i="7"/>
  <c r="J20" i="7" s="1"/>
  <c r="I4" i="7"/>
  <c r="I20" i="7" s="1"/>
  <c r="H4" i="7"/>
  <c r="H24" i="7" s="1"/>
  <c r="G4" i="7"/>
  <c r="G20" i="7" s="1"/>
  <c r="F4" i="7"/>
  <c r="F20" i="7" s="1"/>
  <c r="E4" i="7"/>
  <c r="E20" i="7" s="1"/>
  <c r="Q2" i="7"/>
  <c r="N2" i="7"/>
  <c r="I2" i="7"/>
  <c r="E15" i="6" s="1"/>
  <c r="F2" i="7"/>
  <c r="D21" i="6"/>
  <c r="E18" i="6"/>
  <c r="D18" i="6"/>
  <c r="Q24" i="5"/>
  <c r="P24" i="5"/>
  <c r="O24" i="5"/>
  <c r="N24" i="5"/>
  <c r="M24" i="5"/>
  <c r="L24" i="5"/>
  <c r="K24" i="5"/>
  <c r="J24" i="5"/>
  <c r="I24" i="5"/>
  <c r="H24" i="5"/>
  <c r="H21" i="5" s="1"/>
  <c r="D20" i="4" s="1"/>
  <c r="G24" i="5"/>
  <c r="F24" i="5"/>
  <c r="E24" i="5"/>
  <c r="Q23" i="5"/>
  <c r="Q21" i="5" s="1"/>
  <c r="P23" i="5"/>
  <c r="P21" i="5" s="1"/>
  <c r="O23" i="5"/>
  <c r="N23" i="5"/>
  <c r="N21" i="5" s="1"/>
  <c r="M23" i="5"/>
  <c r="L23" i="5"/>
  <c r="K23" i="5"/>
  <c r="J23" i="5"/>
  <c r="I23" i="5"/>
  <c r="H23" i="5"/>
  <c r="G23" i="5"/>
  <c r="F23" i="5"/>
  <c r="F21" i="5" s="1"/>
  <c r="E23" i="5"/>
  <c r="J21" i="5"/>
  <c r="I21" i="5"/>
  <c r="E20" i="4" s="1"/>
  <c r="Q19" i="5"/>
  <c r="P19" i="5"/>
  <c r="O19" i="5"/>
  <c r="N19" i="5"/>
  <c r="N16" i="5" s="1"/>
  <c r="M19" i="5"/>
  <c r="L19" i="5"/>
  <c r="K19" i="5"/>
  <c r="J19" i="5"/>
  <c r="I19" i="5"/>
  <c r="H19" i="5"/>
  <c r="G19" i="5"/>
  <c r="F19" i="5"/>
  <c r="E19" i="5"/>
  <c r="Q18" i="5"/>
  <c r="Q16" i="5" s="1"/>
  <c r="P18" i="5"/>
  <c r="P16" i="5" s="1"/>
  <c r="O18" i="5"/>
  <c r="O16" i="5" s="1"/>
  <c r="N18" i="5"/>
  <c r="M18" i="5"/>
  <c r="M16" i="5" s="1"/>
  <c r="L18" i="5"/>
  <c r="K18" i="5"/>
  <c r="J18" i="5"/>
  <c r="I18" i="5"/>
  <c r="H18" i="5"/>
  <c r="H16" i="5" s="1"/>
  <c r="D18" i="4" s="1"/>
  <c r="G18" i="5"/>
  <c r="F18" i="5"/>
  <c r="E18" i="5"/>
  <c r="E16" i="5" s="1"/>
  <c r="G16" i="5"/>
  <c r="Q11" i="5"/>
  <c r="P11" i="5"/>
  <c r="O11" i="5"/>
  <c r="N11" i="5"/>
  <c r="M11" i="5"/>
  <c r="L11" i="5"/>
  <c r="K11" i="5"/>
  <c r="J11" i="5"/>
  <c r="I11" i="5"/>
  <c r="E17" i="4" s="1"/>
  <c r="H11" i="5"/>
  <c r="G11" i="5"/>
  <c r="F11" i="5"/>
  <c r="E11" i="5"/>
  <c r="Q10" i="5"/>
  <c r="Q8" i="5" s="1"/>
  <c r="P10" i="5"/>
  <c r="P8" i="5" s="1"/>
  <c r="O10" i="5"/>
  <c r="O8" i="5" s="1"/>
  <c r="N10" i="5"/>
  <c r="M10" i="5"/>
  <c r="M8" i="5" s="1"/>
  <c r="L10" i="5"/>
  <c r="L8" i="5" s="1"/>
  <c r="K10" i="5"/>
  <c r="K8" i="5" s="1"/>
  <c r="J10" i="5"/>
  <c r="J8" i="5" s="1"/>
  <c r="I10" i="5"/>
  <c r="I8" i="5" s="1"/>
  <c r="E16" i="4" s="1"/>
  <c r="H10" i="5"/>
  <c r="H8" i="5" s="1"/>
  <c r="D16" i="4" s="1"/>
  <c r="G10" i="5"/>
  <c r="G8" i="5" s="1"/>
  <c r="F10" i="5"/>
  <c r="E10" i="5"/>
  <c r="E8" i="5" s="1"/>
  <c r="N8" i="5"/>
  <c r="F8" i="5"/>
  <c r="S5" i="5"/>
  <c r="I2" i="5" s="1"/>
  <c r="E15" i="4" s="1"/>
  <c r="Q2" i="5"/>
  <c r="P2" i="5"/>
  <c r="O2" i="5"/>
  <c r="N2" i="5"/>
  <c r="M2" i="5"/>
  <c r="L2" i="5"/>
  <c r="K2" i="5"/>
  <c r="J2" i="5"/>
  <c r="H2" i="5"/>
  <c r="D15" i="4" s="1"/>
  <c r="G2" i="5"/>
  <c r="F2" i="5"/>
  <c r="E2" i="5"/>
  <c r="E19" i="4"/>
  <c r="D19" i="4"/>
  <c r="D17" i="4"/>
  <c r="R23" i="2"/>
  <c r="Q23" i="2"/>
  <c r="P23" i="2"/>
  <c r="I23" i="2"/>
  <c r="J22" i="2"/>
  <c r="K22" i="2" s="1"/>
  <c r="G22" i="2"/>
  <c r="K21" i="2"/>
  <c r="J21" i="2"/>
  <c r="G21" i="2"/>
  <c r="R23" i="1"/>
  <c r="Q23" i="1"/>
  <c r="P23" i="1"/>
  <c r="I23" i="1"/>
  <c r="J22" i="1"/>
  <c r="K22" i="1" s="1"/>
  <c r="G22" i="1"/>
  <c r="J21" i="1"/>
  <c r="K21" i="1" s="1"/>
  <c r="G21" i="1"/>
  <c r="H21" i="1" s="1"/>
  <c r="L21" i="2" l="1"/>
  <c r="M21" i="2" s="1"/>
  <c r="I17" i="7"/>
  <c r="E19" i="6" s="1"/>
  <c r="Q17" i="7"/>
  <c r="F26" i="7"/>
  <c r="N26" i="7"/>
  <c r="L33" i="7"/>
  <c r="M2" i="9"/>
  <c r="Q8" i="9"/>
  <c r="Q6" i="9" s="1"/>
  <c r="J10" i="9"/>
  <c r="E10" i="9"/>
  <c r="M10" i="9"/>
  <c r="K15" i="9"/>
  <c r="F38" i="9"/>
  <c r="N38" i="9"/>
  <c r="K16" i="5"/>
  <c r="L21" i="5"/>
  <c r="M21" i="5"/>
  <c r="G26" i="7"/>
  <c r="L15" i="9"/>
  <c r="G2" i="7"/>
  <c r="L21" i="1"/>
  <c r="M21" i="1" s="1"/>
  <c r="H21" i="2"/>
  <c r="L16" i="5"/>
  <c r="E21" i="5"/>
  <c r="I10" i="7"/>
  <c r="E17" i="6" s="1"/>
  <c r="O26" i="7"/>
  <c r="K10" i="9"/>
  <c r="J2" i="7"/>
  <c r="E10" i="7"/>
  <c r="M10" i="7"/>
  <c r="F33" i="7"/>
  <c r="N33" i="7"/>
  <c r="P2" i="9"/>
  <c r="J26" i="7"/>
  <c r="Q2" i="9"/>
  <c r="M50" i="9"/>
  <c r="L9" i="9"/>
  <c r="I15" i="9"/>
  <c r="E18" i="8" s="1"/>
  <c r="F16" i="5"/>
  <c r="I16" i="5"/>
  <c r="E18" i="4" s="1"/>
  <c r="G21" i="5"/>
  <c r="O21" i="5"/>
  <c r="O2" i="7"/>
  <c r="H33" i="7"/>
  <c r="D22" i="6" s="1"/>
  <c r="P33" i="7"/>
  <c r="M9" i="9"/>
  <c r="F10" i="9"/>
  <c r="N10" i="9"/>
  <c r="I10" i="9"/>
  <c r="E17" i="8" s="1"/>
  <c r="Q10" i="9"/>
  <c r="G15" i="9"/>
  <c r="O15" i="9"/>
  <c r="J15" i="9"/>
  <c r="F24" i="9"/>
  <c r="I33" i="7"/>
  <c r="E22" i="6" s="1"/>
  <c r="Q33" i="7"/>
  <c r="H2" i="9"/>
  <c r="D15" i="8" s="1"/>
  <c r="F50" i="9"/>
  <c r="J16" i="5"/>
  <c r="K21" i="5"/>
  <c r="K33" i="7"/>
  <c r="O33" i="7"/>
  <c r="L2" i="9"/>
  <c r="E24" i="9"/>
  <c r="M24" i="9"/>
  <c r="L22" i="1"/>
  <c r="M22" i="1" s="1"/>
  <c r="L22" i="2"/>
  <c r="M22" i="2" s="1"/>
  <c r="I24" i="9"/>
  <c r="E19" i="8" s="1"/>
  <c r="I50" i="9"/>
  <c r="E22" i="8" s="1"/>
  <c r="I9" i="9"/>
  <c r="I2" i="9"/>
  <c r="E15" i="8" s="1"/>
  <c r="I8" i="9"/>
  <c r="I6" i="9" s="1"/>
  <c r="E16" i="8" s="1"/>
  <c r="M17" i="7"/>
  <c r="F17" i="7"/>
  <c r="I38" i="9"/>
  <c r="E21" i="8" s="1"/>
  <c r="Q38" i="9"/>
  <c r="K38" i="9"/>
  <c r="E17" i="7"/>
  <c r="N17" i="7"/>
  <c r="K50" i="9"/>
  <c r="J38" i="9"/>
  <c r="G17" i="7"/>
  <c r="O17" i="7"/>
  <c r="L50" i="9"/>
  <c r="J17" i="7"/>
  <c r="E50" i="9"/>
  <c r="N50" i="9"/>
  <c r="L2" i="7"/>
  <c r="H8" i="7"/>
  <c r="H6" i="7" s="1"/>
  <c r="D16" i="6" s="1"/>
  <c r="P8" i="7"/>
  <c r="P6" i="7" s="1"/>
  <c r="H20" i="7"/>
  <c r="H17" i="7" s="1"/>
  <c r="D19" i="6" s="1"/>
  <c r="P20" i="7"/>
  <c r="P17" i="7" s="1"/>
  <c r="K21" i="7"/>
  <c r="K17" i="7" s="1"/>
  <c r="I24" i="7"/>
  <c r="Q24" i="7"/>
  <c r="L25" i="7"/>
  <c r="J2" i="9"/>
  <c r="H8" i="9"/>
  <c r="P8" i="9"/>
  <c r="K9" i="9"/>
  <c r="H24" i="9"/>
  <c r="D19" i="8" s="1"/>
  <c r="P24" i="9"/>
  <c r="O52" i="9"/>
  <c r="O50" i="9" s="1"/>
  <c r="J53" i="9"/>
  <c r="J50" i="9" s="1"/>
  <c r="H22" i="2"/>
  <c r="E2" i="7"/>
  <c r="M2" i="7"/>
  <c r="I8" i="7"/>
  <c r="I6" i="7" s="1"/>
  <c r="E16" i="6" s="1"/>
  <c r="Q8" i="7"/>
  <c r="Q6" i="7" s="1"/>
  <c r="J24" i="7"/>
  <c r="E25" i="7"/>
  <c r="M25" i="7"/>
  <c r="H22" i="1"/>
  <c r="J8" i="7"/>
  <c r="J6" i="7" s="1"/>
  <c r="K24" i="7"/>
  <c r="K22" i="7" s="1"/>
  <c r="F25" i="7"/>
  <c r="N25" i="7"/>
  <c r="I26" i="7"/>
  <c r="E21" i="6" s="1"/>
  <c r="Q26" i="7"/>
  <c r="J24" i="9"/>
  <c r="L44" i="9"/>
  <c r="L38" i="9" s="1"/>
  <c r="K8" i="7"/>
  <c r="K6" i="7" s="1"/>
  <c r="L24" i="7"/>
  <c r="G25" i="7"/>
  <c r="O25" i="7"/>
  <c r="K8" i="9"/>
  <c r="F9" i="9"/>
  <c r="N9" i="9"/>
  <c r="N6" i="9" s="1"/>
  <c r="K24" i="9"/>
  <c r="E44" i="9"/>
  <c r="E38" i="9" s="1"/>
  <c r="M44" i="9"/>
  <c r="M38" i="9" s="1"/>
  <c r="H2" i="7"/>
  <c r="D15" i="6" s="1"/>
  <c r="P2" i="7"/>
  <c r="L8" i="7"/>
  <c r="L6" i="7" s="1"/>
  <c r="E24" i="7"/>
  <c r="E22" i="7" s="1"/>
  <c r="M24" i="7"/>
  <c r="M22" i="7" s="1"/>
  <c r="H25" i="7"/>
  <c r="H22" i="7" s="1"/>
  <c r="D20" i="6" s="1"/>
  <c r="P25" i="7"/>
  <c r="P22" i="7" s="1"/>
  <c r="F2" i="9"/>
  <c r="L8" i="9"/>
  <c r="L6" i="9" s="1"/>
  <c r="O9" i="9"/>
  <c r="O6" i="9" s="1"/>
  <c r="M8" i="7"/>
  <c r="M6" i="7" s="1"/>
  <c r="F24" i="7"/>
  <c r="N24" i="7"/>
  <c r="I25" i="7"/>
  <c r="Q25" i="7"/>
  <c r="O2" i="9"/>
  <c r="E8" i="9"/>
  <c r="E6" i="9" s="1"/>
  <c r="M8" i="9"/>
  <c r="M6" i="9" s="1"/>
  <c r="H9" i="9"/>
  <c r="P9" i="9"/>
  <c r="G44" i="9"/>
  <c r="G38" i="9" s="1"/>
  <c r="O44" i="9"/>
  <c r="O38" i="9" s="1"/>
  <c r="F8" i="7"/>
  <c r="F6" i="7" s="1"/>
  <c r="N8" i="7"/>
  <c r="N6" i="7" s="1"/>
  <c r="G24" i="7"/>
  <c r="G22" i="7" s="1"/>
  <c r="O24" i="7"/>
  <c r="O22" i="7" s="1"/>
  <c r="J25" i="7"/>
  <c r="F8" i="9"/>
  <c r="F6" i="9" s="1"/>
  <c r="K2" i="7"/>
  <c r="G8" i="7"/>
  <c r="G6" i="7" s="1"/>
  <c r="O8" i="7"/>
  <c r="O6" i="7" s="1"/>
  <c r="L22" i="7" l="1"/>
  <c r="P6" i="9"/>
  <c r="H6" i="9"/>
  <c r="D16" i="8" s="1"/>
  <c r="Q22" i="7"/>
  <c r="N22" i="7"/>
  <c r="F22" i="7"/>
  <c r="K6" i="9"/>
  <c r="J22" i="7"/>
  <c r="I22" i="7"/>
  <c r="E20" i="6" s="1"/>
</calcChain>
</file>

<file path=xl/sharedStrings.xml><?xml version="1.0" encoding="utf-8"?>
<sst xmlns="http://schemas.openxmlformats.org/spreadsheetml/2006/main" count="913" uniqueCount="325">
  <si>
    <t>Приложение 3.1 Отчет о достижении значений показателей, необходимых для достижения результата предоставления гранта предоставления гранта (Федеральный проект "Развитие интеграционных процессов в сфере науки, высшего образования и индустрии")</t>
  </si>
  <si>
    <t>КОДЫ</t>
  </si>
  <si>
    <t>по состоянию на 31 декабря 2021 г.</t>
  </si>
  <si>
    <t>Дата</t>
  </si>
  <si>
    <t>по Сводному  реестру</t>
  </si>
  <si>
    <t>Наименование Получателя Федеральное государственное бюджетное образовательное учреждение высшего образования «Всероссийский государственный институт кинематографии имени С.А.Герасимова»</t>
  </si>
  <si>
    <t>ИНН1</t>
  </si>
  <si>
    <t>7717032440</t>
  </si>
  <si>
    <t xml:space="preserve">Наименование главного распорядителя 
средств федерального бюджета                                                                                                МИНИСТЕРСТВО НАУКИ И ВЫСШЕГО ОБРАЗОВАНИЯ РОССИЙСКОЙ ФЕДЕРАЦИИ </t>
  </si>
  <si>
    <t xml:space="preserve">    (Министерство, Агентство, Служба, иной орган (организация)   </t>
  </si>
  <si>
    <t>Наименование федерального проекта2                                                                          Федеральный проект "Развитие интеграционных процессов в сфере науки, высшего образования и индустрии"</t>
  </si>
  <si>
    <t>по БК2</t>
  </si>
  <si>
    <t>Вид документа    0 ____________________________________________________________________________________________________________________________________________________________________________________________</t>
  </si>
  <si>
    <t>Периодичность: месячная; квартальная; годовая</t>
  </si>
  <si>
    <t>(первичный - «0», уточненный - «1», «2», «3», «…»)3</t>
  </si>
  <si>
    <t>по ОКЕИ</t>
  </si>
  <si>
    <t>Единица измерения: руб (с точностью до второго знака после запятой)</t>
  </si>
  <si>
    <t>Направление расходов4</t>
  </si>
  <si>
    <t>Результат предоставления гранта4</t>
  </si>
  <si>
    <t>Единица измерения4</t>
  </si>
  <si>
    <t>Код 
строки</t>
  </si>
  <si>
    <t>Плановые значения5</t>
  </si>
  <si>
    <t>Размер гранта, предусмотренный Соглашением6</t>
  </si>
  <si>
    <t>Фактически достигнутые значения</t>
  </si>
  <si>
    <t>Объем обязательств, принятых в целях достижения результатов предоставления гранта</t>
  </si>
  <si>
    <t>Неиспользованный объем финансового обеспечения 
(гр. 9 - гр. 16)11</t>
  </si>
  <si>
    <t>на отчетную дату7</t>
  </si>
  <si>
    <t>отклонение 
от планового значения</t>
  </si>
  <si>
    <t>причина 
отклонения8</t>
  </si>
  <si>
    <t>наименование</t>
  </si>
  <si>
    <t>код по БК</t>
  </si>
  <si>
    <t>код
по ОКЕИ</t>
  </si>
  <si>
    <t>с даты заключения Соглашения</t>
  </si>
  <si>
    <t>из них 
с начала текущего финансового года</t>
  </si>
  <si>
    <t>в абсолютных величинах
(гр. 7 - гр. 10)</t>
  </si>
  <si>
    <t>в процентах
(гр. 12 / гр. 7) 
× 100%)</t>
  </si>
  <si>
    <t>код</t>
  </si>
  <si>
    <t>обязательств9</t>
  </si>
  <si>
    <t>денежных обязательств10</t>
  </si>
  <si>
    <t>Поддержка образовательных организаций высшего образования с целью формирования группы университетов - национальных лидеров для формирования научного, технологического и кадрового обеспечения экономики и социальной сферы, повышения глобальной конкурентоспособности системы высшего образования и содействия региональному развитию</t>
  </si>
  <si>
    <t xml:space="preserve">Единица  </t>
  </si>
  <si>
    <t>642</t>
  </si>
  <si>
    <t>0100</t>
  </si>
  <si>
    <t>х</t>
  </si>
  <si>
    <t>в том числе:</t>
  </si>
  <si>
    <t xml:space="preserve">общее количество реализованных проектов, в том числе с участием членов консорциума (консорциумов), по каждому из мероприятий программ развития, указанных в пункте 5 Правил проведения отбора </t>
  </si>
  <si>
    <t>Единица</t>
  </si>
  <si>
    <t>0101</t>
  </si>
  <si>
    <t>численность лиц, прошедших обучение по дополнительным профессиональным программам в университете, в том числе посредством онлайн-курсов</t>
  </si>
  <si>
    <t>Человек</t>
  </si>
  <si>
    <t>792</t>
  </si>
  <si>
    <t>0102</t>
  </si>
  <si>
    <t>Всего:</t>
  </si>
  <si>
    <t>Наименование показателя</t>
  </si>
  <si>
    <t>Код по бюджетной классификации федерального бюджета</t>
  </si>
  <si>
    <t>КОСГУ</t>
  </si>
  <si>
    <t>Сумма</t>
  </si>
  <si>
    <t>с начала заключения Соглашения</t>
  </si>
  <si>
    <t>из них
с начала текущего финансового года</t>
  </si>
  <si>
    <t>Объем гранта, направленного на достижение результатов13</t>
  </si>
  <si>
    <t>Объем гранта, потребность в котором не подтверждена14</t>
  </si>
  <si>
    <t>Объем гранта, подлежащий возврату в бюджет15</t>
  </si>
  <si>
    <t>Сумма штрафных санкций (пени), подлежащих перечислению в бюджет16</t>
  </si>
  <si>
    <t>1 Заполняется в случае, если Получателем является физическое лицо.</t>
  </si>
  <si>
    <t>2 Указывается в случае, если грант предоставляется в целях достижения результатов федерального проекта. В кодовой зоне указываются 4 и 5 разряды целевой статьи расходов федерального бюджета.</t>
  </si>
  <si>
    <t>3 При представлении уточненного отчета указывается номер корректировки (например, «1», «2», «3», «…»).</t>
  </si>
  <si>
    <t xml:space="preserve">4 Показатели граф 1 - 5 формируются на основании показателей граф 1 - 5, указанных в приложении к Соглашению, оформленному в соответствии с приложением № 1 к настоящей Типовой форме. </t>
  </si>
  <si>
    <t>5 Указываются в соответствии с плановыми значениями, установленными в приложении к Соглашению, оформленному в соответствии с приложением № 1 к настоящей Типовой форме, на соответствующую дату.</t>
  </si>
  <si>
    <t>6 Заполняется в соответствии с пунктом 2.1 Соглашения на отчетный  финансовый год.</t>
  </si>
  <si>
    <t>7 Указываются значения показателей, отраженных в графе 3, достигнутые Получателем на отчетную дату, нарастающим итогом с даты заключения Соглашения и с начала текущего финансового года соответственно.</t>
  </si>
  <si>
    <t>8 Перечень причин отклонений устанавливается финансовым органом.</t>
  </si>
  <si>
    <t xml:space="preserve">9 Указывается объем принятых (подлежащих принятию на основании конкурсных процедур и (или) отборов, размещения извещения об осуществлении закупки, направления приглашения принять участие в определении поставщика (подрядчика, исполнителя), проекта контракта) Получателем на отчетную дату обязательств, источником финансового обеспечения которых является грант. </t>
  </si>
  <si>
    <t xml:space="preserve">10 Указывается объем денежных обязательств (за исключением авансов), принятых Получателем на отчетную дату, соответствующих результатам предоставления гранта, отраженным в графе 11. </t>
  </si>
  <si>
    <t>11 Показатель формируется на 1 января года, следующего за отчетным (по окончанию срока действия соглашения).</t>
  </si>
  <si>
    <t>12 Раздел 2 формируется Министерством, Агентством, Службой, иным органом (организацией) по состоянию на 1 января года, следующего за отчетным (по окончании срока действия Соглашения).</t>
  </si>
  <si>
    <t>13 Значение показателя формируется в соответствии с объемом денежных обязательств, отраженных в разделе 1, и не может превышать значение показателя графы 17 раздела 1.</t>
  </si>
  <si>
    <t>14 Указывается сумма, на которую подлежит уменьшению объем гранта (графа 18 раздела 1).</t>
  </si>
  <si>
    <t xml:space="preserve">15 Указывается объем перечисленного Получателю гранта, подлежащего возврату в федеральный бюджет. </t>
  </si>
  <si>
    <t>16 Указывается сумма штрафных санкций (пени), подлежащих перечислению в бюджет, в случае, если Правилами предоставления гранта предусмотрено применение штрафных санкций. Показатели формируются по окончании срока действия Соглашения, если иное не установлено Правилами предоставления гранта.».</t>
  </si>
  <si>
    <t>Приложение 3.2 Отчет о достижении значений показателей, необходимых для достижения результата предоставления гранта предоставления гранта (Федеральный проект "Кадры для цифровой экономики")</t>
  </si>
  <si>
    <t>Наименование федерального проекта2                                                                                                                 Федеральный проект "Кадры для цифровой экономики"</t>
  </si>
  <si>
    <t>Реализация образовательными организациями высшего образования, получающими государственную поддержку по программе стратегического академического лидерства, в рамках своих программ развития мероприятий по обеспечению условий для формирования цифровых компетенций и навыков использования цифровых технологий у обучающихся, в том числе у студентов ИТ-специальностей</t>
  </si>
  <si>
    <t>№</t>
  </si>
  <si>
    <t>Показатель</t>
  </si>
  <si>
    <t>Методика</t>
  </si>
  <si>
    <t>Плановые значения на отчетную дату</t>
  </si>
  <si>
    <t>Фактически достигнутые значения на отчетную дату</t>
  </si>
  <si>
    <t>Индекс переменной</t>
  </si>
  <si>
    <t>ПРГ1</t>
  </si>
  <si>
    <t>Численность лиц, прошедших обучение по дополнительным профессиональным программам в университете, в том числе посредством онлайн-курсов</t>
  </si>
  <si>
    <t>Если только Базовая часть = М__т_2_2__с_04__г_6__ц_6_б + М__т_2_2__с_05__г_6__ц_6_б, иначе ПРГ1</t>
  </si>
  <si>
    <t>ПРГ2</t>
  </si>
  <si>
    <t xml:space="preserve">Общее количество реализованных проектов, в том числе с участием членов консорциума (консорциумов), по каждому из мероприятий программ развития, указанных в пункте 5 Правил проведения отбора </t>
  </si>
  <si>
    <t>Суммарное количество реализованных университетом в отчетном году проектов, 
в том числе с участием членов консорциума (консорциумов) в рамках реализации мероприятий программы развития университета, предусмотренных пунктом 5 Правил проведения отбора, результатом которых стало создание уникального результата, продукта, услуги, предусмотренных в программе развития университета, в том числе создание:
а) совместных подразделений (организаций), деятельность которых направлена 
на реализацию образовательной, научной и (или) инновационной деятельности;
б) результатов интеллектуальной деятельности и приравненных к ним продуктов, работ, услуг, которым предоставляется правовая охрана;
в) результатов инновационной деятельности, получивших патентную защиту 
в Российской Федерации и (или) за рубежом и (или) переданных по лицензионному соглашению российским или зарубежным организациям;
в) новых образовательных программ среднего профессионального образования, высшего и дополнительного профессионального образования в интересах научно-технологического развития Российской Федерации, субъектов Российской Федерации, отраслей экономики и социальной сферы, а также образовательных программ, получение образования по которым связано с формированием цифровых компетенций и навыков использования и освоения новых цифровых технологий;
г) программного обеспечения, баз данных, систем управления обучением и иных результатов интеллектуальной деятельности, обеспечивающих цифровую трансформацию университета;
д) фондов, краудсорсинговых и иных социально-ориентированных платформ, 
в том числе предусматривающих взаимодействие с работниками, обучающимися 
и выпускниками университета;
е) программ внутрироссийской и международной академической мобильности научно-педагогических работников и обучающихся.</t>
  </si>
  <si>
    <t>Если только Базовая часть = ПРГ2_б, иначе ПРГ2</t>
  </si>
  <si>
    <t>Приложение 4. Отчет о достижении значений целевых показателей эффективности реализации программ развития образовательных организаций высшего образования, получающих базовую часть гранта</t>
  </si>
  <si>
    <t>Периодичность: годовая</t>
  </si>
  <si>
    <t>Ед. изм.</t>
  </si>
  <si>
    <t>Р1_б</t>
  </si>
  <si>
    <t>Объем научно-исследовательских и опытно-конструкторских работ в расчете на одного НПР</t>
  </si>
  <si>
    <t>Тыс. руб.</t>
  </si>
  <si>
    <t>Р2_б</t>
  </si>
  <si>
    <t>Доля работников в возрасте до 39 лет в общей численности ППС</t>
  </si>
  <si>
    <t>Процент</t>
  </si>
  <si>
    <t>Р3_б</t>
  </si>
  <si>
    <t>Доля обучающихся по образовательным программам бакалавриата, специалитета, магистратуры по очной форме обучения, получивших на бесплатной основе дополнительную квалификацию, в общей численности обучающихся по образовательным программам бакалавриата, специалитета, магистратуры по очной форме обучения</t>
  </si>
  <si>
    <t>Р4_б</t>
  </si>
  <si>
    <t>Доходы университета из средств от приносящей доход деятельности в расчете на одного НПР</t>
  </si>
  <si>
    <t>Р5_б</t>
  </si>
  <si>
    <t>Количество обучающихся по образовательным программам среднего профессионального образования и (или) образовательным программам высшего образования, получение профессиональных компетенций по которым связано с формированием цифровых навыков использования и освоения новых цифровых технологий, в том числе по образовательным программам, разработанным с учетом рекомендуемых опорным образовательным центром по направлениям цифровой экономики к тиражированию актуализированным основным образовательным программам с цифровой составляющей (очная форма)</t>
  </si>
  <si>
    <t>Чел.</t>
  </si>
  <si>
    <t>Р6_б</t>
  </si>
  <si>
    <t>Объем затрат на научные исследования и разработки из собственных средств университета в расчете на одного НПР</t>
  </si>
  <si>
    <t>Объем НИОКР в расчете на одного научно-педагогического работника</t>
  </si>
  <si>
    <t>Отношение общего объема средств, поступивших за отчетный год от выполнения НИОКР, к численности НПР в отчетном году.</t>
  </si>
  <si>
    <t>тыс. рублей</t>
  </si>
  <si>
    <t>Объем НИОКР</t>
  </si>
  <si>
    <t>1-Мониторинг табл.6.1 стр.1 гр.10</t>
  </si>
  <si>
    <t>М__т_6_1__с_01__г_10__ц_47</t>
  </si>
  <si>
    <t>Объем средств, поступивших от выполнения творческих проектов</t>
  </si>
  <si>
    <t>1-Мониторинг табл.6.1 стр.01 гр.13</t>
  </si>
  <si>
    <t>М__т_6_1__с_01__г_13__ц_47</t>
  </si>
  <si>
    <t>Доля студентов, зачисленных на первый курс в отчетном году, на обучение по образовательным программам высшего образования по специальностям и направлениям подготовки высшего образования творческой направленности, устанавливаемым Министерством науки и высшего образования Российской Федерации</t>
  </si>
  <si>
    <t>&gt;=0,6 равно 1, иначе 0</t>
  </si>
  <si>
    <t>ПК3</t>
  </si>
  <si>
    <t>Средняя численность работников списочного состава (ППС, без внешних совместителей)</t>
  </si>
  <si>
    <t>1-Мониторинг табл.6.2 стр.3 гр.3</t>
  </si>
  <si>
    <t>чел.</t>
  </si>
  <si>
    <t>М__т_6_2__с_03__г_3__ц_48</t>
  </si>
  <si>
    <t>Средняя численность работников списочного состава (НР, без внешних совместителей)</t>
  </si>
  <si>
    <t>1-Мониторинг табл.6.2 стр.4 гр.3</t>
  </si>
  <si>
    <t>М__т_6_2__с_04__г_3__ц_48</t>
  </si>
  <si>
    <t>Доля работников в возрасте до 39 лет в общей численности профессорско-преподавательского состава</t>
  </si>
  <si>
    <t>Отношение среднесписочной численности работников, трудоустроенных по основному месту работы из числа профессорско-преподавательского состава в возрасте до 39 лет, к общей численности профессорско-преподавательского состава.</t>
  </si>
  <si>
    <t>%</t>
  </si>
  <si>
    <t>Средняя численность работников списочного состава (ППС, без внешних совместителей) до 39 лет</t>
  </si>
  <si>
    <t>Данные заполняет вуз</t>
  </si>
  <si>
    <t>СР_ЧИСЛ__ППС_39</t>
  </si>
  <si>
    <t xml:space="preserve"> 1-Мониторинг табл.6.2 стр.3, гр.3</t>
  </si>
  <si>
    <t>Доля обучающихся по образовательным программам бакалавриата, специалитета, магистратуры по очной форме обучения получивших на бесплатной основе дополнительную квалификацию, в общей численности обучающихся по образовательным программам бакалавриата, специалитета, магистратуры по очной форме обучения</t>
  </si>
  <si>
    <t>Отношение численности обучающихся по очной форме обучения по образовательным программам бакалавриата, специалитета, магистратуры, получивших на бесплатной основе во время освоения образовательной программы более одной квалификации, подтвержденной соответствующим удостоверением и (или) сертификатом, в том числе путем освоения части образовательной программы при помощи онлайн-курсов с получением подтвержденного сертификата, к общей численности обучающихся в университете по образовательным программам бакалавриата, специалитета, магистратуры по очной форме обучения.</t>
  </si>
  <si>
    <t>Количество обучающихся по очной форме обучения по образовательным программам бакалавриата, специалитета, магистратуры, получивших на бесплатной основе во время освоения образовательной программы более одной квалификации, подтвержденной соответствующим удостоверением и (или) сертификатом, в том числе путем освоения части образовательной программы при помощи онлайн-курсов с получением подтвержденного сертификата</t>
  </si>
  <si>
    <t>СТУД_ДОП_КВАЛ</t>
  </si>
  <si>
    <t>Общая численность обучающихся по образовательным программам бакалавриата по очной форме обучения</t>
  </si>
  <si>
    <t xml:space="preserve"> 1-Мониторинг табл.2.1 стр.5 гр. 7</t>
  </si>
  <si>
    <t>М__т_2_1__с_05__г_7__ц_5</t>
  </si>
  <si>
    <t>Общая численность обучающихся по образовательным программам специалитета по очной форме обучения</t>
  </si>
  <si>
    <t xml:space="preserve"> 1-Мониторинг табл.2.1 стр.6 гр. 7</t>
  </si>
  <si>
    <t>М__т_2_1__с_06__г_7__ц_5</t>
  </si>
  <si>
    <t>Общая численность обучающихся по образовательным программам магистратуры по очной форме обучения</t>
  </si>
  <si>
    <t xml:space="preserve"> 1-Мониторинг табл.2.1 стр.7 гр. 7</t>
  </si>
  <si>
    <t>М__т_2_1__с_07__г_7__ц_5</t>
  </si>
  <si>
    <t>Отношение объема средств университета, поступивших за отчетный год от приносящей доход деятельности, к численности НПР в отчетном году.</t>
  </si>
  <si>
    <t>Объем средств университета, поступивших за отчетный год от приносящей доход деятельности</t>
  </si>
  <si>
    <t>1-Мониторинг табл.6.1 стр.6 гр.3</t>
  </si>
  <si>
    <t>М__т_6_1__с_06__г_3__ц_47</t>
  </si>
  <si>
    <t>Количество обучающихся в университете в очной форме по образовательным  программам среднего профессионального образования и (или) образовательным программам высшего образования, получение профессиональных компетенций по которым связано с формированием цифровых навыков использования и освоения новых цифровых технологий, в том числе по образовательным программам, разработанным с учетом рекомендуемых опорным образовательным центром по направлениям цифровой экономики к тиражированию актуализированным основным образовательным программам с цифровой составляющей.</t>
  </si>
  <si>
    <t>р5(б)</t>
  </si>
  <si>
    <t>Отношение объема затрат на проведение научных исследований и разработок за счет собственных средств университета в отчетном году к численности НПР в отчетном году.
В состав собственных средств включаются доходы от использования имущества, находящегося в государственной или муниципальной собственности, оказания платных услуг, средства безвозмездных поступлений и иной приносящей доход деятельности.</t>
  </si>
  <si>
    <t>Объем затрат на проведение научных исследований и разработок за счет собственных средств университета в отчетном году к численности НПР в отчетном году</t>
  </si>
  <si>
    <t>1-Мониторинг табл.3.2.3 стр.6 гр.3</t>
  </si>
  <si>
    <t>М__т_3_2_3__с_06__г_3__ц_29</t>
  </si>
  <si>
    <t>Приложение 5.1 . Отчет о достижении значений целевых показателей эффективности реализации программ развития образовательных организаций высшего образования, получающих специальную часть гранта на обеспечение проведения прорывных научных исследований и создания наукоемкой продукции и технологий, наращивание кадрового потенциала сектора исследований и разработок (для университетов получателей специальной части гранта на развитие исследовательского лидерства)»</t>
  </si>
  <si>
    <t>Р1_с1</t>
  </si>
  <si>
    <t>Количество публикаций в научных изданиях I и II квартилей, а также научных изданиях, включенных в индексы Arts and Humanities Citation Index (A&amp;HCI) и Book Citation Index – Social Sciences &amp; Humanities (BKCI-SSH), индексируемых в базе данных Web of Science Core Collection, в расчете на одного НПР</t>
  </si>
  <si>
    <t>Р2_с1</t>
  </si>
  <si>
    <t>Количество публикаций, индексируемых в базе данных Scopus и отнесенных к I и II квартилям SNIP, в расчете на одного НПР</t>
  </si>
  <si>
    <t>Р3_с1</t>
  </si>
  <si>
    <t>Количество высокоцитируемых публикаций типов «Article» и «Review», индексируемых в базе данных Web of Science Core Collection, за последние пять полных лет, в расчете на одного НПР</t>
  </si>
  <si>
    <t>Р4_с1</t>
  </si>
  <si>
    <t>Доля исследователей в возрасте до 39 лет в общей численности исследователей</t>
  </si>
  <si>
    <t>Р5_с1</t>
  </si>
  <si>
    <t>Объем средств, поступивших от выполнения научно-исследовательских и опытно-конструкторских работ (без учета средств, выделенных в рамках государственного задания), в расчете на одного НПР</t>
  </si>
  <si>
    <t>Р6_с1</t>
  </si>
  <si>
    <t>Объем доходов от распоряжения исключительными правами на результаты интеллектуальной деятельности (по лицензионному договору (соглашению), договору об отчуждении исключительного права), в расчете на одного НПР</t>
  </si>
  <si>
    <t>Р7_с1</t>
  </si>
  <si>
    <t xml:space="preserve"> Доля обучающихся по программам магистратуры, программам подготовки научно-педагогических кадров в аспирантуре, программам ординатуры, программам ассистентуры-стажировки в общей численности обучающихся по образовательным программам высшего образования по очной форме обучения</t>
  </si>
  <si>
    <t>Р8_с1</t>
  </si>
  <si>
    <t>Доля иностранных граждан и лиц без гражданства, обучающихся по программам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t>
  </si>
  <si>
    <t>Количество публикаций в научных изданиях I и II квартилей, а также научных изданиях, включенных в индексы Arts and Humanities Citation Index (A&amp;HCI) и Book Citation Index – Social Sciences &amp; Humanities (BKCI-SSH), индексируемых в базе данных Web of Science Core Collection, в расчете на одного научно-педагогического работника (далее - НПР)</t>
  </si>
  <si>
    <t>Отношение числа публикаций университета, определённое фракционным (дробным) счетом по организациям, за отчетный год и два года, предшествующих отчетному, в научных изданиях, отнесенных к I и II квартилям (по данным Journal Citation Reports), а также научных изданиях, включенных в индексы Arts and Humanities Citation Index (A&amp;HCI), Conference Proceedings Citation Index - Science (CPCI-S) и Book Citation Index – Social Sciences &amp; Humanities (BKCI-SSH) базы данных Web of Science Core Collection, к средней списочной численности НПР за отчетный год.
Расчет проводится по данным аналитической системы InCites, справочно на 1 января года, следующего за отчетным, фактически на 1 июля года, следующего за отчетным.
Учитываются публикации типов «Article», «Review». 
Для компьютерных наук учитываются публикации типа «Proceedings Paper», сделанные на конференциях уровня A* в области компьютерных наук, проиндексированные в Conference Proceedings Citation Index - Science (CPCI-S).
Для базы данных BKCI-SSH учитывается только тип «Book». 
Учитываются только публикации, привязанные к верифицированному профилю организации в базе данных Web of Science Core Collection.
Совместные публикации учитываются на основе метода фракционного (дробного) счета. Если у статьи несколько авторов, то балл публикации делится поровну между авторами. Если авторы публикации аффилированы с более чем одной организацией, то балл автора делится поровну между аффилиациями. Университет получает балл за публикацию, равный сумме баллов всех авторов с его аффилиацией.</t>
  </si>
  <si>
    <t>ед.</t>
  </si>
  <si>
    <t>Количество публикаций университета, определенное фракционным (дробным) счетом по организациям, за отчетный год и два года, предшествующих отчетному, в научных изданиях, отнесенных к I и II квартилям (по данным Journal Citation Reports), а также научных изданиях, включенных в индексы Arts and Humanities Citation Index (A&amp;HCI), Conference Proceedings Citation Index - Science (CPCI-S) и Book Citation Index – Social Sciences &amp; Humanities (BKCI-SSH) базы данных Web of Science Core Collection.
 Учитываются публикации типов «Article», «Review».
 Для компьютерных наук учитываются публикации типа «Proceedings Paper», сделанные на конференциях уровня A* в области
 компьютерных наук, проиндексированные в Conference Proceedings Citation Index - Science (CPCI-S). Для базы данных BKCI-SSH учитывается только тип «Book».</t>
  </si>
  <si>
    <t>БД Web of Science</t>
  </si>
  <si>
    <t>WOS__Р1_с1</t>
  </si>
  <si>
    <t>Отношение числа публикаций университета, определённое фракционным (дробным) счетом по организациям, за отчетный год и два года, предшествующих отчетному, в научных журналах I и II квартилей (по величине показателя Source Normalized Impact per Paper), индексируемых в базе данных Scopus, к средней списочной численности НПР за отчетный год.
Расчет ведется по данным аналитической системы SciVal, справочно на 1 января года, следующего за отчетным, фактически на 1 июля года, следующего за отчетным.
Учитываются публикации типов «Article», «Review» в журналах («Journal»), которые не включены в список источников, индексация которых прекращена. Значение SNIP должно иметь 95% достоверность по данным CWTS (https://journalindicators.com/).
Учитываются только публикации, привязанные к верифицированному профилю организации в базе данных Scopus.
Для компьютерных наук дополнительно учитываются публикации типа «Conference Proceeding», сделанные на конференциях уровня A* в области компьютерных наук5.
Совместные публикации учитываются на основе метода фракционного (дробного) счета. Если у статьи несколько авторов, то балл публикации делится поровну между авторами. Если авторы публикации аффилированы с более чем одной организацией, то балл автора делится поровну между  аффилиациями. Университет получает балл за публикацию, равный сумме баллов всех авторов с его аффилиацией.</t>
  </si>
  <si>
    <t>Количество публикаций университета, определённое фракционным (дробным) счетом по организациям, за отчетный год и два года, предшествующих отчетному, в научных журналах I и II квартилей (по величине показателя Source Normalized Impact per Paper), индексируемых в базе данных Scopus, к средней списочной численности НПР за отчетный год.
Расчет ведется по данным аналитической системы SciVal, справочно на 1 января года, следующего за отчетным, фактически на 1 июля года, следующего за отчетным.
Учитываются публикации типов «Article», «Review» в журналах («Journal»), которые не включены в список источников, индексация которых прекращена. Значение SNIP должно иметь 95% достоверность по данным CWTS (https://journalindicators.com/).
Учитываются только публикации, привязанные к верифицированному профилю организации в базе данных Scopus.
Для компьютерных наук дополнительно учитываются публикации типа «Conference Proceeding», сделанные на конференциях уровня A* в области компьютерных наук5.
Из учета исключаются публикации «Article in Press».
Совместные публикации учитываются на основе метода фракционного (дробного) счета. Если у статьи несколько авторов, то балл публикации делится поровну между авторами. Если авторы публикации аффилированы с более чем одной организацией, то балл автора делится поровну между  аффилиациями. Университет получает балл за публикацию, равный сумме баллов всех авторов с его аффилиацией.</t>
  </si>
  <si>
    <t>БД Scopus</t>
  </si>
  <si>
    <t>WOS__Р2_с1</t>
  </si>
  <si>
    <t>Количество публикаций типов «Article», «Review» с аффилиацией университета за последние пять полных лет, проиндексированных в Web of Science Core Collection, входящих в 1 % самых цитируемых (Highly Cited Papers), согласно базе данных Essential Science Indicators Citation, к средней списочной численности НПР за последний год.
Расчет проводится по данным аналитической системы InCites, справочно на 1 января года, следующего за отчетным, фактически на 1 июля года, следующего за отчетным.</t>
  </si>
  <si>
    <t>Количество публикаций типов «Article», «Review» с аффилиацией университета за последние пять полных лет, проиндексированных в Web of Science Core Collection, входящих в 1 % самых цитируемых (Highly Cited Papers), согласно базе данных Essential Science Indicators Citation</t>
  </si>
  <si>
    <t>WOS__Р3_с1</t>
  </si>
  <si>
    <t>Отношение среднесписочной численности работников, трудоустроенных по основному месту работы из числа исследователей в возрасте до 39 лет, к общей численности исследователей.</t>
  </si>
  <si>
    <t>Средняя численность исследователей в возрасте до 39 лет  (без внешних совместителей)</t>
  </si>
  <si>
    <t>СР_ЧИСЛ__ИСС_39</t>
  </si>
  <si>
    <t>Средняя численность исследователей в университете (без внешних совместителей)</t>
  </si>
  <si>
    <t>СР_ЧИСЛ__ИСС</t>
  </si>
  <si>
    <t>Р5_c1</t>
  </si>
  <si>
    <t>Отношение общего объема средств, поступивших за отчетный год от выполнения научно-исследовательских и опытно-конструкторских работ (без учета средств,
выделенных в рамках государственного задания), к численности НПР в отчетном году</t>
  </si>
  <si>
    <t>тыс.рублей</t>
  </si>
  <si>
    <t>Объем средств, поступивших от выполнения научных исследований и разработок</t>
  </si>
  <si>
    <t>Объем средств от выполнения научно-исследовательских и опытно-конструкторских работ, выделенных в рамках государственного задания</t>
  </si>
  <si>
    <t>НИОКР_ГЗ</t>
  </si>
  <si>
    <t>Р6_c1</t>
  </si>
  <si>
    <t>Отношение объема средств, поступивших за отчетный год от распоряжения исключительными правами на созданные университетом результаты интеллектуальной деятельности, исключительные права на которые переданы по лицензионным договорам (соглашениям) (простая (неисключительная) лицензия, исключительная лицензия), договорам об отчуждении исключительного права российским и иностранным приобретателям, к численности НПР в отчетном году</t>
  </si>
  <si>
    <t>Объем средств, поступивших от использования результатов интеллектуальной деятельности</t>
  </si>
  <si>
    <t>1-Мониторинг табл.6.1 стр.1 гр.12</t>
  </si>
  <si>
    <t>М__т_6_1__с_01__г_12__ц_47</t>
  </si>
  <si>
    <t>Р7_c1</t>
  </si>
  <si>
    <t>Доля обучающихся по программам магистратуры, программам подготовки научно-педагогических кадров в аспирантуре, программам ординатуры, программам ассистентуры-стажировки в общей численности обучающихся по образовательным программам высшего образования по очной форме обучения</t>
  </si>
  <si>
    <t>Отношение численности обучающихся по программам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 к численности обучающихся по программам бакалавриата, программам специалитета, программам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t>
  </si>
  <si>
    <t>Численность обучающихся по программам бакалавриата (очная форма)</t>
  </si>
  <si>
    <t>1-Мониторинг табл.2.1 стр.5 гр. 7</t>
  </si>
  <si>
    <t>Численность обучающихся по программам специалитета (очная форма)</t>
  </si>
  <si>
    <t>1-Мониторинг табл.2.1 стр.6 гр. 7</t>
  </si>
  <si>
    <t>Численность обучающихся по программам магистратуры (очная форма)</t>
  </si>
  <si>
    <t>1-Мониторинг табл.2.1 стр.7 гр. 7</t>
  </si>
  <si>
    <t>Численность обучающихся по программам подготовки научно-педагогических кадров в аспирантуре (адъюнктуре) (очная форма)</t>
  </si>
  <si>
    <t>1-Мониторинг табл.2.1 стр.8 гр. 7</t>
  </si>
  <si>
    <t>М__т_2_1__с_08__г_7__ц_5</t>
  </si>
  <si>
    <t>Численность обучающихся по программам ординатуры (очная форма)</t>
  </si>
  <si>
    <t>1-Мониторинг табл.2.1 стр.9 гр. 7</t>
  </si>
  <si>
    <t>М__т_2_1__с_09__г_7__ц_5</t>
  </si>
  <si>
    <t>Численность обучающихся по программам ассистентуры-стажировки (очная форма)</t>
  </si>
  <si>
    <t>1-Мониторинг табл.2.1 стр.10 гр. 7</t>
  </si>
  <si>
    <t>М__т_2_1__с_10__г_7__ц_5</t>
  </si>
  <si>
    <t>Р8_c1</t>
  </si>
  <si>
    <t>Отношение численности иностранных граждан и лиц без гражданства, обучающихся по программам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 к численности обучающихся по программам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t>
  </si>
  <si>
    <t>Численность иностранных обучающихся по программам магистратуры на условиях общего приема (очная форма)</t>
  </si>
  <si>
    <t>1-Мониторинг табл.2.4.2 стр.3 гр.20</t>
  </si>
  <si>
    <t>М__т_2_4_2__с_03__г_20__ц_10</t>
  </si>
  <si>
    <t>Численность иностранных обучающихся по программам магистратуры в рамках квоты (очная форма)</t>
  </si>
  <si>
    <t>1-Мониторинг табл.2.4.5 стр.3 гр.12</t>
  </si>
  <si>
    <t>М__т_2_4_5__с_03__г_12__ц_15</t>
  </si>
  <si>
    <t>Численность иностранных обучающихся по программам подготовки научно-педагогических кадров в аспирантуре (адъюнктуре) (очная форма)</t>
  </si>
  <si>
    <t>1-Мониторинг табл.2.5.1 стр.1 гр.14</t>
  </si>
  <si>
    <t>М__т_2_5_1__с_01__г_14__ц_21</t>
  </si>
  <si>
    <t>Численность иностранных обучающихся по программам ординатуры (очная форма)</t>
  </si>
  <si>
    <t>1-Мониторинг табл.2.5.1 стр.2 гр.14</t>
  </si>
  <si>
    <t>М__т_2_5_1__с_02__г_14__ц_21</t>
  </si>
  <si>
    <t xml:space="preserve"> Численность иностранных обучающихся по программам ассистентуры-стажировки (очная форма)</t>
  </si>
  <si>
    <t>1-Мониторинг табл.2.5.1 стр.3 гр.14</t>
  </si>
  <si>
    <t>М__т_2_5_1__с_03__г_14__ц_21</t>
  </si>
  <si>
    <t>Приложение 5.2 . Отчет о достижении значений целевых показателей, эффективности реализации программ развития образовательных организаций высшего образования, получающих специальную часть гранта на обеспечение социально-экономического развития территорий, укрепление кадрового и научно-технологического потенциала организаций реального сектора экономики и социальной сферы (для университетов получателей специальной части гранта на развитие территориального и (или) отраслевого лидерства)»</t>
  </si>
  <si>
    <t>Р1_с2</t>
  </si>
  <si>
    <t>Количество индексируемых в базе данных Web of Science Core Collection публикаций за последние три полных года, в расчете на одного НПР</t>
  </si>
  <si>
    <t>Р2_с2</t>
  </si>
  <si>
    <t>Количество индексируемых в базе данных Scopus публикаций типов «Article», «Review» за последние три полных года, в расчете на одного НПР</t>
  </si>
  <si>
    <t>Р3_с2</t>
  </si>
  <si>
    <t>Объем доходов от реализации дополнительных профессиональных программ и основных программ профессионального обучения в расчете на одного НПР</t>
  </si>
  <si>
    <t>Р4_с2</t>
  </si>
  <si>
    <t>Объем средств, поступивших от выполнения научно-исследовательских и опытно-конструкторских работ и оказания научно-технических услуг по договорам с организациями реального сектора экономики и за счет средств бюджета субъекта Российской Федерации и местных бюджетов, в расчете на одного НПР</t>
  </si>
  <si>
    <t>Р5_с2</t>
  </si>
  <si>
    <t>Доля обучающихся по образовательным программам высшего образования по договорам о целевом обучении в общей численности обучающихся по образовательным программам высшего образования</t>
  </si>
  <si>
    <t>Р6_с2</t>
  </si>
  <si>
    <t>Доля обучающихся по образовательным программам высшего образования, прибывших из других субъектов Российской Федерации</t>
  </si>
  <si>
    <t>Р7_с2</t>
  </si>
  <si>
    <t>Доля иностранных граждан и лиц без гражданства, обучающихся по образовательным программам высшего образования в общей численности обучающихся по образовательным программам высшего образования</t>
  </si>
  <si>
    <t>Р8_с2</t>
  </si>
  <si>
    <t>Количество индексируемых в базе данных Web of Science Core Collection публикаций за последние три полных года, в расчете на одного научно-педагогического работника (далее - НПР)</t>
  </si>
  <si>
    <t>Количество публикаций типов «Article», «Review» университета, определенное фракционным (дробным) счетом по организациям, за последние три полных года в научных изданиях, индексируемых в базе данных Web of Science Core Collection, включенных в индексы Science Citation Index Expanded (SCI-EXPANDED), Social Sciences Citation Index (SSCI), Arts &amp; Humanities Citation Index (A&amp;HCI).
 Для компьютерных наук учитываются публикации типа «Proceedings Paper», сделанные на конференциях уровня A* в компьютерных науках, проиндексированные в Conference Proceedings Citation Index - Science (CPCI-S).
 Для базы данных BKCI-SSH учитывается только тип «Book».</t>
  </si>
  <si>
    <t>WOS__Р1_с2</t>
  </si>
  <si>
    <t>Отношение числа публикаций университета, определённое фракционным (дробным) счетом по организациям, за последние три полных года в научных изданиях, индексируемых в базе данных Scopus, к численности НПР в отчетном году.
Расчет ведется по данным аналитической системы SciVal, справочно на 1 января года, следующего за отчетным, фактически на 1 июля года, следующего за отчетным.
Учитываются публикации типов «Article», «Review» в журналах («Journal»), которые не включены в список источников, индексация которых прекращена. 
Для компьютерных наук дополнительно учитываются публикации типа «Conference Proceeding» сделанные на конференциях уровня A* в компьютерных науках. Из учета исключаются публикации «Article in Press».
Совместные публикации учитываются на основе метода фракционного (дробного) счета. Если у статьи несколько авторов, то балл публикации делится поровну между авторами.
Если авторы публикации аффилированы с более чем одной организацией, то балл автора делится поровну между аффилиациями. Университет получает балл за публикацию, равный сумме баллов всех авторов с его аффилиацией.</t>
  </si>
  <si>
    <t>Количество публикаций университета, определённое фракционным (дробным) счетом по организациям, за последние три полных года в научных изданиях, индексируемых в базе данных Scopus, к численности НПР в отчетном году.
Расчет ведется по данным аналитической системы SciVal, справочно на 1 января года, следующего за отчетным, фактически на 1 июля года, следующего за отчетным.
Учитываются публикации типов «Article», «Review» в журналах («Journal»), которые не включены в список источников, индексация которых прекращена. 
Для компьютерных наук дополнительно учитываются публикации типа «Conference Proceeding» сделанные на конференциях уровня A* в компьютерных науках. Из учета исключаются публикации «Article in Press».
Совместные публикации учитываются на основе метода фракционного (дробного) счета. Если у статьи несколько авторов, то балл публикации делится поровну между авторами.
Если авторы публикации аффилированы с более чем одной организацией, то балл автора делится поровну между аффилиациями. Университет получает балл за публикацию, равный сумме баллов всех авторов с его аффилиацией.</t>
  </si>
  <si>
    <t>WOS__Р2_с2</t>
  </si>
  <si>
    <t>Р3_c2</t>
  </si>
  <si>
    <t>Отношение объема доходов, поступивших за отчетный год от реализации дополнительных профессиональных программ и основных программ профессионального обучения, к численности НПР в отчетном году.</t>
  </si>
  <si>
    <t>Общий объем средств, поступивших от реализации программ профессионального обучения</t>
  </si>
  <si>
    <t>1-Мониторинг табл.6.1 стр.1 гр.8</t>
  </si>
  <si>
    <t>М__т_6_1__с_01__г_8__ц_47</t>
  </si>
  <si>
    <t>Общий объем средств, поступивших от реализации дополнительных профессиональных программ</t>
  </si>
  <si>
    <t>1-Мониторинг табл.6.1 стр.1 гр.9</t>
  </si>
  <si>
    <t>М__т_6_1__с_01__г_9__ц_47</t>
  </si>
  <si>
    <t>Р4_c2</t>
  </si>
  <si>
    <t>Отношение общего объема средств, поступивших от выполнения научно-исследовательских и опытно-конструкторских работ (далее – НИОКР) и оказания научно-технических услуг по договорам с юридическими лицами, в том числе представляющими реальный сектор экономики (производящими материальные и нематериальные товары и услуги) вне зависимости от их отраслевой принадлежности, организационно-правовой формы и формы собственности, а также объема средств, поступивших от выполнения НИОКР и оказания научно-технических услуг за счет средств бюджета субъекта Российской Федерации и местных бюджетов, к численности НПР в отчетном году.</t>
  </si>
  <si>
    <t>Объем средств, поступивших от выполнения научных исследований и разработок из средств бюджета субъекта Российской Федерации</t>
  </si>
  <si>
    <t>1-Мониторинг табл.6.1 стр.4 гр.10</t>
  </si>
  <si>
    <t>М__т_6_1__с_04__г_10__ц_47</t>
  </si>
  <si>
    <t>Объем средств, поступивших от выполнения научных исследований и разработок из средств местного бюджета</t>
  </si>
  <si>
    <t>1-Мониторинг табл.6.1 стр.5 гр.10</t>
  </si>
  <si>
    <t>М__т_6_1__с_05__г_10__ц_47</t>
  </si>
  <si>
    <t>Объем средств, поступивших от выполнения научных исследований и разработок из средств организаций</t>
  </si>
  <si>
    <t>1-Мониторинг табл.6.1 стр.7 гр.10</t>
  </si>
  <si>
    <t>М__т_6_1__с_07__г_10__ц_47</t>
  </si>
  <si>
    <t>Объем средств, поступивших от выполнения научно-технических услуг из средств бюджета субъекта Российской Федерации</t>
  </si>
  <si>
    <t>1-Мониторинг табл.6.1 стр.4 гр.11</t>
  </si>
  <si>
    <t>М__т_6_1__с_04__г_11__ц_47</t>
  </si>
  <si>
    <t>Объем средств, поступивших от выполнения научно-технических услуг из средств местного бюджета</t>
  </si>
  <si>
    <t>1-Мониторинг табл.6.1 стр.5 гр.11</t>
  </si>
  <si>
    <t>М__т_6_1__с_05__г_11__ц_47</t>
  </si>
  <si>
    <t>Объем средств, поступивших от выполнения научно-технических услуг из средств организаций</t>
  </si>
  <si>
    <t>1-Мониторинг табл.6.1 стр.7 гр.11</t>
  </si>
  <si>
    <t>М__т_6_1__с_07__г_11__ц_47</t>
  </si>
  <si>
    <t>Р5_c2</t>
  </si>
  <si>
    <t>Отношение численности обучающихся по образовательным программам высшего образования по очной форме обучения по договорам о целевом обучении к общей численности обучающихся по программам высшего образования по очной форме обучения.
Численность обучающихся по программам бакалавриата, программам специалитета, программам магистратуры рассчитывается по состоянию на 1 октября отчетного года.
Численность обучающихся по программам подготовки научно-педагогических кадров в аспирантуре, программам ординатуры, программам ассистентуры-стажировки рассчитывается по состоянию на 31 декабря отчетного года.</t>
  </si>
  <si>
    <t>Численность обучающихся по программам бакалавриата, специалитета, магистратуры по договорам о целевом обучении (очная форма)</t>
  </si>
  <si>
    <t xml:space="preserve"> 1-Мониторинг табл.2.4.2 стр.4 гр.17</t>
  </si>
  <si>
    <t>М__т_2_4_2__с_04__г_17__ц_10</t>
  </si>
  <si>
    <t>Численность обучающихся по программам подготовки кадров высшей квалификации по договорам о целевом обучении (очная форма)</t>
  </si>
  <si>
    <t>1-НК табл.2 стр.1 гр.8</t>
  </si>
  <si>
    <t>НК1__т_2__с_1__г_8</t>
  </si>
  <si>
    <t>Р6_c2</t>
  </si>
  <si>
    <t>Для университетов г. Москвы и г. Санкт-Петербурга:
Отношение численности обучающихся, принятых в отчетном году на обучение по образовательным программам бакалавриата, специалитета, магистратуры, получивших предыдущее образование (высшее, среднее профессиональное или среднее (полное) общее образование), являющееся основанием для получения образования в университете, в образовательных организациях, расположенных на территории г. Москвы и г. Санкт-Петербурга, к общей численности студентов, принятых в отчетном году в университет на обучение по образовательным программам бакалавриата, специалитета, магистратуры по очной форме обучения.
Для университетов, расположенных за пределами г. Москвы и г. Санкт-Петербурга:
Отношение  численности обучающихся, принятых в отчетном году на обучение по образовательным программам бакалавриата, специалитета, магистратуры, получивших предыдущее образование (высшее, среднее профессиональное или среднее (полное) общее образование), являющееся основанием для получения образования в университете, в образовательных организациях, расположенных за пределами субъекта Российской Федерации, в котором находится университет, к общей численности студентов, принятых в отчетном году в университет на обучение по образовательным программам бакалавриата, специалитета, магистратуры по очной форме обучения.</t>
  </si>
  <si>
    <t>Численность принятых на обучение в отчетном году (очная форма)</t>
  </si>
  <si>
    <t>1-Мониторинг табл.2.4.1 стр.4 гр.5</t>
  </si>
  <si>
    <t>М__т_2_4_1__с_04__г_5__ц_8</t>
  </si>
  <si>
    <t>Численность принятых на обучение, получивших предыдущее образование в другом регионе (очная форма)</t>
  </si>
  <si>
    <t>1-Мониторинг табл.2.4.1 стр.4 гр.11</t>
  </si>
  <si>
    <t>М__т_2_4_1__с_04__г_11__ц_8</t>
  </si>
  <si>
    <t>Численность принятых на обучение в отчетном году иностранных граждан на условиях очного приема (очная форма)</t>
  </si>
  <si>
    <t>1-Мониторинг табл.2.4.1 стр.4 гр.13</t>
  </si>
  <si>
    <t>М__т_2_4_1__с_04__г_13__ц_8</t>
  </si>
  <si>
    <t>Регион (REG)</t>
  </si>
  <si>
    <t>Москва, Санкт-Петербург = 1, иначе =0</t>
  </si>
  <si>
    <t>Р7_c2</t>
  </si>
  <si>
    <t xml:space="preserve">Отношение численности иностранных граждан и лиц без гражданства, обучающихся по программам бакалавриата, специалитета,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 к численности обучающихся по программам бакалавриата, специалитета, магистратуры, программам подготовки научно-педагогических кадров в аспирантуре, программам ординатуры, программам ассистентуры-стажировки по очной форме обучения.
Численность обучающихся по программам бакалавриата, программам специалитета, программам магистратуры рассчитывается по состоянию на 1 октября отчетного года.
Численность обучающихся по программам подготовки научно-педагогических кадров в аспирантуре, программам ординатуры, программам ассистентуры-стажировки рассчитывается по состоянию на 31 декабря отчетного года.
</t>
  </si>
  <si>
    <t>Численность иностранных обучающихся по программам бакалавриата, специалитета и магистратуры на условиях общего приема (очная форма)</t>
  </si>
  <si>
    <t xml:space="preserve"> 1-Мониторинг табл.2.4.2 стр.4 гр.20</t>
  </si>
  <si>
    <t>М__т_2_4_2__с_04__г_20__ц_10</t>
  </si>
  <si>
    <t>Численность иностранных обучающихся по программам бакалавриата, специалитета, магистратуры в рамках квоты (очная форма)</t>
  </si>
  <si>
    <t xml:space="preserve"> 1-Мониторинг табл.2.4.5 стр.4 гр.12</t>
  </si>
  <si>
    <t>М__т_2_4_5__с_04__г_12__ц_15</t>
  </si>
  <si>
    <t>Численность иностранных обучающихся по программам ассистентуры-стажировки (очная форма)</t>
  </si>
  <si>
    <t>Р8_c2</t>
  </si>
  <si>
    <t>Объем доходов от результатов интеллектуальной деятельности, права на использование которых были переданы по лицензионному договору (соглашению), договору об отчуждении исключительного права, в расчете на одного НПР</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</si>
</sst>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7" x14ac:knownFonts="1">
    <font>
      <sz val="11"/>
      <color theme="1"/>
      <name val="Calibri"/>
      <family val="2"/>
      <charset val="204"/>
      <scheme val="minor"/>
    </font>
    <font>
      <sz val="11"/>
      <color theme="1"/>
      <name val="Calibri"/>
      <family val="2"/>
      <charset val="204"/>
      <scheme val="minor"/>
    </font>
    <font>
      <sz val="8"/>
      <color rgb="FF000000"/>
      <name val="Times New Roman"/>
      <family val="1"/>
      <charset val="204"/>
    </font>
    <font>
      <b/>
      <sz val="8"/>
      <color rgb="FF000000"/>
      <name val="Times New Roman"/>
      <family val="1"/>
      <charset val="204"/>
    </font>
    <font>
      <sz val="8"/>
      <color theme="1"/>
      <name val="Calibri"/>
      <family val="2"/>
      <charset val="204"/>
      <scheme val="minor"/>
    </font>
    <font>
      <u/>
      <sz val="11"/>
      <color theme="10"/>
      <name val="Calibri"/>
      <family val="2"/>
      <charset val="204"/>
      <scheme val="minor"/>
    </font>
    <font>
      <sz val="8"/>
      <color theme="1"/>
      <name val="Times New Roman"/>
      <family val="1"/>
      <charset val="204"/>
    </font>
    <font>
      <sz val="8"/>
      <name val="Times New Roman"/>
      <family val="1"/>
      <charset val="204"/>
    </font>
    <font>
      <sz val="8"/>
      <name val="Calibri"/>
      <family val="2"/>
      <charset val="204"/>
      <scheme val="minor"/>
    </font>
    <font>
      <b/>
      <sz val="11"/>
      <color theme="1"/>
      <name val="Calibri"/>
      <family val="2"/>
      <charset val="204"/>
      <scheme val="minor"/>
    </font>
    <font>
      <b/>
      <sz val="8"/>
      <color theme="1"/>
      <name val="Times New Roman"/>
      <family val="1"/>
      <charset val="204"/>
    </font>
    <font>
      <b/>
      <sz val="8"/>
      <color theme="1"/>
      <name val="Calibri"/>
      <family val="2"/>
      <charset val="204"/>
      <scheme val="minor"/>
    </font>
    <font>
      <b/>
      <sz val="8"/>
      <name val="Calibri"/>
      <family val="2"/>
      <charset val="204"/>
      <scheme val="minor"/>
    </font>
    <font>
      <sz val="10"/>
      <color theme="1"/>
      <name val="Times New Roman"/>
      <family val="1"/>
    </font>
    <font>
      <sz val="11"/>
      <color theme="1"/>
      <name val="Times New Roman"/>
      <family val="1"/>
    </font>
    <font>
      <b/>
      <sz val="12"/>
      <color theme="1"/>
      <name val="Times New Roman"/>
      <family val="1"/>
    </font>
    <font>
      <b/>
      <sz val="11"/>
      <color theme="1"/>
      <name val="Times New Roman"/>
      <family val="1"/>
    </font>
    <font>
      <sz val="9"/>
      <color theme="1"/>
      <name val="Times New Roman"/>
      <family val="1"/>
    </font>
    <font>
      <sz val="11"/>
      <name val="Times New Roman"/>
      <family val="1"/>
    </font>
    <font>
      <sz val="10"/>
      <name val="Times New Roman"/>
      <family val="1"/>
    </font>
    <font>
      <vertAlign val="superscript"/>
      <sz val="10"/>
      <name val="Times New Roman"/>
      <family val="1"/>
    </font>
    <font>
      <vertAlign val="superscript"/>
      <sz val="10"/>
      <color theme="1"/>
      <name val="Times New Roman"/>
      <family val="1"/>
    </font>
    <font>
      <b/>
      <sz val="8"/>
      <color theme="1"/>
      <name val="Times New Roman"/>
      <family val="1"/>
    </font>
    <font>
      <sz val="8"/>
      <color theme="1"/>
      <name val="Times New Roman"/>
      <family val="1"/>
    </font>
    <font>
      <sz val="8"/>
      <color rgb="FF000000"/>
      <name val="Times New Roman"/>
      <family val="1"/>
    </font>
    <font>
      <b/>
      <sz val="11"/>
      <color theme="1"/>
      <name val="Times New Roman"/>
      <family val="1"/>
      <charset val="204"/>
    </font>
    <font>
      <b/>
      <sz val="8"/>
      <name val="Times New Roman"/>
      <family val="1"/>
      <charset val="204"/>
    </font>
  </fonts>
  <fills count="5">
    <fill>
      <patternFill patternType="none"/>
    </fill>
    <fill>
      <patternFill patternType="gray125"/>
    </fill>
    <fill>
      <patternFill patternType="solid">
        <fgColor rgb="FFFAF2CC"/>
        <bgColor indexed="64"/>
      </patternFill>
    </fill>
    <fill>
      <patternFill patternType="solid">
        <fgColor theme="0" tint="-4.9989318521683403E-2"/>
        <bgColor indexed="64"/>
      </patternFill>
    </fill>
    <fill>
      <patternFill patternType="solid">
        <fgColor theme="0"/>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indexed="64"/>
      </left>
      <right style="thin">
        <color auto="1"/>
      </right>
      <top/>
      <bottom/>
      <diagonal/>
    </border>
    <border>
      <left style="medium">
        <color indexed="64"/>
      </left>
      <right style="thin">
        <color auto="1"/>
      </right>
      <top/>
      <bottom style="thin">
        <color auto="1"/>
      </bottom>
      <diagonal/>
    </border>
  </borders>
  <cellStyleXfs count="3">
    <xf numFmtId="0" fontId="0" fillId="0" borderId="0"/>
    <xf numFmtId="9" fontId="1" fillId="0" borderId="0"/>
    <xf numFmtId="0" fontId="5" fillId="0" borderId="0"/>
  </cellStyleXfs>
  <cellXfs count="193">
    <xf numFmtId="0" fontId="0" fillId="0" borderId="0" xfId="0"/>
    <xf numFmtId="164" fontId="4" fillId="0" borderId="4" xfId="0" applyNumberFormat="1" applyFont="1" applyBorder="1" applyAlignment="1">
      <alignment horizontal="center" vertical="center"/>
    </xf>
    <xf numFmtId="0" fontId="3" fillId="0" borderId="2" xfId="0" applyFont="1" applyBorder="1" applyAlignment="1">
      <alignment horizontal="center" vertical="center" wrapText="1"/>
    </xf>
    <xf numFmtId="164" fontId="11" fillId="0" borderId="3" xfId="0" applyNumberFormat="1" applyFont="1" applyBorder="1" applyAlignment="1">
      <alignment horizontal="center" vertical="center"/>
    </xf>
    <xf numFmtId="0" fontId="9" fillId="0" borderId="8" xfId="0" applyFont="1" applyBorder="1"/>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3" fillId="0" borderId="9" xfId="0" applyFont="1" applyBorder="1" applyAlignment="1">
      <alignment horizontal="center" vertical="center" wrapText="1"/>
    </xf>
    <xf numFmtId="0" fontId="6" fillId="0" borderId="1"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left" vertical="center" wrapText="1"/>
    </xf>
    <xf numFmtId="0" fontId="4" fillId="0" borderId="4" xfId="0" applyFont="1" applyBorder="1" applyAlignment="1">
      <alignment horizontal="center" vertical="center"/>
    </xf>
    <xf numFmtId="0" fontId="3" fillId="0" borderId="10" xfId="0" applyFont="1" applyBorder="1" applyAlignment="1">
      <alignment horizontal="center" vertical="center" wrapText="1"/>
    </xf>
    <xf numFmtId="164" fontId="4" fillId="0" borderId="3" xfId="1" applyNumberFormat="1" applyFont="1" applyBorder="1" applyAlignment="1">
      <alignment horizontal="center" vertical="center"/>
    </xf>
    <xf numFmtId="0" fontId="3" fillId="0" borderId="8" xfId="0" applyFont="1" applyBorder="1" applyAlignment="1">
      <alignment horizontal="center" vertical="center" wrapText="1"/>
    </xf>
    <xf numFmtId="0" fontId="0" fillId="0" borderId="8" xfId="0" applyBorder="1"/>
    <xf numFmtId="164" fontId="4" fillId="0" borderId="3" xfId="0" applyNumberFormat="1" applyFont="1" applyBorder="1" applyAlignment="1">
      <alignment horizontal="center" vertical="center"/>
    </xf>
    <xf numFmtId="0" fontId="2" fillId="0" borderId="6" xfId="0" applyFont="1" applyBorder="1" applyAlignment="1">
      <alignment vertical="center" wrapText="1"/>
    </xf>
    <xf numFmtId="164" fontId="4" fillId="0" borderId="7" xfId="0" applyNumberFormat="1" applyFont="1" applyBorder="1" applyAlignment="1">
      <alignment horizontal="center" vertical="center"/>
    </xf>
    <xf numFmtId="0" fontId="3" fillId="0" borderId="11" xfId="0" applyFont="1" applyBorder="1" applyAlignment="1">
      <alignment horizontal="center" vertical="center" wrapText="1"/>
    </xf>
    <xf numFmtId="0" fontId="6" fillId="0" borderId="0" xfId="0" applyFont="1" applyAlignment="1">
      <alignment horizontal="left"/>
    </xf>
    <xf numFmtId="164" fontId="4" fillId="0" borderId="3" xfId="1" applyNumberFormat="1" applyFont="1" applyBorder="1" applyAlignment="1">
      <alignment horizontal="center" vertical="center" wrapText="1"/>
    </xf>
    <xf numFmtId="0" fontId="10" fillId="0" borderId="9" xfId="0" applyFont="1" applyBorder="1" applyAlignment="1">
      <alignment horizontal="center" vertical="center"/>
    </xf>
    <xf numFmtId="0" fontId="2" fillId="0" borderId="2" xfId="0" applyFont="1" applyBorder="1" applyAlignment="1">
      <alignment vertical="center" wrapText="1"/>
    </xf>
    <xf numFmtId="0" fontId="4" fillId="0" borderId="2" xfId="0" applyFont="1" applyBorder="1" applyAlignment="1">
      <alignment horizontal="center" vertical="center"/>
    </xf>
    <xf numFmtId="164" fontId="4" fillId="0" borderId="2" xfId="0" applyNumberFormat="1" applyFont="1" applyBorder="1" applyAlignment="1">
      <alignment horizontal="center" vertical="center"/>
    </xf>
    <xf numFmtId="0" fontId="3" fillId="0" borderId="12" xfId="0" applyFont="1" applyBorder="1" applyAlignment="1">
      <alignment horizontal="center" vertical="center" wrapText="1"/>
    </xf>
    <xf numFmtId="0" fontId="2" fillId="0" borderId="2" xfId="0" applyFont="1" applyBorder="1" applyAlignment="1">
      <alignment horizontal="left" vertical="center" wrapText="1"/>
    </xf>
    <xf numFmtId="0" fontId="14" fillId="0" borderId="1" xfId="0" applyFont="1" applyBorder="1" applyAlignment="1" applyProtection="1">
      <alignment horizontal="center" vertical="center" wrapText="1"/>
      <protection locked="0"/>
    </xf>
    <xf numFmtId="0" fontId="14" fillId="0" borderId="2" xfId="0" applyFont="1" applyBorder="1" applyAlignment="1">
      <alignment horizontal="center" wrapText="1"/>
    </xf>
    <xf numFmtId="14" fontId="16" fillId="0" borderId="0" xfId="0" applyNumberFormat="1" applyFont="1" applyAlignment="1">
      <alignment horizontal="center" wrapText="1"/>
    </xf>
    <xf numFmtId="14" fontId="16" fillId="0" borderId="14" xfId="0" applyNumberFormat="1" applyFont="1" applyBorder="1" applyAlignment="1">
      <alignment horizontal="center" wrapText="1"/>
    </xf>
    <xf numFmtId="0" fontId="16" fillId="0" borderId="17" xfId="0" applyFont="1" applyBorder="1" applyAlignment="1">
      <alignment horizontal="center" wrapText="1"/>
    </xf>
    <xf numFmtId="0" fontId="14" fillId="0" borderId="15" xfId="0" applyFont="1" applyBorder="1" applyAlignment="1">
      <alignment wrapText="1"/>
    </xf>
    <xf numFmtId="0" fontId="14" fillId="0" borderId="16" xfId="0" applyFont="1" applyBorder="1" applyAlignment="1">
      <alignment wrapText="1"/>
    </xf>
    <xf numFmtId="0" fontId="14" fillId="0" borderId="0" xfId="0" applyFont="1" applyAlignment="1">
      <alignment vertical="center" wrapText="1"/>
    </xf>
    <xf numFmtId="49" fontId="16" fillId="0" borderId="17" xfId="0" applyNumberFormat="1" applyFont="1" applyBorder="1" applyAlignment="1">
      <alignment horizontal="center" wrapText="1"/>
    </xf>
    <xf numFmtId="0" fontId="17" fillId="0" borderId="0" xfId="0" applyFont="1" applyAlignment="1">
      <alignment vertical="top" wrapText="1"/>
    </xf>
    <xf numFmtId="0" fontId="16" fillId="0" borderId="0" xfId="0" applyFont="1" applyAlignment="1">
      <alignment horizontal="center" vertical="center" wrapText="1"/>
    </xf>
    <xf numFmtId="0" fontId="16" fillId="0" borderId="18" xfId="0" applyFont="1" applyBorder="1" applyAlignment="1">
      <alignment horizontal="center" vertical="center" wrapText="1"/>
    </xf>
    <xf numFmtId="49" fontId="14" fillId="0" borderId="1" xfId="0" applyNumberFormat="1" applyFont="1" applyBorder="1" applyAlignment="1">
      <alignment horizontal="center" vertical="center" wrapText="1"/>
    </xf>
    <xf numFmtId="0" fontId="16" fillId="0" borderId="0" xfId="0" applyFont="1" applyAlignment="1">
      <alignment horizontal="right" wrapText="1"/>
    </xf>
    <xf numFmtId="2" fontId="14" fillId="0" borderId="18" xfId="0" applyNumberFormat="1" applyFont="1" applyBorder="1" applyAlignment="1">
      <alignment horizontal="center" wrapText="1"/>
    </xf>
    <xf numFmtId="2" fontId="14" fillId="0" borderId="28" xfId="0" applyNumberFormat="1" applyFont="1" applyBorder="1" applyAlignment="1">
      <alignment horizontal="center" wrapText="1"/>
    </xf>
    <xf numFmtId="2" fontId="14" fillId="0" borderId="29" xfId="0" applyNumberFormat="1" applyFont="1" applyBorder="1" applyAlignment="1">
      <alignment horizontal="center" wrapText="1"/>
    </xf>
    <xf numFmtId="2" fontId="14" fillId="0" borderId="1" xfId="0" applyNumberFormat="1" applyFont="1" applyBorder="1" applyAlignment="1">
      <alignment horizontal="center" wrapText="1"/>
    </xf>
    <xf numFmtId="0" fontId="14" fillId="0" borderId="0" xfId="0" applyFont="1" applyAlignment="1">
      <alignment horizontal="left" vertical="center" wrapText="1"/>
    </xf>
    <xf numFmtId="0" fontId="13" fillId="0" borderId="0" xfId="0" applyFont="1" applyAlignment="1">
      <alignment horizontal="center" vertical="center" wrapText="1"/>
    </xf>
    <xf numFmtId="0" fontId="16" fillId="0" borderId="0" xfId="0" applyFont="1" applyAlignment="1">
      <alignment horizontal="left" vertical="center" wrapText="1"/>
    </xf>
    <xf numFmtId="0" fontId="17" fillId="0" borderId="0" xfId="0" applyFont="1" applyAlignment="1">
      <alignment wrapText="1"/>
    </xf>
    <xf numFmtId="0" fontId="14" fillId="0" borderId="19" xfId="0" applyFont="1" applyBorder="1" applyAlignment="1">
      <alignment vertical="center" wrapText="1"/>
    </xf>
    <xf numFmtId="0" fontId="23" fillId="0" borderId="2" xfId="0" applyFont="1" applyBorder="1" applyAlignment="1">
      <alignment horizontal="center" wrapText="1"/>
    </xf>
    <xf numFmtId="14" fontId="22" fillId="0" borderId="14" xfId="0" applyNumberFormat="1" applyFont="1" applyBorder="1" applyAlignment="1">
      <alignment horizontal="center" wrapText="1"/>
    </xf>
    <xf numFmtId="0" fontId="23" fillId="0" borderId="15" xfId="0" applyFont="1" applyBorder="1" applyAlignment="1">
      <alignment wrapText="1"/>
    </xf>
    <xf numFmtId="0" fontId="23" fillId="0" borderId="16" xfId="0" applyFont="1" applyBorder="1" applyAlignment="1">
      <alignment wrapText="1"/>
    </xf>
    <xf numFmtId="49" fontId="22" fillId="0" borderId="17" xfId="0" applyNumberFormat="1" applyFont="1" applyBorder="1" applyAlignment="1">
      <alignment horizontal="center" wrapText="1"/>
    </xf>
    <xf numFmtId="0" fontId="22" fillId="0" borderId="17" xfId="0" applyFont="1" applyBorder="1" applyAlignment="1">
      <alignment horizontal="center" wrapText="1"/>
    </xf>
    <xf numFmtId="0" fontId="23" fillId="0" borderId="0" xfId="0" applyFont="1" applyAlignment="1">
      <alignment vertical="top" wrapText="1"/>
    </xf>
    <xf numFmtId="0" fontId="22" fillId="0" borderId="18" xfId="0" applyFont="1" applyBorder="1" applyAlignment="1">
      <alignment horizontal="center" vertical="center" wrapText="1"/>
    </xf>
    <xf numFmtId="0" fontId="4" fillId="0" borderId="0" xfId="0" applyFont="1"/>
    <xf numFmtId="0" fontId="6" fillId="0" borderId="0" xfId="0" applyFont="1" applyAlignment="1">
      <alignment wrapText="1"/>
    </xf>
    <xf numFmtId="0" fontId="23" fillId="0" borderId="0" xfId="0" applyFont="1"/>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13" xfId="0" applyFont="1" applyBorder="1" applyAlignment="1">
      <alignment vertical="center" wrapText="1"/>
    </xf>
    <xf numFmtId="0" fontId="24" fillId="0" borderId="13" xfId="0" applyFont="1" applyBorder="1" applyAlignment="1">
      <alignment horizontal="center" vertical="center" wrapText="1"/>
    </xf>
    <xf numFmtId="0" fontId="23" fillId="0" borderId="1" xfId="0" applyFont="1" applyBorder="1" applyAlignment="1">
      <alignment horizontal="left" vertical="center" wrapText="1"/>
    </xf>
    <xf numFmtId="0" fontId="6" fillId="0" borderId="0" xfId="0" applyFont="1"/>
    <xf numFmtId="0" fontId="2" fillId="0" borderId="13" xfId="0" applyFont="1" applyBorder="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11" fillId="0" borderId="3" xfId="0" applyFont="1" applyBorder="1" applyAlignment="1">
      <alignment horizontal="center" vertical="center"/>
    </xf>
    <xf numFmtId="164" fontId="11" fillId="0" borderId="3" xfId="1"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4" fillId="0" borderId="7" xfId="0" applyFont="1" applyBorder="1" applyAlignment="1">
      <alignment horizontal="center" vertical="center"/>
    </xf>
    <xf numFmtId="164" fontId="11" fillId="0" borderId="3" xfId="1" applyNumberFormat="1" applyFont="1" applyBorder="1" applyAlignment="1">
      <alignment horizontal="center" vertical="center" wrapText="1"/>
    </xf>
    <xf numFmtId="164" fontId="8" fillId="0" borderId="3" xfId="0" applyNumberFormat="1" applyFont="1" applyBorder="1" applyAlignment="1">
      <alignment horizontal="center" vertical="center"/>
    </xf>
    <xf numFmtId="0" fontId="0" fillId="0" borderId="0" xfId="0"/>
    <xf numFmtId="0" fontId="3" fillId="0" borderId="7" xfId="0" applyFont="1" applyBorder="1" applyAlignment="1">
      <alignment vertical="center" wrapText="1"/>
    </xf>
    <xf numFmtId="0" fontId="3" fillId="0" borderId="7" xfId="0" applyFont="1" applyBorder="1" applyAlignment="1">
      <alignment horizontal="left" vertical="center" wrapText="1"/>
    </xf>
    <xf numFmtId="0" fontId="3" fillId="0" borderId="7" xfId="0" applyFont="1" applyBorder="1" applyAlignment="1">
      <alignment horizontal="center" vertical="center" wrapText="1"/>
    </xf>
    <xf numFmtId="0" fontId="6" fillId="0" borderId="1" xfId="0" applyFont="1" applyBorder="1" applyAlignment="1">
      <alignment horizontal="center" vertical="center" wrapText="1"/>
    </xf>
    <xf numFmtId="0" fontId="2" fillId="0" borderId="13" xfId="0" applyFont="1" applyBorder="1" applyAlignment="1">
      <alignment vertical="center" wrapText="1"/>
    </xf>
    <xf numFmtId="0" fontId="6" fillId="0" borderId="1" xfId="0" applyFont="1" applyBorder="1" applyAlignment="1">
      <alignment horizontal="left" vertical="center" wrapText="1"/>
    </xf>
    <xf numFmtId="164" fontId="4" fillId="2" borderId="1" xfId="0" applyNumberFormat="1" applyFont="1" applyFill="1" applyBorder="1" applyAlignment="1" applyProtection="1">
      <alignment horizontal="center" vertical="center"/>
      <protection locked="0"/>
    </xf>
    <xf numFmtId="164" fontId="4" fillId="2" borderId="4" xfId="0" applyNumberFormat="1" applyFont="1" applyFill="1" applyBorder="1" applyAlignment="1" applyProtection="1">
      <alignment horizontal="center" vertical="center"/>
      <protection locked="0"/>
    </xf>
    <xf numFmtId="164" fontId="4" fillId="2" borderId="2" xfId="0" applyNumberFormat="1"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164" fontId="11" fillId="2" borderId="7" xfId="0" applyNumberFormat="1" applyFont="1" applyFill="1" applyBorder="1" applyAlignment="1" applyProtection="1">
      <alignment horizontal="center" vertical="center"/>
      <protection locked="0"/>
    </xf>
    <xf numFmtId="0" fontId="6"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23" fillId="3" borderId="1" xfId="0" applyFont="1" applyFill="1" applyBorder="1" applyAlignment="1">
      <alignment horizontal="center" vertical="center" wrapText="1"/>
    </xf>
    <xf numFmtId="164" fontId="11" fillId="3" borderId="3" xfId="0" applyNumberFormat="1" applyFont="1" applyFill="1" applyBorder="1" applyAlignment="1">
      <alignment horizontal="center" vertical="center"/>
    </xf>
    <xf numFmtId="164" fontId="4" fillId="3" borderId="1" xfId="0" applyNumberFormat="1" applyFont="1" applyFill="1" applyBorder="1" applyAlignment="1">
      <alignment horizontal="center" vertical="center"/>
    </xf>
    <xf numFmtId="164" fontId="4" fillId="3" borderId="4" xfId="0" applyNumberFormat="1" applyFont="1" applyFill="1" applyBorder="1" applyAlignment="1">
      <alignment horizontal="center" vertical="center"/>
    </xf>
    <xf numFmtId="164" fontId="11" fillId="3" borderId="3" xfId="1" applyNumberFormat="1" applyFont="1" applyFill="1" applyBorder="1" applyAlignment="1">
      <alignment horizontal="center" vertical="center"/>
    </xf>
    <xf numFmtId="164" fontId="11" fillId="3" borderId="3" xfId="1" applyNumberFormat="1" applyFont="1" applyFill="1" applyBorder="1" applyAlignment="1">
      <alignment horizontal="center" vertical="center" wrapText="1"/>
    </xf>
    <xf numFmtId="164" fontId="4" fillId="3" borderId="2" xfId="0" applyNumberFormat="1" applyFont="1" applyFill="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64" fontId="12" fillId="3" borderId="3"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14" fillId="3" borderId="1" xfId="0" applyFont="1" applyFill="1" applyBorder="1" applyAlignment="1">
      <alignment horizontal="center" vertical="center" wrapText="1"/>
    </xf>
    <xf numFmtId="0" fontId="16" fillId="3" borderId="17" xfId="0" applyFont="1" applyFill="1" applyBorder="1" applyAlignment="1">
      <alignment horizontal="center" wrapText="1"/>
    </xf>
    <xf numFmtId="164" fontId="11" fillId="3" borderId="7" xfId="0" applyNumberFormat="1" applyFont="1" applyFill="1" applyBorder="1" applyAlignment="1">
      <alignment horizontal="center" vertical="center"/>
    </xf>
    <xf numFmtId="0" fontId="0" fillId="0" borderId="0" xfId="0" applyAlignment="1">
      <alignment vertical="center"/>
    </xf>
    <xf numFmtId="164" fontId="4" fillId="3" borderId="1" xfId="0" applyNumberFormat="1" applyFont="1" applyFill="1" applyBorder="1" applyAlignment="1">
      <alignment horizontal="center" vertical="center" wrapText="1"/>
    </xf>
    <xf numFmtId="49" fontId="14" fillId="3" borderId="1" xfId="0" applyNumberFormat="1" applyFont="1" applyFill="1" applyBorder="1" applyAlignment="1">
      <alignment horizontal="center" vertical="center" wrapText="1"/>
    </xf>
    <xf numFmtId="0" fontId="3" fillId="4" borderId="11" xfId="0"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9" xfId="0" applyFont="1" applyBorder="1" applyAlignment="1">
      <alignment horizontal="center" vertical="center" wrapText="1"/>
    </xf>
    <xf numFmtId="0" fontId="14" fillId="0" borderId="0" xfId="0" applyFont="1" applyAlignment="1">
      <alignment horizontal="left" wrapText="1"/>
    </xf>
    <xf numFmtId="0" fontId="14" fillId="0" borderId="0" xfId="0" applyFont="1" applyAlignment="1">
      <alignment wrapText="1"/>
    </xf>
    <xf numFmtId="0" fontId="14" fillId="0" borderId="0" xfId="0" applyFont="1" applyAlignment="1">
      <alignment horizontal="center" wrapText="1"/>
    </xf>
    <xf numFmtId="0" fontId="14" fillId="0" borderId="0" xfId="0" applyFont="1" applyAlignment="1">
      <alignment horizontal="right" wrapText="1"/>
    </xf>
    <xf numFmtId="0" fontId="17" fillId="0" borderId="0" xfId="0" applyFont="1" applyAlignment="1">
      <alignment horizontal="center" vertical="center" wrapText="1"/>
    </xf>
    <xf numFmtId="0" fontId="14" fillId="0" borderId="1"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1"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0" xfId="0" applyFont="1" applyAlignment="1">
      <alignment wrapText="1"/>
    </xf>
    <xf numFmtId="0" fontId="23" fillId="0" borderId="0" xfId="0" applyFont="1" applyAlignment="1">
      <alignment horizontal="center" wrapText="1"/>
    </xf>
    <xf numFmtId="0" fontId="23" fillId="0" borderId="0" xfId="0" applyFont="1" applyAlignment="1">
      <alignment horizontal="right" wrapText="1"/>
    </xf>
    <xf numFmtId="0" fontId="23" fillId="0" borderId="0" xfId="0" applyFont="1" applyAlignment="1">
      <alignment vertical="center" wrapText="1"/>
    </xf>
    <xf numFmtId="0" fontId="23" fillId="0" borderId="0" xfId="0" applyFont="1" applyAlignment="1">
      <alignment wrapText="1"/>
    </xf>
    <xf numFmtId="0" fontId="22" fillId="3" borderId="17" xfId="0" applyFont="1" applyFill="1" applyBorder="1" applyAlignment="1">
      <alignment horizontal="center" wrapText="1"/>
    </xf>
    <xf numFmtId="0" fontId="14" fillId="0" borderId="0" xfId="0" applyFont="1" applyAlignment="1">
      <alignment horizontal="left" wrapText="1"/>
    </xf>
    <xf numFmtId="0" fontId="14" fillId="0" borderId="0" xfId="0" applyFont="1" applyAlignment="1">
      <alignment wrapText="1"/>
    </xf>
    <xf numFmtId="0" fontId="14" fillId="0" borderId="0" xfId="0" applyFont="1" applyAlignment="1">
      <alignment horizontal="center" wrapText="1"/>
    </xf>
    <xf numFmtId="0" fontId="14" fillId="0" borderId="0" xfId="0" applyFont="1" applyAlignment="1">
      <alignment horizontal="right" wrapText="1"/>
    </xf>
    <xf numFmtId="0" fontId="14" fillId="0" borderId="17" xfId="0" applyFont="1" applyBorder="1" applyAlignment="1">
      <alignment horizontal="center" wrapText="1"/>
    </xf>
    <xf numFmtId="0" fontId="0" fillId="0" borderId="16" xfId="0" applyBorder="1"/>
    <xf numFmtId="0" fontId="14" fillId="3" borderId="0" xfId="0" applyFont="1" applyFill="1" applyAlignment="1">
      <alignment wrapText="1"/>
    </xf>
    <xf numFmtId="0" fontId="17" fillId="0" borderId="0" xfId="0" applyFont="1" applyAlignment="1">
      <alignment horizontal="center" vertical="center" wrapText="1"/>
    </xf>
    <xf numFmtId="0" fontId="17" fillId="0" borderId="0" xfId="0" applyFont="1" applyAlignment="1">
      <alignment horizontal="center" vertical="top" wrapText="1"/>
    </xf>
    <xf numFmtId="0" fontId="14" fillId="0" borderId="1" xfId="0" applyFont="1" applyBorder="1" applyAlignment="1">
      <alignment horizontal="center" vertical="center" wrapText="1"/>
    </xf>
    <xf numFmtId="0" fontId="0" fillId="0" borderId="31" xfId="0" applyBorder="1"/>
    <xf numFmtId="0" fontId="0" fillId="0" borderId="36" xfId="0" applyBorder="1"/>
    <xf numFmtId="0" fontId="0" fillId="0" borderId="37" xfId="0" applyBorder="1"/>
    <xf numFmtId="0" fontId="0" fillId="0" borderId="33" xfId="0" applyBorder="1"/>
    <xf numFmtId="0" fontId="0" fillId="0" borderId="34" xfId="0" applyBorder="1"/>
    <xf numFmtId="0" fontId="0" fillId="0" borderId="32" xfId="0" applyBorder="1"/>
    <xf numFmtId="0" fontId="17" fillId="0" borderId="24" xfId="0" applyFont="1" applyBorder="1" applyAlignment="1">
      <alignment horizontal="center" vertical="center" wrapText="1"/>
    </xf>
    <xf numFmtId="0" fontId="0" fillId="0" borderId="23" xfId="0" applyBorder="1"/>
    <xf numFmtId="0" fontId="0" fillId="0" borderId="24" xfId="0" applyBorder="1"/>
    <xf numFmtId="0" fontId="17" fillId="0" borderId="30" xfId="0" applyFont="1" applyBorder="1" applyAlignment="1">
      <alignment horizontal="center" vertical="center" wrapText="1"/>
    </xf>
    <xf numFmtId="0" fontId="17" fillId="0" borderId="1" xfId="0" applyFont="1" applyBorder="1" applyAlignment="1">
      <alignment horizontal="center" vertical="center" wrapText="1"/>
    </xf>
    <xf numFmtId="0" fontId="14" fillId="0" borderId="24" xfId="0" applyFont="1" applyBorder="1" applyAlignment="1">
      <alignment horizontal="center" vertical="center" wrapText="1"/>
    </xf>
    <xf numFmtId="0" fontId="0" fillId="0" borderId="20" xfId="0" applyBorder="1"/>
    <xf numFmtId="0" fontId="0" fillId="0" borderId="21" xfId="0" applyBorder="1"/>
    <xf numFmtId="0" fontId="0" fillId="0" borderId="19" xfId="0" applyBorder="1"/>
    <xf numFmtId="0" fontId="0" fillId="0" borderId="25" xfId="0" applyBorder="1"/>
    <xf numFmtId="0" fontId="14" fillId="0" borderId="30" xfId="0" applyFont="1" applyBorder="1" applyAlignment="1">
      <alignment horizontal="center" vertical="center" wrapText="1"/>
    </xf>
    <xf numFmtId="0" fontId="0" fillId="0" borderId="26" xfId="0" applyBorder="1"/>
    <xf numFmtId="0" fontId="14" fillId="0" borderId="22" xfId="0" applyFont="1" applyBorder="1" applyAlignment="1">
      <alignment horizontal="center" vertical="center" wrapText="1"/>
    </xf>
    <xf numFmtId="0" fontId="0" fillId="0" borderId="35" xfId="0" applyBorder="1"/>
    <xf numFmtId="0" fontId="13" fillId="0" borderId="1" xfId="0" applyFont="1" applyBorder="1" applyAlignment="1">
      <alignment horizontal="center" vertical="center" wrapText="1"/>
    </xf>
    <xf numFmtId="0" fontId="13" fillId="0" borderId="1" xfId="0" applyFont="1" applyBorder="1" applyAlignment="1">
      <alignment horizontal="center" wrapText="1"/>
    </xf>
    <xf numFmtId="0" fontId="18" fillId="0" borderId="24" xfId="0" applyFont="1" applyBorder="1" applyAlignment="1">
      <alignment horizontal="center" vertical="center" wrapText="1"/>
    </xf>
    <xf numFmtId="0" fontId="13" fillId="0" borderId="30" xfId="0" applyFont="1" applyBorder="1" applyAlignment="1">
      <alignment horizontal="center" vertical="center" wrapText="1"/>
    </xf>
    <xf numFmtId="0" fontId="14" fillId="0" borderId="21" xfId="0" applyFont="1" applyBorder="1" applyAlignment="1">
      <alignment horizontal="center" vertical="center" wrapText="1"/>
    </xf>
    <xf numFmtId="0" fontId="0" fillId="0" borderId="27" xfId="0" applyBorder="1"/>
    <xf numFmtId="0" fontId="19" fillId="0" borderId="0" xfId="2" applyFont="1" applyAlignment="1">
      <alignment wrapText="1"/>
    </xf>
    <xf numFmtId="0" fontId="21" fillId="0" borderId="0" xfId="0" applyFont="1" applyAlignment="1">
      <alignment wrapText="1"/>
    </xf>
    <xf numFmtId="0" fontId="15" fillId="0" borderId="27" xfId="0" applyFont="1" applyBorder="1" applyAlignment="1">
      <alignment horizontal="center" vertical="center" wrapText="1"/>
    </xf>
    <xf numFmtId="0" fontId="13" fillId="0" borderId="0" xfId="0" applyFont="1" applyAlignment="1">
      <alignment wrapText="1"/>
    </xf>
    <xf numFmtId="0" fontId="13" fillId="0" borderId="0" xfId="0" applyFont="1" applyAlignment="1">
      <alignment horizontal="left" wrapText="1"/>
    </xf>
    <xf numFmtId="0" fontId="20" fillId="0" borderId="0" xfId="0" applyFont="1" applyAlignment="1">
      <alignment wrapText="1"/>
    </xf>
    <xf numFmtId="0" fontId="19" fillId="0" borderId="0" xfId="2" applyFont="1" applyAlignment="1">
      <alignment horizontal="left" wrapText="1"/>
    </xf>
    <xf numFmtId="0" fontId="19" fillId="0" borderId="0" xfId="0" applyFont="1" applyAlignment="1">
      <alignment wrapText="1"/>
    </xf>
    <xf numFmtId="0" fontId="22" fillId="0" borderId="0" xfId="0" applyFont="1" applyAlignment="1">
      <alignment horizontal="center" vertical="center" wrapText="1"/>
    </xf>
    <xf numFmtId="0" fontId="4" fillId="0" borderId="0" xfId="0" applyFont="1"/>
    <xf numFmtId="0" fontId="23" fillId="0" borderId="0" xfId="0" applyFont="1" applyAlignment="1">
      <alignment horizontal="center" wrapText="1"/>
    </xf>
    <xf numFmtId="0" fontId="23" fillId="0" borderId="0" xfId="0" applyFont="1" applyAlignment="1">
      <alignment horizontal="left" vertical="center" wrapText="1"/>
    </xf>
    <xf numFmtId="0" fontId="23" fillId="0" borderId="17" xfId="0" applyFont="1" applyBorder="1" applyAlignment="1">
      <alignment horizontal="center" wrapText="1"/>
    </xf>
    <xf numFmtId="0" fontId="23" fillId="0" borderId="0" xfId="0" applyFont="1" applyAlignment="1">
      <alignment horizontal="right" wrapText="1"/>
    </xf>
    <xf numFmtId="0" fontId="23" fillId="3" borderId="0" xfId="0" applyFont="1" applyFill="1" applyAlignment="1">
      <alignment wrapText="1"/>
    </xf>
    <xf numFmtId="0" fontId="23" fillId="0" borderId="0" xfId="0" applyFont="1" applyAlignment="1">
      <alignment horizontal="center" vertical="center" wrapText="1"/>
    </xf>
    <xf numFmtId="0" fontId="23" fillId="0" borderId="0" xfId="0" applyFont="1" applyAlignment="1">
      <alignment wrapText="1"/>
    </xf>
    <xf numFmtId="0" fontId="23" fillId="0" borderId="0" xfId="0" applyFont="1" applyAlignment="1">
      <alignment horizontal="left" wrapText="1"/>
    </xf>
    <xf numFmtId="0" fontId="23" fillId="0" borderId="0" xfId="0" applyFont="1" applyAlignment="1">
      <alignment horizontal="center" vertical="top" wrapText="1"/>
    </xf>
    <xf numFmtId="0" fontId="2" fillId="0" borderId="5" xfId="0" applyFont="1" applyBorder="1" applyAlignment="1">
      <alignment horizontal="center" vertical="center" wrapText="1"/>
    </xf>
    <xf numFmtId="0" fontId="0" fillId="0" borderId="38" xfId="0" applyBorder="1"/>
    <xf numFmtId="0" fontId="0" fillId="0" borderId="39" xfId="0" applyBorder="1"/>
    <xf numFmtId="0" fontId="7" fillId="0" borderId="5" xfId="0" applyFont="1" applyBorder="1" applyAlignment="1">
      <alignment horizontal="center" vertical="center" wrapText="1"/>
    </xf>
    <xf numFmtId="0" fontId="23" fillId="0" borderId="0" xfId="0" applyFont="1"/>
    <xf numFmtId="0" fontId="6" fillId="0" borderId="0" xfId="0" applyFont="1"/>
  </cellXfs>
  <cellStyles count="3">
    <cellStyle name="Гиперссылка" xfId="2" builtinId="8"/>
    <cellStyle name="Обычный" xfId="0" builtinId="0"/>
    <cellStyle name="Процентный" xfId="1" builtinId="5"/>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R53"/>
  <sheetViews>
    <sheetView topLeftCell="A4" zoomScale="70" zoomScaleNormal="70" workbookViewId="0">
      <selection activeCell="Q20" sqref="Q20"/>
    </sheetView>
  </sheetViews>
  <sheetFormatPr defaultColWidth="8.85546875" defaultRowHeight="15" x14ac:dyDescent="0.25"/>
  <cols>
    <col min="1" max="1" width="38.7109375" style="117" customWidth="1"/>
    <col min="2" max="2" width="19.140625" style="117" customWidth="1"/>
    <col min="3" max="3" width="45.42578125" style="117" customWidth="1"/>
    <col min="4" max="4" width="16.7109375" style="117" customWidth="1"/>
    <col min="5" max="5" width="17.42578125" style="117" customWidth="1"/>
    <col min="6" max="6" width="12.42578125" style="117" customWidth="1"/>
    <col min="7" max="7" width="23.85546875" style="117" customWidth="1"/>
    <col min="8" max="8" width="16.140625" style="117" customWidth="1"/>
    <col min="9" max="9" width="18.7109375" style="117" customWidth="1"/>
    <col min="10" max="10" width="16.28515625" style="117" customWidth="1"/>
    <col min="11" max="11" width="18.85546875" style="117" customWidth="1"/>
    <col min="12" max="12" width="16.28515625" style="117" customWidth="1"/>
    <col min="13" max="13" width="13.42578125" style="117" customWidth="1"/>
    <col min="14" max="14" width="8.85546875" style="117" customWidth="1"/>
    <col min="15" max="15" width="17.28515625" style="117" customWidth="1"/>
    <col min="16" max="16" width="13.7109375" style="117" customWidth="1"/>
    <col min="17" max="17" width="27.5703125" style="117" customWidth="1"/>
    <col min="18" max="18" width="23.28515625" style="117" customWidth="1"/>
    <col min="19" max="19" width="8.85546875" style="117" customWidth="1"/>
    <col min="20" max="16384" width="8.85546875" style="117"/>
  </cols>
  <sheetData>
    <row r="1" spans="1:18" ht="56.25" customHeight="1" thickBot="1" x14ac:dyDescent="0.3">
      <c r="A1" s="170" t="s">
        <v>0</v>
      </c>
      <c r="B1" s="133"/>
      <c r="C1" s="133"/>
      <c r="D1" s="133"/>
      <c r="E1" s="133"/>
      <c r="F1" s="133"/>
      <c r="G1" s="133"/>
      <c r="H1" s="133"/>
      <c r="I1" s="133"/>
      <c r="J1" s="133"/>
      <c r="K1" s="133"/>
      <c r="L1" s="133"/>
      <c r="M1" s="133"/>
      <c r="N1" s="133"/>
      <c r="O1" s="133"/>
      <c r="P1" s="133"/>
      <c r="Q1" s="167"/>
      <c r="R1" s="31" t="s">
        <v>1</v>
      </c>
    </row>
    <row r="2" spans="1:18" ht="27.75" customHeight="1" x14ac:dyDescent="0.25">
      <c r="C2" s="134" t="s">
        <v>2</v>
      </c>
      <c r="D2" s="133"/>
      <c r="E2" s="133"/>
      <c r="F2" s="133"/>
      <c r="G2" s="133"/>
      <c r="H2" s="133"/>
      <c r="I2" s="133"/>
      <c r="J2" s="133"/>
      <c r="K2" s="133"/>
      <c r="M2" s="119"/>
      <c r="N2" s="32"/>
      <c r="O2" s="119"/>
      <c r="P2" s="119"/>
      <c r="Q2" s="119" t="s">
        <v>3</v>
      </c>
      <c r="R2" s="33">
        <v>44561</v>
      </c>
    </row>
    <row r="3" spans="1:18" x14ac:dyDescent="0.25">
      <c r="C3" s="118"/>
      <c r="M3" s="119"/>
      <c r="N3" s="119"/>
      <c r="O3" s="135"/>
      <c r="P3" s="133"/>
      <c r="Q3" s="119"/>
      <c r="R3" s="136"/>
    </row>
    <row r="4" spans="1:18" x14ac:dyDescent="0.25">
      <c r="M4" s="119"/>
      <c r="O4" s="119"/>
      <c r="P4" s="135" t="s">
        <v>4</v>
      </c>
      <c r="Q4" s="133"/>
      <c r="R4" s="137"/>
    </row>
    <row r="5" spans="1:18" ht="18" customHeight="1" x14ac:dyDescent="0.25">
      <c r="A5" s="138" t="s">
        <v>5</v>
      </c>
      <c r="B5" s="133"/>
      <c r="C5" s="133"/>
      <c r="D5" s="133"/>
      <c r="E5" s="133"/>
      <c r="F5" s="133"/>
      <c r="G5" s="133"/>
      <c r="H5" s="133"/>
      <c r="I5" s="133"/>
      <c r="J5" s="133"/>
      <c r="K5" s="133"/>
      <c r="L5" s="133"/>
      <c r="M5" s="133"/>
      <c r="N5" s="133"/>
      <c r="O5" s="133"/>
      <c r="P5" s="119"/>
      <c r="Q5" s="119" t="s">
        <v>6</v>
      </c>
      <c r="R5" s="108" t="s">
        <v>7</v>
      </c>
    </row>
    <row r="6" spans="1:18" ht="27" customHeight="1" x14ac:dyDescent="0.25">
      <c r="A6" s="132" t="s">
        <v>8</v>
      </c>
      <c r="B6" s="133"/>
      <c r="C6" s="133"/>
      <c r="D6" s="133"/>
      <c r="E6" s="133"/>
      <c r="F6" s="133"/>
      <c r="G6" s="133"/>
      <c r="H6" s="133"/>
      <c r="I6" s="133"/>
      <c r="J6" s="133"/>
      <c r="K6" s="133"/>
      <c r="L6" s="133"/>
      <c r="M6" s="133"/>
      <c r="N6" s="133"/>
      <c r="O6" s="133"/>
      <c r="R6" s="35"/>
    </row>
    <row r="7" spans="1:18" ht="17.25" customHeight="1" x14ac:dyDescent="0.25">
      <c r="A7" s="133"/>
      <c r="B7" s="133"/>
      <c r="C7" s="133"/>
      <c r="D7" s="133"/>
      <c r="E7" s="133"/>
      <c r="F7" s="133"/>
      <c r="G7" s="133"/>
      <c r="H7" s="133"/>
      <c r="I7" s="133"/>
      <c r="J7" s="133"/>
      <c r="K7" s="133"/>
      <c r="L7" s="133"/>
      <c r="M7" s="133"/>
      <c r="N7" s="133"/>
      <c r="O7" s="133"/>
      <c r="P7" s="135" t="s">
        <v>4</v>
      </c>
      <c r="Q7" s="133"/>
      <c r="R7" s="36"/>
    </row>
    <row r="8" spans="1:18" ht="17.25" customHeight="1" x14ac:dyDescent="0.25">
      <c r="A8" s="37"/>
      <c r="B8" s="37"/>
      <c r="C8" s="139" t="s">
        <v>9</v>
      </c>
      <c r="D8" s="133"/>
      <c r="E8" s="133"/>
      <c r="F8" s="133"/>
      <c r="G8" s="133"/>
      <c r="H8" s="133"/>
      <c r="I8" s="37"/>
      <c r="J8" s="37"/>
      <c r="P8" s="119"/>
      <c r="R8" s="36"/>
    </row>
    <row r="9" spans="1:18" ht="18" customHeight="1" x14ac:dyDescent="0.25">
      <c r="A9" s="133" t="s">
        <v>10</v>
      </c>
      <c r="B9" s="133"/>
      <c r="C9" s="133"/>
      <c r="D9" s="133"/>
      <c r="E9" s="133"/>
      <c r="F9" s="133"/>
      <c r="G9" s="133"/>
      <c r="H9" s="133"/>
      <c r="I9" s="133"/>
      <c r="J9" s="133"/>
      <c r="K9" s="133"/>
      <c r="L9" s="133"/>
      <c r="M9" s="133"/>
      <c r="N9" s="133"/>
      <c r="O9" s="133"/>
      <c r="Q9" s="119" t="s">
        <v>11</v>
      </c>
      <c r="R9" s="38"/>
    </row>
    <row r="10" spans="1:18" ht="26.25" customHeight="1" x14ac:dyDescent="0.25">
      <c r="A10" s="132" t="s">
        <v>12</v>
      </c>
      <c r="B10" s="133"/>
      <c r="C10" s="133"/>
      <c r="D10" s="133"/>
      <c r="E10" s="133"/>
      <c r="F10" s="133"/>
      <c r="G10" s="133"/>
      <c r="H10" s="133"/>
      <c r="I10" s="133"/>
      <c r="J10" s="133"/>
      <c r="K10" s="133"/>
      <c r="L10" s="133"/>
      <c r="M10" s="133"/>
      <c r="N10" s="133"/>
      <c r="O10" s="133"/>
      <c r="P10" s="119"/>
      <c r="Q10" s="119"/>
      <c r="R10" s="34"/>
    </row>
    <row r="11" spans="1:18" ht="28.5" customHeight="1" thickBot="1" x14ac:dyDescent="0.3">
      <c r="A11" s="132" t="s">
        <v>13</v>
      </c>
      <c r="B11" s="133"/>
      <c r="C11" s="133"/>
      <c r="D11" s="140" t="s">
        <v>14</v>
      </c>
      <c r="E11" s="133"/>
      <c r="F11" s="133"/>
      <c r="G11" s="133"/>
      <c r="H11" s="39"/>
      <c r="I11" s="39"/>
      <c r="J11" s="39"/>
      <c r="K11" s="39"/>
      <c r="M11" s="119"/>
      <c r="N11" s="40"/>
      <c r="O11" s="119"/>
      <c r="P11" s="119"/>
      <c r="Q11" s="119" t="s">
        <v>15</v>
      </c>
      <c r="R11" s="41">
        <v>383</v>
      </c>
    </row>
    <row r="12" spans="1:18" ht="23.25" customHeight="1" x14ac:dyDescent="0.25">
      <c r="A12" s="132" t="s">
        <v>16</v>
      </c>
      <c r="B12" s="133"/>
      <c r="C12" s="133"/>
      <c r="D12" s="116"/>
      <c r="E12" s="116"/>
      <c r="F12" s="116"/>
      <c r="G12" s="116"/>
      <c r="H12" s="116"/>
      <c r="I12" s="116"/>
      <c r="J12" s="116"/>
      <c r="K12" s="116"/>
      <c r="L12" s="119"/>
    </row>
    <row r="14" spans="1:18" ht="22.5" customHeight="1" x14ac:dyDescent="0.25">
      <c r="A14" s="141" t="s">
        <v>17</v>
      </c>
      <c r="B14" s="142"/>
      <c r="C14" s="141" t="s">
        <v>18</v>
      </c>
      <c r="D14" s="141" t="s">
        <v>19</v>
      </c>
      <c r="E14" s="142"/>
      <c r="F14" s="141" t="s">
        <v>20</v>
      </c>
      <c r="G14" s="141" t="s">
        <v>21</v>
      </c>
      <c r="H14" s="142"/>
      <c r="I14" s="141" t="s">
        <v>22</v>
      </c>
      <c r="J14" s="141" t="s">
        <v>23</v>
      </c>
      <c r="K14" s="161"/>
      <c r="L14" s="161"/>
      <c r="M14" s="161"/>
      <c r="N14" s="161"/>
      <c r="O14" s="147"/>
      <c r="P14" s="141" t="s">
        <v>24</v>
      </c>
      <c r="Q14" s="142"/>
      <c r="R14" s="141" t="s">
        <v>25</v>
      </c>
    </row>
    <row r="15" spans="1:18" ht="36" customHeight="1" x14ac:dyDescent="0.25">
      <c r="A15" s="143"/>
      <c r="B15" s="144"/>
      <c r="C15" s="145"/>
      <c r="D15" s="143"/>
      <c r="E15" s="144"/>
      <c r="F15" s="145"/>
      <c r="G15" s="143"/>
      <c r="H15" s="144"/>
      <c r="I15" s="145"/>
      <c r="J15" s="141" t="s">
        <v>26</v>
      </c>
      <c r="K15" s="147"/>
      <c r="L15" s="141" t="s">
        <v>27</v>
      </c>
      <c r="M15" s="147"/>
      <c r="N15" s="141" t="s">
        <v>28</v>
      </c>
      <c r="O15" s="147"/>
      <c r="P15" s="143"/>
      <c r="Q15" s="144"/>
      <c r="R15" s="145"/>
    </row>
    <row r="16" spans="1:18" x14ac:dyDescent="0.25">
      <c r="A16" s="141" t="s">
        <v>29</v>
      </c>
      <c r="B16" s="141" t="s">
        <v>30</v>
      </c>
      <c r="C16" s="145"/>
      <c r="D16" s="141" t="s">
        <v>29</v>
      </c>
      <c r="E16" s="141" t="s">
        <v>31</v>
      </c>
      <c r="F16" s="145"/>
      <c r="G16" s="141" t="s">
        <v>32</v>
      </c>
      <c r="H16" s="141" t="s">
        <v>33</v>
      </c>
      <c r="I16" s="145"/>
      <c r="J16" s="141" t="s">
        <v>32</v>
      </c>
      <c r="K16" s="141" t="s">
        <v>33</v>
      </c>
      <c r="L16" s="141" t="s">
        <v>34</v>
      </c>
      <c r="M16" s="141" t="s">
        <v>35</v>
      </c>
      <c r="N16" s="141" t="s">
        <v>36</v>
      </c>
      <c r="O16" s="141" t="s">
        <v>29</v>
      </c>
      <c r="P16" s="141" t="s">
        <v>37</v>
      </c>
      <c r="Q16" s="141" t="s">
        <v>38</v>
      </c>
      <c r="R16" s="145"/>
    </row>
    <row r="17" spans="1:18" ht="56.25" customHeight="1" x14ac:dyDescent="0.25">
      <c r="A17" s="146"/>
      <c r="B17" s="146"/>
      <c r="C17" s="146"/>
      <c r="D17" s="146"/>
      <c r="E17" s="146"/>
      <c r="F17" s="146"/>
      <c r="G17" s="146"/>
      <c r="H17" s="146"/>
      <c r="I17" s="146"/>
      <c r="J17" s="146"/>
      <c r="K17" s="146"/>
      <c r="L17" s="146"/>
      <c r="M17" s="146"/>
      <c r="N17" s="146"/>
      <c r="O17" s="146"/>
      <c r="P17" s="146"/>
      <c r="Q17" s="146"/>
      <c r="R17" s="146"/>
    </row>
    <row r="18" spans="1:18" ht="15.75" customHeight="1" thickBot="1" x14ac:dyDescent="0.3">
      <c r="A18" s="123">
        <v>1</v>
      </c>
      <c r="B18" s="123">
        <v>2</v>
      </c>
      <c r="C18" s="123">
        <v>3</v>
      </c>
      <c r="D18" s="123">
        <v>4</v>
      </c>
      <c r="E18" s="123">
        <v>5</v>
      </c>
      <c r="F18" s="123">
        <v>6</v>
      </c>
      <c r="G18" s="123">
        <v>7</v>
      </c>
      <c r="H18" s="123">
        <v>8</v>
      </c>
      <c r="I18" s="123">
        <v>9</v>
      </c>
      <c r="J18" s="123">
        <v>10</v>
      </c>
      <c r="K18" s="123">
        <v>11</v>
      </c>
      <c r="L18" s="123">
        <v>12</v>
      </c>
      <c r="M18" s="123">
        <v>13</v>
      </c>
      <c r="N18" s="123">
        <v>14</v>
      </c>
      <c r="O18" s="123">
        <v>15</v>
      </c>
      <c r="P18" s="123">
        <v>16</v>
      </c>
      <c r="Q18" s="123">
        <v>17</v>
      </c>
      <c r="R18" s="123">
        <v>18</v>
      </c>
    </row>
    <row r="19" spans="1:18" ht="191.25" customHeight="1" thickBot="1" x14ac:dyDescent="0.3">
      <c r="A19" s="114" t="s">
        <v>39</v>
      </c>
      <c r="B19" s="121">
        <v>12100</v>
      </c>
      <c r="C19" s="42" t="s">
        <v>39</v>
      </c>
      <c r="D19" s="42" t="s">
        <v>40</v>
      </c>
      <c r="E19" s="42" t="s">
        <v>41</v>
      </c>
      <c r="F19" s="42" t="s">
        <v>42</v>
      </c>
      <c r="G19" s="92">
        <v>76897000</v>
      </c>
      <c r="H19" s="92">
        <v>76897000</v>
      </c>
      <c r="I19" s="92">
        <v>76897000</v>
      </c>
      <c r="J19" s="92">
        <v>76897000</v>
      </c>
      <c r="K19" s="92">
        <v>76897000</v>
      </c>
      <c r="L19" s="92">
        <v>0</v>
      </c>
      <c r="M19" s="92">
        <v>0</v>
      </c>
      <c r="N19" s="92"/>
      <c r="O19" s="92"/>
      <c r="P19" s="92">
        <v>76897000</v>
      </c>
      <c r="Q19" s="92">
        <v>76897000</v>
      </c>
      <c r="R19" s="92"/>
    </row>
    <row r="20" spans="1:18" x14ac:dyDescent="0.25">
      <c r="A20" s="121" t="s">
        <v>43</v>
      </c>
      <c r="B20" s="121" t="s">
        <v>43</v>
      </c>
      <c r="C20" s="42" t="s">
        <v>44</v>
      </c>
      <c r="D20" s="42" t="s">
        <v>43</v>
      </c>
      <c r="E20" s="42" t="s">
        <v>43</v>
      </c>
      <c r="F20" s="42" t="s">
        <v>43</v>
      </c>
      <c r="G20" s="42" t="s">
        <v>43</v>
      </c>
      <c r="H20" s="42" t="s">
        <v>43</v>
      </c>
      <c r="I20" s="42" t="s">
        <v>43</v>
      </c>
      <c r="J20" s="42" t="s">
        <v>43</v>
      </c>
      <c r="K20" s="42" t="s">
        <v>43</v>
      </c>
      <c r="L20" s="42" t="s">
        <v>43</v>
      </c>
      <c r="M20" s="121" t="s">
        <v>43</v>
      </c>
      <c r="N20" s="42" t="s">
        <v>43</v>
      </c>
      <c r="O20" s="42" t="s">
        <v>43</v>
      </c>
      <c r="P20" s="42" t="s">
        <v>43</v>
      </c>
      <c r="Q20" s="42" t="s">
        <v>43</v>
      </c>
      <c r="R20" s="121" t="s">
        <v>43</v>
      </c>
    </row>
    <row r="21" spans="1:18" ht="75" customHeight="1" x14ac:dyDescent="0.25">
      <c r="A21" s="121" t="s">
        <v>43</v>
      </c>
      <c r="B21" s="121" t="s">
        <v>43</v>
      </c>
      <c r="C21" s="42" t="s">
        <v>45</v>
      </c>
      <c r="D21" s="42" t="s">
        <v>46</v>
      </c>
      <c r="E21" s="42" t="s">
        <v>41</v>
      </c>
      <c r="F21" s="42" t="s">
        <v>47</v>
      </c>
      <c r="G21" s="107">
        <f>Прил_3_1_и_3_2_Расчет!E3</f>
        <v>1</v>
      </c>
      <c r="H21" s="107">
        <f>G21</f>
        <v>1</v>
      </c>
      <c r="I21" s="121" t="s">
        <v>43</v>
      </c>
      <c r="J21" s="107">
        <f>Прил_3_1_и_3_2_Расчет!F3</f>
        <v>1</v>
      </c>
      <c r="K21" s="107">
        <f>J21</f>
        <v>1</v>
      </c>
      <c r="L21" s="112">
        <f>G21-J21</f>
        <v>0</v>
      </c>
      <c r="M21" s="107">
        <f>L21/G21/0.01</f>
        <v>0</v>
      </c>
      <c r="N21" s="121">
        <v>1</v>
      </c>
      <c r="O21" s="30"/>
      <c r="P21" s="121" t="s">
        <v>43</v>
      </c>
      <c r="Q21" s="121" t="s">
        <v>43</v>
      </c>
      <c r="R21" s="121" t="s">
        <v>43</v>
      </c>
    </row>
    <row r="22" spans="1:18" ht="115.5" customHeight="1" x14ac:dyDescent="0.25">
      <c r="A22" s="121" t="s">
        <v>43</v>
      </c>
      <c r="B22" s="121" t="s">
        <v>43</v>
      </c>
      <c r="C22" s="42" t="s">
        <v>48</v>
      </c>
      <c r="D22" s="42" t="s">
        <v>49</v>
      </c>
      <c r="E22" s="42" t="s">
        <v>50</v>
      </c>
      <c r="F22" s="42" t="s">
        <v>51</v>
      </c>
      <c r="G22" s="107">
        <f>Прил_3_1_и_3_2_Расчет!E2</f>
        <v>956</v>
      </c>
      <c r="H22" s="107">
        <f>G22</f>
        <v>956</v>
      </c>
      <c r="I22" s="121" t="s">
        <v>43</v>
      </c>
      <c r="J22" s="107">
        <f>Прил_3_1_и_3_2_Расчет!F2</f>
        <v>1532</v>
      </c>
      <c r="K22" s="107">
        <f>J22</f>
        <v>1532</v>
      </c>
      <c r="L22" s="112">
        <f>G22-J22</f>
        <v>-576</v>
      </c>
      <c r="M22" s="107">
        <f>L22/G22/0.01</f>
        <v>-60.2510460251046</v>
      </c>
      <c r="N22" s="121">
        <v>1</v>
      </c>
      <c r="O22" s="30"/>
      <c r="P22" s="121" t="s">
        <v>43</v>
      </c>
      <c r="Q22" s="121" t="s">
        <v>43</v>
      </c>
      <c r="R22" s="121" t="s">
        <v>43</v>
      </c>
    </row>
    <row r="23" spans="1:18" ht="15.75" customHeight="1" thickBot="1" x14ac:dyDescent="0.3">
      <c r="H23" s="43" t="s">
        <v>52</v>
      </c>
      <c r="I23" s="44">
        <f>I19</f>
        <v>76897000</v>
      </c>
      <c r="M23" s="43"/>
      <c r="O23" s="43" t="s">
        <v>52</v>
      </c>
      <c r="P23" s="45">
        <f>P19</f>
        <v>76897000</v>
      </c>
      <c r="Q23" s="46">
        <f>Q19</f>
        <v>76897000</v>
      </c>
      <c r="R23" s="47">
        <f>R19</f>
        <v>0</v>
      </c>
    </row>
    <row r="24" spans="1:18" x14ac:dyDescent="0.25">
      <c r="A24" s="48"/>
      <c r="B24" s="48"/>
      <c r="C24" s="120"/>
      <c r="D24" s="120"/>
      <c r="E24" s="120"/>
      <c r="F24" s="120"/>
      <c r="G24" s="49">
        <v>9</v>
      </c>
      <c r="H24" s="120"/>
      <c r="J24" s="120"/>
      <c r="K24" s="120"/>
      <c r="L24" s="120"/>
      <c r="M24" s="120"/>
    </row>
    <row r="25" spans="1:18" x14ac:dyDescent="0.25">
      <c r="A25" s="50"/>
      <c r="B25" s="48"/>
      <c r="C25" s="120"/>
      <c r="D25" s="120"/>
      <c r="E25" s="120"/>
      <c r="F25" s="120"/>
      <c r="G25" s="120"/>
      <c r="H25" s="120"/>
      <c r="I25" s="120"/>
      <c r="J25" s="120"/>
      <c r="K25" s="120"/>
      <c r="L25" s="120"/>
      <c r="M25" s="120"/>
    </row>
    <row r="26" spans="1:18" ht="27" customHeight="1" x14ac:dyDescent="0.25">
      <c r="A26" s="153" t="s">
        <v>53</v>
      </c>
      <c r="B26" s="154"/>
      <c r="C26" s="155"/>
      <c r="D26" s="158" t="s">
        <v>54</v>
      </c>
      <c r="E26" s="154"/>
      <c r="F26" s="154"/>
      <c r="G26" s="154"/>
      <c r="H26" s="155"/>
      <c r="I26" s="160" t="s">
        <v>55</v>
      </c>
      <c r="J26" s="141" t="s">
        <v>56</v>
      </c>
      <c r="K26" s="161"/>
      <c r="L26" s="161"/>
      <c r="M26" s="147"/>
    </row>
    <row r="27" spans="1:18" ht="51" customHeight="1" x14ac:dyDescent="0.25">
      <c r="A27" s="156"/>
      <c r="B27" s="156"/>
      <c r="C27" s="157"/>
      <c r="D27" s="159"/>
      <c r="E27" s="156"/>
      <c r="F27" s="156"/>
      <c r="G27" s="156"/>
      <c r="H27" s="157"/>
      <c r="I27" s="159"/>
      <c r="J27" s="141" t="s">
        <v>57</v>
      </c>
      <c r="K27" s="147"/>
      <c r="L27" s="141" t="s">
        <v>58</v>
      </c>
      <c r="M27" s="147"/>
    </row>
    <row r="28" spans="1:18" x14ac:dyDescent="0.25">
      <c r="A28" s="148">
        <v>1</v>
      </c>
      <c r="B28" s="149"/>
      <c r="C28" s="150"/>
      <c r="D28" s="151">
        <v>2</v>
      </c>
      <c r="E28" s="149"/>
      <c r="F28" s="149"/>
      <c r="G28" s="149"/>
      <c r="H28" s="150"/>
      <c r="I28" s="122">
        <v>3</v>
      </c>
      <c r="J28" s="152">
        <v>4</v>
      </c>
      <c r="K28" s="147"/>
      <c r="L28" s="152">
        <v>5</v>
      </c>
      <c r="M28" s="147"/>
      <c r="N28" s="51"/>
      <c r="O28" s="51"/>
      <c r="P28" s="51"/>
      <c r="Q28" s="51"/>
      <c r="R28" s="51"/>
    </row>
    <row r="29" spans="1:18" ht="15" customHeight="1" x14ac:dyDescent="0.25">
      <c r="A29" s="166" t="s">
        <v>59</v>
      </c>
      <c r="B29" s="154"/>
      <c r="C29" s="155"/>
      <c r="D29" s="165" t="s">
        <v>43</v>
      </c>
      <c r="E29" s="149"/>
      <c r="F29" s="149"/>
      <c r="G29" s="149"/>
      <c r="H29" s="150"/>
      <c r="I29" s="124" t="s">
        <v>43</v>
      </c>
      <c r="J29" s="162" t="s">
        <v>43</v>
      </c>
      <c r="K29" s="147"/>
      <c r="L29" s="163" t="s">
        <v>43</v>
      </c>
      <c r="M29" s="147"/>
      <c r="N29" s="51"/>
      <c r="O29" s="51"/>
      <c r="P29" s="51"/>
      <c r="Q29" s="51"/>
      <c r="R29" s="51"/>
    </row>
    <row r="30" spans="1:18" x14ac:dyDescent="0.25">
      <c r="A30" s="133"/>
      <c r="B30" s="133"/>
      <c r="C30" s="167"/>
      <c r="D30" s="165" t="s">
        <v>43</v>
      </c>
      <c r="E30" s="149"/>
      <c r="F30" s="149"/>
      <c r="G30" s="149"/>
      <c r="H30" s="150"/>
      <c r="I30" s="124" t="s">
        <v>43</v>
      </c>
      <c r="J30" s="162" t="s">
        <v>43</v>
      </c>
      <c r="K30" s="147"/>
      <c r="L30" s="163" t="s">
        <v>43</v>
      </c>
      <c r="M30" s="147"/>
      <c r="N30" s="51"/>
      <c r="O30" s="51"/>
      <c r="P30" s="51"/>
      <c r="Q30" s="51"/>
      <c r="R30" s="51"/>
    </row>
    <row r="31" spans="1:18" x14ac:dyDescent="0.25">
      <c r="A31" s="164" t="s">
        <v>60</v>
      </c>
      <c r="B31" s="154"/>
      <c r="C31" s="155"/>
      <c r="D31" s="165" t="s">
        <v>43</v>
      </c>
      <c r="E31" s="149"/>
      <c r="F31" s="149"/>
      <c r="G31" s="149"/>
      <c r="H31" s="150"/>
      <c r="I31" s="124" t="s">
        <v>43</v>
      </c>
      <c r="J31" s="162" t="s">
        <v>43</v>
      </c>
      <c r="K31" s="147"/>
      <c r="L31" s="163" t="s">
        <v>43</v>
      </c>
      <c r="M31" s="147"/>
    </row>
    <row r="32" spans="1:18" ht="15" customHeight="1" x14ac:dyDescent="0.25">
      <c r="A32" s="156"/>
      <c r="B32" s="156"/>
      <c r="C32" s="157"/>
      <c r="D32" s="165" t="s">
        <v>43</v>
      </c>
      <c r="E32" s="149"/>
      <c r="F32" s="149"/>
      <c r="G32" s="149"/>
      <c r="H32" s="150"/>
      <c r="I32" s="124" t="s">
        <v>43</v>
      </c>
      <c r="J32" s="162" t="s">
        <v>43</v>
      </c>
      <c r="K32" s="147"/>
      <c r="L32" s="163" t="s">
        <v>43</v>
      </c>
      <c r="M32" s="147"/>
    </row>
    <row r="33" spans="1:18" x14ac:dyDescent="0.25">
      <c r="A33" s="153" t="s">
        <v>61</v>
      </c>
      <c r="B33" s="149"/>
      <c r="C33" s="150"/>
      <c r="D33" s="165" t="s">
        <v>43</v>
      </c>
      <c r="E33" s="149"/>
      <c r="F33" s="149"/>
      <c r="G33" s="149"/>
      <c r="H33" s="150"/>
      <c r="I33" s="125" t="s">
        <v>43</v>
      </c>
      <c r="J33" s="162" t="s">
        <v>43</v>
      </c>
      <c r="K33" s="147"/>
      <c r="L33" s="163" t="s">
        <v>43</v>
      </c>
      <c r="M33" s="147"/>
    </row>
    <row r="34" spans="1:18" ht="20.25" customHeight="1" x14ac:dyDescent="0.25">
      <c r="A34" s="153" t="s">
        <v>62</v>
      </c>
      <c r="B34" s="149"/>
      <c r="C34" s="150"/>
      <c r="D34" s="165" t="s">
        <v>43</v>
      </c>
      <c r="E34" s="149"/>
      <c r="F34" s="149"/>
      <c r="G34" s="149"/>
      <c r="H34" s="150"/>
      <c r="I34" s="125" t="s">
        <v>43</v>
      </c>
      <c r="J34" s="162" t="s">
        <v>43</v>
      </c>
      <c r="K34" s="147"/>
      <c r="L34" s="163" t="s">
        <v>43</v>
      </c>
      <c r="M34" s="147"/>
    </row>
    <row r="36" spans="1:18" x14ac:dyDescent="0.25">
      <c r="A36" s="52"/>
      <c r="B36" s="37"/>
      <c r="C36" s="37"/>
      <c r="D36" s="37"/>
      <c r="E36" s="37"/>
      <c r="F36" s="37"/>
      <c r="G36" s="37"/>
      <c r="H36" s="37"/>
      <c r="I36" s="37"/>
      <c r="J36" s="37"/>
      <c r="K36" s="37"/>
      <c r="L36" s="37"/>
      <c r="M36" s="37"/>
    </row>
    <row r="37" spans="1:18" x14ac:dyDescent="0.25">
      <c r="A37" s="168" t="s">
        <v>63</v>
      </c>
      <c r="B37" s="133"/>
      <c r="C37" s="133"/>
      <c r="D37" s="133"/>
      <c r="E37" s="133"/>
      <c r="F37" s="133"/>
      <c r="G37" s="133"/>
      <c r="H37" s="133"/>
      <c r="I37" s="133"/>
      <c r="J37" s="133"/>
      <c r="K37" s="133"/>
      <c r="L37" s="133"/>
      <c r="M37" s="133"/>
      <c r="N37" s="133"/>
      <c r="O37" s="133"/>
      <c r="P37" s="133"/>
      <c r="Q37" s="133"/>
      <c r="R37" s="133"/>
    </row>
    <row r="38" spans="1:18" x14ac:dyDescent="0.25">
      <c r="A38" s="168" t="s">
        <v>64</v>
      </c>
      <c r="B38" s="133"/>
      <c r="C38" s="133"/>
      <c r="D38" s="133"/>
      <c r="E38" s="133"/>
      <c r="F38" s="133"/>
      <c r="G38" s="133"/>
      <c r="H38" s="133"/>
      <c r="I38" s="133"/>
      <c r="J38" s="133"/>
      <c r="K38" s="133"/>
      <c r="L38" s="133"/>
      <c r="M38" s="133"/>
      <c r="N38" s="133"/>
      <c r="O38" s="133"/>
      <c r="P38" s="133"/>
      <c r="Q38" s="133"/>
      <c r="R38" s="133"/>
    </row>
    <row r="39" spans="1:18" x14ac:dyDescent="0.25">
      <c r="A39" s="174" t="s">
        <v>65</v>
      </c>
      <c r="B39" s="133"/>
      <c r="C39" s="133"/>
      <c r="D39" s="133"/>
      <c r="E39" s="133"/>
      <c r="F39" s="133"/>
      <c r="G39" s="133"/>
      <c r="H39" s="133"/>
      <c r="I39" s="133"/>
      <c r="J39" s="133"/>
      <c r="K39" s="133"/>
      <c r="L39" s="133"/>
      <c r="M39" s="133"/>
      <c r="N39" s="133"/>
      <c r="O39" s="133"/>
      <c r="P39" s="133"/>
      <c r="Q39" s="133"/>
      <c r="R39" s="133"/>
    </row>
    <row r="40" spans="1:18" x14ac:dyDescent="0.25">
      <c r="A40" s="174" t="s">
        <v>66</v>
      </c>
      <c r="B40" s="133"/>
      <c r="C40" s="133"/>
      <c r="D40" s="133"/>
      <c r="E40" s="133"/>
      <c r="F40" s="133"/>
      <c r="G40" s="133"/>
      <c r="H40" s="133"/>
      <c r="I40" s="133"/>
      <c r="J40" s="133"/>
      <c r="K40" s="133"/>
      <c r="L40" s="133"/>
      <c r="M40" s="133"/>
      <c r="N40" s="133"/>
      <c r="O40" s="133"/>
      <c r="P40" s="133"/>
      <c r="Q40" s="133"/>
      <c r="R40" s="133"/>
    </row>
    <row r="41" spans="1:18" x14ac:dyDescent="0.25">
      <c r="A41" s="172" t="s">
        <v>67</v>
      </c>
      <c r="B41" s="133"/>
      <c r="C41" s="133"/>
      <c r="D41" s="133"/>
      <c r="E41" s="133"/>
      <c r="F41" s="133"/>
      <c r="G41" s="133"/>
      <c r="H41" s="133"/>
      <c r="I41" s="133"/>
      <c r="J41" s="133"/>
      <c r="K41" s="133"/>
      <c r="L41" s="133"/>
      <c r="M41" s="133"/>
      <c r="N41" s="133"/>
      <c r="O41" s="133"/>
      <c r="P41" s="133"/>
      <c r="Q41" s="133"/>
      <c r="R41" s="133"/>
    </row>
    <row r="42" spans="1:18" x14ac:dyDescent="0.25">
      <c r="A42" s="172" t="s">
        <v>68</v>
      </c>
      <c r="B42" s="133"/>
      <c r="C42" s="133"/>
      <c r="D42" s="133"/>
      <c r="E42" s="133"/>
      <c r="F42" s="133"/>
      <c r="G42" s="133"/>
      <c r="H42" s="133"/>
      <c r="I42" s="133"/>
      <c r="J42" s="133"/>
      <c r="K42" s="133"/>
      <c r="L42" s="133"/>
      <c r="M42" s="133"/>
      <c r="N42" s="133"/>
      <c r="O42" s="133"/>
      <c r="P42" s="133"/>
      <c r="Q42" s="133"/>
      <c r="R42" s="133"/>
    </row>
    <row r="43" spans="1:18" x14ac:dyDescent="0.25">
      <c r="A43" s="175" t="s">
        <v>69</v>
      </c>
      <c r="B43" s="133"/>
      <c r="C43" s="133"/>
      <c r="D43" s="133"/>
      <c r="E43" s="133"/>
      <c r="F43" s="133"/>
      <c r="G43" s="133"/>
      <c r="H43" s="133"/>
      <c r="I43" s="133"/>
      <c r="J43" s="133"/>
      <c r="K43" s="133"/>
      <c r="L43" s="133"/>
      <c r="M43" s="133"/>
      <c r="N43" s="133"/>
      <c r="O43" s="133"/>
      <c r="P43" s="133"/>
      <c r="Q43" s="133"/>
      <c r="R43" s="133"/>
    </row>
    <row r="44" spans="1:18" x14ac:dyDescent="0.25">
      <c r="A44" s="171" t="s">
        <v>70</v>
      </c>
      <c r="B44" s="133"/>
      <c r="C44" s="133"/>
      <c r="D44" s="133"/>
      <c r="E44" s="133"/>
      <c r="F44" s="133"/>
      <c r="G44" s="133"/>
      <c r="H44" s="133"/>
      <c r="I44" s="133"/>
      <c r="J44" s="133"/>
      <c r="K44" s="133"/>
      <c r="L44" s="133"/>
      <c r="M44" s="133"/>
      <c r="N44" s="133"/>
      <c r="O44" s="133"/>
      <c r="P44" s="133"/>
      <c r="Q44" s="126"/>
      <c r="R44" s="126"/>
    </row>
    <row r="45" spans="1:18" x14ac:dyDescent="0.25">
      <c r="A45" s="171" t="s">
        <v>71</v>
      </c>
      <c r="B45" s="133"/>
      <c r="C45" s="133"/>
      <c r="D45" s="133"/>
      <c r="E45" s="133"/>
      <c r="F45" s="133"/>
      <c r="G45" s="133"/>
      <c r="H45" s="133"/>
      <c r="I45" s="133"/>
      <c r="J45" s="133"/>
      <c r="K45" s="133"/>
      <c r="L45" s="133"/>
      <c r="M45" s="133"/>
      <c r="N45" s="133"/>
      <c r="O45" s="133"/>
      <c r="P45" s="133"/>
      <c r="Q45" s="133"/>
      <c r="R45" s="133"/>
    </row>
    <row r="46" spans="1:18" x14ac:dyDescent="0.25">
      <c r="A46" s="171" t="s">
        <v>72</v>
      </c>
      <c r="B46" s="133"/>
      <c r="C46" s="133"/>
      <c r="D46" s="133"/>
      <c r="E46" s="133"/>
      <c r="F46" s="133"/>
      <c r="G46" s="133"/>
      <c r="H46" s="133"/>
      <c r="I46" s="133"/>
      <c r="J46" s="133"/>
      <c r="K46" s="133"/>
      <c r="L46" s="133"/>
      <c r="M46" s="133"/>
      <c r="N46" s="133"/>
      <c r="O46" s="133"/>
      <c r="P46" s="133"/>
      <c r="Q46" s="133"/>
      <c r="R46" s="133"/>
    </row>
    <row r="47" spans="1:18" x14ac:dyDescent="0.25">
      <c r="A47" s="171" t="s">
        <v>73</v>
      </c>
      <c r="B47" s="133"/>
      <c r="C47" s="133"/>
      <c r="D47" s="133"/>
      <c r="E47" s="133"/>
      <c r="F47" s="133"/>
      <c r="G47" s="133"/>
      <c r="H47" s="133"/>
      <c r="I47" s="133"/>
      <c r="J47" s="133"/>
      <c r="K47" s="133"/>
      <c r="L47" s="133"/>
      <c r="M47" s="133"/>
      <c r="N47" s="133"/>
      <c r="O47" s="133"/>
      <c r="P47" s="133"/>
      <c r="Q47" s="126"/>
      <c r="R47" s="126"/>
    </row>
    <row r="48" spans="1:18" x14ac:dyDescent="0.25">
      <c r="A48" s="171" t="s">
        <v>74</v>
      </c>
      <c r="B48" s="133"/>
      <c r="C48" s="133"/>
      <c r="D48" s="133"/>
      <c r="E48" s="133"/>
      <c r="F48" s="133"/>
      <c r="G48" s="133"/>
      <c r="H48" s="133"/>
      <c r="I48" s="133"/>
      <c r="J48" s="133"/>
      <c r="K48" s="133"/>
      <c r="L48" s="133"/>
      <c r="M48" s="133"/>
      <c r="N48" s="133"/>
      <c r="O48" s="133"/>
      <c r="P48" s="133"/>
      <c r="Q48" s="133"/>
      <c r="R48" s="133"/>
    </row>
    <row r="49" spans="1:18" x14ac:dyDescent="0.25">
      <c r="A49" s="172" t="s">
        <v>75</v>
      </c>
      <c r="B49" s="133"/>
      <c r="C49" s="133"/>
      <c r="D49" s="133"/>
      <c r="E49" s="133"/>
      <c r="F49" s="133"/>
      <c r="G49" s="133"/>
      <c r="H49" s="133"/>
      <c r="I49" s="133"/>
      <c r="J49" s="133"/>
      <c r="K49" s="133"/>
      <c r="L49" s="133"/>
      <c r="M49" s="133"/>
      <c r="N49" s="133"/>
      <c r="O49" s="133"/>
      <c r="P49" s="133"/>
      <c r="Q49" s="133"/>
      <c r="R49" s="133"/>
    </row>
    <row r="50" spans="1:18" ht="16.5" customHeight="1" x14ac:dyDescent="0.25">
      <c r="A50" s="173" t="s">
        <v>76</v>
      </c>
      <c r="B50" s="133"/>
      <c r="C50" s="133"/>
      <c r="D50" s="133"/>
      <c r="E50" s="133"/>
      <c r="F50" s="133"/>
      <c r="G50" s="133"/>
      <c r="H50" s="133"/>
      <c r="I50" s="133"/>
      <c r="J50" s="133"/>
      <c r="K50" s="133"/>
      <c r="L50" s="133"/>
      <c r="M50" s="133"/>
      <c r="N50" s="133"/>
      <c r="O50" s="133"/>
      <c r="P50" s="133"/>
      <c r="Q50" s="133"/>
      <c r="R50" s="133"/>
    </row>
    <row r="51" spans="1:18" ht="16.5" customHeight="1" x14ac:dyDescent="0.25">
      <c r="A51" s="169" t="s">
        <v>77</v>
      </c>
      <c r="B51" s="133"/>
      <c r="C51" s="133"/>
      <c r="D51" s="133"/>
      <c r="E51" s="133"/>
      <c r="F51" s="133"/>
      <c r="G51" s="133"/>
      <c r="H51" s="133"/>
      <c r="I51" s="133"/>
      <c r="J51" s="133"/>
      <c r="K51" s="133"/>
      <c r="L51" s="133"/>
      <c r="M51" s="133"/>
      <c r="N51" s="133"/>
      <c r="O51" s="133"/>
      <c r="P51" s="133"/>
      <c r="Q51" s="133"/>
      <c r="R51" s="133"/>
    </row>
    <row r="52" spans="1:18" ht="16.5" customHeight="1" x14ac:dyDescent="0.25">
      <c r="A52" s="169" t="s">
        <v>78</v>
      </c>
      <c r="B52" s="133"/>
      <c r="C52" s="133"/>
      <c r="D52" s="133"/>
      <c r="E52" s="133"/>
      <c r="F52" s="133"/>
      <c r="G52" s="133"/>
      <c r="H52" s="133"/>
      <c r="I52" s="133"/>
      <c r="J52" s="133"/>
      <c r="K52" s="133"/>
      <c r="L52" s="133"/>
      <c r="M52" s="133"/>
      <c r="N52" s="133"/>
      <c r="O52" s="133"/>
      <c r="P52" s="133"/>
      <c r="Q52" s="133"/>
      <c r="R52" s="133"/>
    </row>
    <row r="53" spans="1:18" ht="16.5" customHeight="1" x14ac:dyDescent="0.25">
      <c r="A53" s="169"/>
      <c r="B53" s="133"/>
      <c r="C53" s="133"/>
      <c r="D53" s="133"/>
      <c r="E53" s="133"/>
      <c r="F53" s="133"/>
      <c r="G53" s="133"/>
      <c r="H53" s="133"/>
      <c r="I53" s="133"/>
      <c r="J53" s="133"/>
      <c r="K53" s="133"/>
      <c r="L53" s="133"/>
      <c r="M53" s="133"/>
      <c r="N53" s="133"/>
      <c r="O53" s="133"/>
      <c r="P53" s="133"/>
      <c r="Q53" s="133"/>
      <c r="R53" s="133"/>
    </row>
  </sheetData>
  <sheetProtection password="CC53" sheet="1"/>
  <mergeCells count="89">
    <mergeCell ref="A51:R51"/>
    <mergeCell ref="A52:R52"/>
    <mergeCell ref="A53:R53"/>
    <mergeCell ref="A1:Q1"/>
    <mergeCell ref="A45:R45"/>
    <mergeCell ref="A46:R46"/>
    <mergeCell ref="A47:P47"/>
    <mergeCell ref="A48:R48"/>
    <mergeCell ref="A49:R49"/>
    <mergeCell ref="A50:R50"/>
    <mergeCell ref="A39:R39"/>
    <mergeCell ref="A40:R40"/>
    <mergeCell ref="A41:R41"/>
    <mergeCell ref="A42:R42"/>
    <mergeCell ref="A43:R43"/>
    <mergeCell ref="A44:P44"/>
    <mergeCell ref="A37:R37"/>
    <mergeCell ref="A38:R38"/>
    <mergeCell ref="A33:C33"/>
    <mergeCell ref="D33:H33"/>
    <mergeCell ref="J33:K33"/>
    <mergeCell ref="L33:M33"/>
    <mergeCell ref="A34:C34"/>
    <mergeCell ref="D34:H34"/>
    <mergeCell ref="J34:K34"/>
    <mergeCell ref="L34:M34"/>
    <mergeCell ref="J30:K30"/>
    <mergeCell ref="L30:M30"/>
    <mergeCell ref="A31:C32"/>
    <mergeCell ref="D31:H31"/>
    <mergeCell ref="J31:K31"/>
    <mergeCell ref="L31:M31"/>
    <mergeCell ref="D32:H32"/>
    <mergeCell ref="J32:K32"/>
    <mergeCell ref="L32:M32"/>
    <mergeCell ref="A29:C30"/>
    <mergeCell ref="D29:H29"/>
    <mergeCell ref="J29:K29"/>
    <mergeCell ref="L29:M29"/>
    <mergeCell ref="D30:H30"/>
    <mergeCell ref="I14:I17"/>
    <mergeCell ref="L27:M27"/>
    <mergeCell ref="A28:C28"/>
    <mergeCell ref="D28:H28"/>
    <mergeCell ref="J28:K28"/>
    <mergeCell ref="L28:M28"/>
    <mergeCell ref="A26:C27"/>
    <mergeCell ref="D26:H27"/>
    <mergeCell ref="I26:I27"/>
    <mergeCell ref="J26:M26"/>
    <mergeCell ref="J27:K27"/>
    <mergeCell ref="J14:O14"/>
    <mergeCell ref="P14:Q15"/>
    <mergeCell ref="R14:R17"/>
    <mergeCell ref="J15:K15"/>
    <mergeCell ref="L15:M15"/>
    <mergeCell ref="N15:O15"/>
    <mergeCell ref="J16:J17"/>
    <mergeCell ref="K16:K17"/>
    <mergeCell ref="L16:L17"/>
    <mergeCell ref="M16:M17"/>
    <mergeCell ref="N16:N17"/>
    <mergeCell ref="O16:O17"/>
    <mergeCell ref="P16:P17"/>
    <mergeCell ref="Q16:Q17"/>
    <mergeCell ref="A11:C11"/>
    <mergeCell ref="D11:G11"/>
    <mergeCell ref="A12:C12"/>
    <mergeCell ref="A14:B15"/>
    <mergeCell ref="C14:C17"/>
    <mergeCell ref="D14:E15"/>
    <mergeCell ref="F14:F17"/>
    <mergeCell ref="G14:H15"/>
    <mergeCell ref="A16:A17"/>
    <mergeCell ref="B16:B17"/>
    <mergeCell ref="D16:D17"/>
    <mergeCell ref="E16:E17"/>
    <mergeCell ref="G16:G17"/>
    <mergeCell ref="H16:H17"/>
    <mergeCell ref="A10:O10"/>
    <mergeCell ref="C2:K2"/>
    <mergeCell ref="O3:P3"/>
    <mergeCell ref="R3:R4"/>
    <mergeCell ref="P4:Q4"/>
    <mergeCell ref="A5:O5"/>
    <mergeCell ref="A6:O7"/>
    <mergeCell ref="P7:Q7"/>
    <mergeCell ref="C8:H8"/>
    <mergeCell ref="A9:O9"/>
  </mergeCells>
  <pageMargins left="0.70866141732283472" right="0.70866141732283472" top="0.74803149606299213" bottom="0.74803149606299213" header="0.31496062992125984" footer="0.31496062992125984"/>
  <pageSetup paperSize="9" scale="3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R53"/>
  <sheetViews>
    <sheetView zoomScale="55" zoomScaleNormal="55" workbookViewId="0">
      <selection activeCell="G22" sqref="G22 J22"/>
    </sheetView>
  </sheetViews>
  <sheetFormatPr defaultColWidth="8.85546875" defaultRowHeight="15" x14ac:dyDescent="0.25"/>
  <cols>
    <col min="1" max="1" width="38.7109375" style="117" customWidth="1"/>
    <col min="2" max="2" width="19.140625" style="117" customWidth="1"/>
    <col min="3" max="3" width="34" style="117" customWidth="1"/>
    <col min="4" max="4" width="16.7109375" style="117" customWidth="1"/>
    <col min="5" max="5" width="17.42578125" style="117" customWidth="1"/>
    <col min="6" max="6" width="12.42578125" style="117" customWidth="1"/>
    <col min="7" max="7" width="23.85546875" style="117" customWidth="1"/>
    <col min="8" max="8" width="16.140625" style="117" customWidth="1"/>
    <col min="9" max="9" width="18.7109375" style="117" customWidth="1"/>
    <col min="10" max="10" width="16.28515625" style="117" customWidth="1"/>
    <col min="11" max="11" width="18.85546875" style="117" customWidth="1"/>
    <col min="12" max="12" width="16.28515625" style="117" customWidth="1"/>
    <col min="13" max="13" width="13.42578125" style="117" customWidth="1"/>
    <col min="14" max="14" width="8.85546875" style="117" customWidth="1"/>
    <col min="15" max="15" width="17.28515625" style="117" customWidth="1"/>
    <col min="16" max="16" width="13.7109375" style="117" customWidth="1"/>
    <col min="17" max="17" width="42.85546875" style="117" customWidth="1"/>
    <col min="18" max="18" width="23.28515625" style="117" customWidth="1"/>
    <col min="19" max="19" width="8.85546875" style="117" customWidth="1"/>
    <col min="20" max="16384" width="8.85546875" style="117"/>
  </cols>
  <sheetData>
    <row r="1" spans="1:18" ht="56.25" customHeight="1" thickBot="1" x14ac:dyDescent="0.3">
      <c r="A1" s="170" t="s">
        <v>79</v>
      </c>
      <c r="B1" s="133"/>
      <c r="C1" s="133"/>
      <c r="D1" s="133"/>
      <c r="E1" s="133"/>
      <c r="F1" s="133"/>
      <c r="G1" s="133"/>
      <c r="H1" s="133"/>
      <c r="I1" s="133"/>
      <c r="J1" s="133"/>
      <c r="K1" s="133"/>
      <c r="L1" s="133"/>
      <c r="M1" s="133"/>
      <c r="N1" s="133"/>
      <c r="O1" s="133"/>
      <c r="P1" s="133"/>
      <c r="Q1" s="167"/>
      <c r="R1" s="31" t="s">
        <v>1</v>
      </c>
    </row>
    <row r="2" spans="1:18" ht="27.75" customHeight="1" x14ac:dyDescent="0.25">
      <c r="C2" s="134" t="s">
        <v>2</v>
      </c>
      <c r="D2" s="133"/>
      <c r="E2" s="133"/>
      <c r="F2" s="133"/>
      <c r="G2" s="133"/>
      <c r="H2" s="133"/>
      <c r="I2" s="133"/>
      <c r="J2" s="133"/>
      <c r="K2" s="133"/>
      <c r="M2" s="119"/>
      <c r="N2" s="32"/>
      <c r="O2" s="119"/>
      <c r="P2" s="119"/>
      <c r="Q2" s="119" t="s">
        <v>3</v>
      </c>
      <c r="R2" s="33">
        <v>44561</v>
      </c>
    </row>
    <row r="3" spans="1:18" x14ac:dyDescent="0.25">
      <c r="C3" s="118"/>
      <c r="M3" s="119"/>
      <c r="N3" s="119"/>
      <c r="O3" s="135"/>
      <c r="P3" s="133"/>
      <c r="Q3" s="119"/>
      <c r="R3" s="136"/>
    </row>
    <row r="4" spans="1:18" x14ac:dyDescent="0.25">
      <c r="M4" s="119"/>
      <c r="O4" s="119"/>
      <c r="P4" s="135" t="s">
        <v>4</v>
      </c>
      <c r="Q4" s="133"/>
      <c r="R4" s="137"/>
    </row>
    <row r="5" spans="1:18" ht="18" customHeight="1" x14ac:dyDescent="0.25">
      <c r="A5" s="138" t="s">
        <v>5</v>
      </c>
      <c r="B5" s="133"/>
      <c r="C5" s="133"/>
      <c r="D5" s="133"/>
      <c r="E5" s="133"/>
      <c r="F5" s="133"/>
      <c r="G5" s="133"/>
      <c r="H5" s="133"/>
      <c r="I5" s="133"/>
      <c r="J5" s="133"/>
      <c r="K5" s="133"/>
      <c r="L5" s="133"/>
      <c r="M5" s="133"/>
      <c r="N5" s="133"/>
      <c r="O5" s="133"/>
      <c r="P5" s="119"/>
      <c r="Q5" s="119" t="s">
        <v>6</v>
      </c>
      <c r="R5" s="108" t="s">
        <v>7</v>
      </c>
    </row>
    <row r="6" spans="1:18" ht="27" customHeight="1" x14ac:dyDescent="0.25">
      <c r="A6" s="132" t="s">
        <v>8</v>
      </c>
      <c r="B6" s="133"/>
      <c r="C6" s="133"/>
      <c r="D6" s="133"/>
      <c r="E6" s="133"/>
      <c r="F6" s="133"/>
      <c r="G6" s="133"/>
      <c r="H6" s="133"/>
      <c r="I6" s="133"/>
      <c r="J6" s="133"/>
      <c r="K6" s="133"/>
      <c r="L6" s="133"/>
      <c r="M6" s="133"/>
      <c r="N6" s="133"/>
      <c r="O6" s="133"/>
      <c r="R6" s="35"/>
    </row>
    <row r="7" spans="1:18" ht="17.25" customHeight="1" x14ac:dyDescent="0.25">
      <c r="A7" s="133"/>
      <c r="B7" s="133"/>
      <c r="C7" s="133"/>
      <c r="D7" s="133"/>
      <c r="E7" s="133"/>
      <c r="F7" s="133"/>
      <c r="G7" s="133"/>
      <c r="H7" s="133"/>
      <c r="I7" s="133"/>
      <c r="J7" s="133"/>
      <c r="K7" s="133"/>
      <c r="L7" s="133"/>
      <c r="M7" s="133"/>
      <c r="N7" s="133"/>
      <c r="O7" s="133"/>
      <c r="P7" s="135" t="s">
        <v>4</v>
      </c>
      <c r="Q7" s="133"/>
      <c r="R7" s="36"/>
    </row>
    <row r="8" spans="1:18" ht="17.25" customHeight="1" x14ac:dyDescent="0.25">
      <c r="A8" s="37"/>
      <c r="B8" s="37"/>
      <c r="C8" s="139" t="s">
        <v>9</v>
      </c>
      <c r="D8" s="133"/>
      <c r="E8" s="133"/>
      <c r="F8" s="133"/>
      <c r="G8" s="133"/>
      <c r="H8" s="133"/>
      <c r="I8" s="37"/>
      <c r="J8" s="37"/>
      <c r="P8" s="119"/>
      <c r="R8" s="36"/>
    </row>
    <row r="9" spans="1:18" ht="18" customHeight="1" x14ac:dyDescent="0.25">
      <c r="A9" s="133" t="s">
        <v>80</v>
      </c>
      <c r="B9" s="133"/>
      <c r="C9" s="133"/>
      <c r="D9" s="133"/>
      <c r="E9" s="133"/>
      <c r="F9" s="133"/>
      <c r="G9" s="133"/>
      <c r="H9" s="133"/>
      <c r="I9" s="133"/>
      <c r="J9" s="133"/>
      <c r="K9" s="133"/>
      <c r="L9" s="133"/>
      <c r="M9" s="133"/>
      <c r="N9" s="133"/>
      <c r="O9" s="133"/>
      <c r="Q9" s="119" t="s">
        <v>11</v>
      </c>
      <c r="R9" s="38"/>
    </row>
    <row r="10" spans="1:18" ht="26.25" customHeight="1" x14ac:dyDescent="0.25">
      <c r="A10" s="132" t="s">
        <v>12</v>
      </c>
      <c r="B10" s="133"/>
      <c r="C10" s="133"/>
      <c r="D10" s="133"/>
      <c r="E10" s="133"/>
      <c r="F10" s="133"/>
      <c r="G10" s="133"/>
      <c r="H10" s="133"/>
      <c r="I10" s="133"/>
      <c r="J10" s="133"/>
      <c r="K10" s="133"/>
      <c r="L10" s="133"/>
      <c r="M10" s="133"/>
      <c r="N10" s="133"/>
      <c r="O10" s="133"/>
      <c r="P10" s="119"/>
      <c r="Q10" s="119"/>
      <c r="R10" s="34"/>
    </row>
    <row r="11" spans="1:18" ht="28.5" customHeight="1" thickBot="1" x14ac:dyDescent="0.3">
      <c r="A11" s="132" t="s">
        <v>13</v>
      </c>
      <c r="B11" s="133"/>
      <c r="C11" s="133"/>
      <c r="D11" s="140" t="s">
        <v>14</v>
      </c>
      <c r="E11" s="133"/>
      <c r="F11" s="133"/>
      <c r="G11" s="133"/>
      <c r="H11" s="39"/>
      <c r="I11" s="39"/>
      <c r="J11" s="39"/>
      <c r="K11" s="39"/>
      <c r="M11" s="119"/>
      <c r="N11" s="40"/>
      <c r="O11" s="119"/>
      <c r="P11" s="119"/>
      <c r="Q11" s="119" t="s">
        <v>15</v>
      </c>
      <c r="R11" s="41">
        <v>383</v>
      </c>
    </row>
    <row r="12" spans="1:18" ht="23.25" customHeight="1" x14ac:dyDescent="0.25">
      <c r="A12" s="132" t="s">
        <v>16</v>
      </c>
      <c r="B12" s="133"/>
      <c r="C12" s="133"/>
      <c r="D12" s="116"/>
      <c r="E12" s="116"/>
      <c r="F12" s="116"/>
      <c r="G12" s="116"/>
      <c r="H12" s="116"/>
      <c r="I12" s="116"/>
      <c r="J12" s="116"/>
      <c r="K12" s="116"/>
      <c r="L12" s="119"/>
    </row>
    <row r="14" spans="1:18" ht="22.5" customHeight="1" x14ac:dyDescent="0.25">
      <c r="A14" s="141" t="s">
        <v>17</v>
      </c>
      <c r="B14" s="142"/>
      <c r="C14" s="141" t="s">
        <v>18</v>
      </c>
      <c r="D14" s="141" t="s">
        <v>19</v>
      </c>
      <c r="E14" s="142"/>
      <c r="F14" s="141" t="s">
        <v>20</v>
      </c>
      <c r="G14" s="141" t="s">
        <v>21</v>
      </c>
      <c r="H14" s="142"/>
      <c r="I14" s="141" t="s">
        <v>22</v>
      </c>
      <c r="J14" s="141" t="s">
        <v>23</v>
      </c>
      <c r="K14" s="161"/>
      <c r="L14" s="161"/>
      <c r="M14" s="161"/>
      <c r="N14" s="161"/>
      <c r="O14" s="147"/>
      <c r="P14" s="141" t="s">
        <v>24</v>
      </c>
      <c r="Q14" s="142"/>
      <c r="R14" s="141" t="s">
        <v>25</v>
      </c>
    </row>
    <row r="15" spans="1:18" ht="36" customHeight="1" x14ac:dyDescent="0.25">
      <c r="A15" s="143"/>
      <c r="B15" s="144"/>
      <c r="C15" s="145"/>
      <c r="D15" s="143"/>
      <c r="E15" s="144"/>
      <c r="F15" s="145"/>
      <c r="G15" s="143"/>
      <c r="H15" s="144"/>
      <c r="I15" s="145"/>
      <c r="J15" s="141" t="s">
        <v>26</v>
      </c>
      <c r="K15" s="147"/>
      <c r="L15" s="141" t="s">
        <v>27</v>
      </c>
      <c r="M15" s="147"/>
      <c r="N15" s="141" t="s">
        <v>28</v>
      </c>
      <c r="O15" s="147"/>
      <c r="P15" s="143"/>
      <c r="Q15" s="144"/>
      <c r="R15" s="145"/>
    </row>
    <row r="16" spans="1:18" x14ac:dyDescent="0.25">
      <c r="A16" s="141" t="s">
        <v>29</v>
      </c>
      <c r="B16" s="141" t="s">
        <v>30</v>
      </c>
      <c r="C16" s="145"/>
      <c r="D16" s="141" t="s">
        <v>29</v>
      </c>
      <c r="E16" s="141" t="s">
        <v>31</v>
      </c>
      <c r="F16" s="145"/>
      <c r="G16" s="141" t="s">
        <v>32</v>
      </c>
      <c r="H16" s="141" t="s">
        <v>33</v>
      </c>
      <c r="I16" s="145"/>
      <c r="J16" s="141" t="s">
        <v>32</v>
      </c>
      <c r="K16" s="141" t="s">
        <v>33</v>
      </c>
      <c r="L16" s="141" t="s">
        <v>34</v>
      </c>
      <c r="M16" s="141" t="s">
        <v>35</v>
      </c>
      <c r="N16" s="141" t="s">
        <v>36</v>
      </c>
      <c r="O16" s="141" t="s">
        <v>29</v>
      </c>
      <c r="P16" s="141" t="s">
        <v>37</v>
      </c>
      <c r="Q16" s="141" t="s">
        <v>38</v>
      </c>
      <c r="R16" s="145"/>
    </row>
    <row r="17" spans="1:18" ht="56.25" customHeight="1" x14ac:dyDescent="0.25">
      <c r="A17" s="146"/>
      <c r="B17" s="146"/>
      <c r="C17" s="146"/>
      <c r="D17" s="146"/>
      <c r="E17" s="146"/>
      <c r="F17" s="146"/>
      <c r="G17" s="146"/>
      <c r="H17" s="146"/>
      <c r="I17" s="146"/>
      <c r="J17" s="146"/>
      <c r="K17" s="146"/>
      <c r="L17" s="146"/>
      <c r="M17" s="146"/>
      <c r="N17" s="146"/>
      <c r="O17" s="146"/>
      <c r="P17" s="146"/>
      <c r="Q17" s="146"/>
      <c r="R17" s="146"/>
    </row>
    <row r="18" spans="1:18" ht="15.75" customHeight="1" thickBot="1" x14ac:dyDescent="0.3">
      <c r="A18" s="123">
        <v>1</v>
      </c>
      <c r="B18" s="123">
        <v>2</v>
      </c>
      <c r="C18" s="123">
        <v>3</v>
      </c>
      <c r="D18" s="123">
        <v>4</v>
      </c>
      <c r="E18" s="123">
        <v>5</v>
      </c>
      <c r="F18" s="123">
        <v>6</v>
      </c>
      <c r="G18" s="123">
        <v>7</v>
      </c>
      <c r="H18" s="123">
        <v>8</v>
      </c>
      <c r="I18" s="123">
        <v>9</v>
      </c>
      <c r="J18" s="123">
        <v>10</v>
      </c>
      <c r="K18" s="123">
        <v>11</v>
      </c>
      <c r="L18" s="123">
        <v>12</v>
      </c>
      <c r="M18" s="123">
        <v>13</v>
      </c>
      <c r="N18" s="123">
        <v>14</v>
      </c>
      <c r="O18" s="123">
        <v>15</v>
      </c>
      <c r="P18" s="123">
        <v>16</v>
      </c>
      <c r="Q18" s="123">
        <v>17</v>
      </c>
      <c r="R18" s="123">
        <v>18</v>
      </c>
    </row>
    <row r="19" spans="1:18" ht="231" customHeight="1" thickBot="1" x14ac:dyDescent="0.3">
      <c r="A19" s="114" t="s">
        <v>81</v>
      </c>
      <c r="B19" s="121">
        <v>9800</v>
      </c>
      <c r="C19" s="42" t="s">
        <v>81</v>
      </c>
      <c r="D19" s="42" t="s">
        <v>40</v>
      </c>
      <c r="E19" s="42" t="s">
        <v>41</v>
      </c>
      <c r="F19" s="42" t="s">
        <v>42</v>
      </c>
      <c r="G19" s="92">
        <v>23103000</v>
      </c>
      <c r="H19" s="92">
        <v>23103000</v>
      </c>
      <c r="I19" s="92">
        <v>23103000</v>
      </c>
      <c r="J19" s="92">
        <v>23103000</v>
      </c>
      <c r="K19" s="92">
        <v>23103000</v>
      </c>
      <c r="L19" s="92">
        <v>0</v>
      </c>
      <c r="M19" s="92">
        <v>0</v>
      </c>
      <c r="N19" s="92"/>
      <c r="O19" s="92"/>
      <c r="P19" s="92">
        <v>23103000</v>
      </c>
      <c r="Q19" s="92">
        <v>23103000</v>
      </c>
      <c r="R19" s="92"/>
    </row>
    <row r="20" spans="1:18" x14ac:dyDescent="0.25">
      <c r="A20" s="121" t="s">
        <v>43</v>
      </c>
      <c r="B20" s="121" t="s">
        <v>43</v>
      </c>
      <c r="C20" s="42" t="s">
        <v>44</v>
      </c>
      <c r="D20" s="42" t="s">
        <v>43</v>
      </c>
      <c r="E20" s="42" t="s">
        <v>43</v>
      </c>
      <c r="F20" s="42" t="s">
        <v>43</v>
      </c>
      <c r="G20" s="42" t="s">
        <v>43</v>
      </c>
      <c r="H20" s="42" t="s">
        <v>43</v>
      </c>
      <c r="I20" s="42" t="s">
        <v>43</v>
      </c>
      <c r="J20" s="42" t="s">
        <v>43</v>
      </c>
      <c r="K20" s="42" t="s">
        <v>43</v>
      </c>
      <c r="L20" s="42" t="s">
        <v>43</v>
      </c>
      <c r="M20" s="121" t="s">
        <v>43</v>
      </c>
      <c r="N20" s="42" t="s">
        <v>43</v>
      </c>
      <c r="O20" s="42" t="s">
        <v>43</v>
      </c>
      <c r="P20" s="42" t="s">
        <v>43</v>
      </c>
      <c r="Q20" s="42" t="s">
        <v>43</v>
      </c>
      <c r="R20" s="121" t="s">
        <v>43</v>
      </c>
    </row>
    <row r="21" spans="1:18" ht="105" customHeight="1" x14ac:dyDescent="0.25">
      <c r="A21" s="121" t="s">
        <v>43</v>
      </c>
      <c r="B21" s="121" t="s">
        <v>43</v>
      </c>
      <c r="C21" s="42" t="s">
        <v>45</v>
      </c>
      <c r="D21" s="42" t="s">
        <v>46</v>
      </c>
      <c r="E21" s="42" t="s">
        <v>41</v>
      </c>
      <c r="F21" s="42" t="s">
        <v>47</v>
      </c>
      <c r="G21" s="107">
        <f>Прил_3_1_и_3_2_Расчет!E3</f>
        <v>1</v>
      </c>
      <c r="H21" s="107">
        <f>G21</f>
        <v>1</v>
      </c>
      <c r="I21" s="121" t="s">
        <v>43</v>
      </c>
      <c r="J21" s="107">
        <f>Прил_3_1_и_3_2_Расчет!F3</f>
        <v>1</v>
      </c>
      <c r="K21" s="107">
        <f>J21</f>
        <v>1</v>
      </c>
      <c r="L21" s="112">
        <f>G21-J21</f>
        <v>0</v>
      </c>
      <c r="M21" s="107">
        <f>L21/G21/0.01</f>
        <v>0</v>
      </c>
      <c r="N21" s="121">
        <v>1</v>
      </c>
      <c r="O21" s="30"/>
      <c r="P21" s="121"/>
      <c r="Q21" s="121" t="s">
        <v>43</v>
      </c>
      <c r="R21" s="121" t="s">
        <v>43</v>
      </c>
    </row>
    <row r="22" spans="1:18" ht="115.5" customHeight="1" x14ac:dyDescent="0.25">
      <c r="A22" s="121" t="s">
        <v>43</v>
      </c>
      <c r="B22" s="121" t="s">
        <v>43</v>
      </c>
      <c r="C22" s="42" t="s">
        <v>48</v>
      </c>
      <c r="D22" s="42" t="s">
        <v>49</v>
      </c>
      <c r="E22" s="42" t="s">
        <v>50</v>
      </c>
      <c r="F22" s="42" t="s">
        <v>51</v>
      </c>
      <c r="G22" s="107">
        <f>Прил_3_1_и_3_2_Расчет!E2</f>
        <v>956</v>
      </c>
      <c r="H22" s="107">
        <f>G22</f>
        <v>956</v>
      </c>
      <c r="I22" s="121" t="s">
        <v>43</v>
      </c>
      <c r="J22" s="107">
        <f>Прил_3_1_и_3_2_Расчет!F2</f>
        <v>1532</v>
      </c>
      <c r="K22" s="107">
        <f>J22</f>
        <v>1532</v>
      </c>
      <c r="L22" s="112">
        <f>G22-J22</f>
        <v>-576</v>
      </c>
      <c r="M22" s="107">
        <f>L22/G22/0.01</f>
        <v>-60.2510460251046</v>
      </c>
      <c r="N22" s="121">
        <v>1</v>
      </c>
      <c r="O22" s="30"/>
      <c r="P22" s="121" t="s">
        <v>43</v>
      </c>
      <c r="Q22" s="121" t="s">
        <v>43</v>
      </c>
      <c r="R22" s="121" t="s">
        <v>43</v>
      </c>
    </row>
    <row r="23" spans="1:18" ht="15.75" customHeight="1" thickBot="1" x14ac:dyDescent="0.3">
      <c r="H23" s="43" t="s">
        <v>52</v>
      </c>
      <c r="I23" s="44">
        <f>I19</f>
        <v>23103000</v>
      </c>
      <c r="M23" s="43"/>
      <c r="O23" s="43" t="s">
        <v>52</v>
      </c>
      <c r="P23" s="45">
        <f>P19</f>
        <v>23103000</v>
      </c>
      <c r="Q23" s="46">
        <f>Q19</f>
        <v>23103000</v>
      </c>
      <c r="R23" s="47">
        <f>R19</f>
        <v>0</v>
      </c>
    </row>
    <row r="24" spans="1:18" x14ac:dyDescent="0.25">
      <c r="A24" s="48"/>
      <c r="B24" s="48"/>
      <c r="C24" s="120"/>
      <c r="D24" s="120"/>
      <c r="E24" s="120"/>
      <c r="F24" s="120"/>
      <c r="G24" s="49">
        <v>9</v>
      </c>
      <c r="H24" s="120"/>
      <c r="J24" s="120"/>
      <c r="K24" s="120"/>
      <c r="L24" s="120"/>
      <c r="M24" s="120"/>
    </row>
    <row r="25" spans="1:18" x14ac:dyDescent="0.25">
      <c r="A25" s="50"/>
      <c r="B25" s="48"/>
      <c r="C25" s="120"/>
      <c r="D25" s="120"/>
      <c r="E25" s="120"/>
      <c r="F25" s="120"/>
      <c r="G25" s="120"/>
      <c r="H25" s="120"/>
      <c r="I25" s="120"/>
      <c r="J25" s="120"/>
      <c r="K25" s="120"/>
      <c r="L25" s="120"/>
      <c r="M25" s="120"/>
    </row>
    <row r="26" spans="1:18" ht="27" customHeight="1" x14ac:dyDescent="0.25">
      <c r="A26" s="153" t="s">
        <v>53</v>
      </c>
      <c r="B26" s="154"/>
      <c r="C26" s="155"/>
      <c r="D26" s="158" t="s">
        <v>54</v>
      </c>
      <c r="E26" s="154"/>
      <c r="F26" s="154"/>
      <c r="G26" s="154"/>
      <c r="H26" s="155"/>
      <c r="I26" s="160" t="s">
        <v>55</v>
      </c>
      <c r="J26" s="141" t="s">
        <v>56</v>
      </c>
      <c r="K26" s="161"/>
      <c r="L26" s="161"/>
      <c r="M26" s="147"/>
    </row>
    <row r="27" spans="1:18" ht="51" customHeight="1" x14ac:dyDescent="0.25">
      <c r="A27" s="156"/>
      <c r="B27" s="156"/>
      <c r="C27" s="157"/>
      <c r="D27" s="159"/>
      <c r="E27" s="156"/>
      <c r="F27" s="156"/>
      <c r="G27" s="156"/>
      <c r="H27" s="157"/>
      <c r="I27" s="159"/>
      <c r="J27" s="141" t="s">
        <v>57</v>
      </c>
      <c r="K27" s="147"/>
      <c r="L27" s="141" t="s">
        <v>58</v>
      </c>
      <c r="M27" s="147"/>
    </row>
    <row r="28" spans="1:18" x14ac:dyDescent="0.25">
      <c r="A28" s="148">
        <v>1</v>
      </c>
      <c r="B28" s="149"/>
      <c r="C28" s="150"/>
      <c r="D28" s="151">
        <v>2</v>
      </c>
      <c r="E28" s="149"/>
      <c r="F28" s="149"/>
      <c r="G28" s="149"/>
      <c r="H28" s="150"/>
      <c r="I28" s="122">
        <v>3</v>
      </c>
      <c r="J28" s="152">
        <v>4</v>
      </c>
      <c r="K28" s="147"/>
      <c r="L28" s="152">
        <v>5</v>
      </c>
      <c r="M28" s="147"/>
      <c r="N28" s="51"/>
      <c r="O28" s="51"/>
      <c r="P28" s="51"/>
      <c r="Q28" s="51"/>
      <c r="R28" s="51"/>
    </row>
    <row r="29" spans="1:18" ht="15" customHeight="1" x14ac:dyDescent="0.25">
      <c r="A29" s="166" t="s">
        <v>59</v>
      </c>
      <c r="B29" s="154"/>
      <c r="C29" s="155"/>
      <c r="D29" s="165" t="s">
        <v>43</v>
      </c>
      <c r="E29" s="149"/>
      <c r="F29" s="149"/>
      <c r="G29" s="149"/>
      <c r="H29" s="150"/>
      <c r="I29" s="124" t="s">
        <v>43</v>
      </c>
      <c r="J29" s="162" t="s">
        <v>43</v>
      </c>
      <c r="K29" s="147"/>
      <c r="L29" s="163" t="s">
        <v>43</v>
      </c>
      <c r="M29" s="147"/>
      <c r="N29" s="51"/>
      <c r="O29" s="51"/>
      <c r="P29" s="51"/>
      <c r="Q29" s="51"/>
      <c r="R29" s="51"/>
    </row>
    <row r="30" spans="1:18" x14ac:dyDescent="0.25">
      <c r="A30" s="133"/>
      <c r="B30" s="133"/>
      <c r="C30" s="167"/>
      <c r="D30" s="165" t="s">
        <v>43</v>
      </c>
      <c r="E30" s="149"/>
      <c r="F30" s="149"/>
      <c r="G30" s="149"/>
      <c r="H30" s="150"/>
      <c r="I30" s="124" t="s">
        <v>43</v>
      </c>
      <c r="J30" s="162" t="s">
        <v>43</v>
      </c>
      <c r="K30" s="147"/>
      <c r="L30" s="163" t="s">
        <v>43</v>
      </c>
      <c r="M30" s="147"/>
      <c r="N30" s="51"/>
      <c r="O30" s="51"/>
      <c r="P30" s="51"/>
      <c r="Q30" s="51"/>
      <c r="R30" s="51"/>
    </row>
    <row r="31" spans="1:18" x14ac:dyDescent="0.25">
      <c r="A31" s="164" t="s">
        <v>60</v>
      </c>
      <c r="B31" s="154"/>
      <c r="C31" s="155"/>
      <c r="D31" s="165" t="s">
        <v>43</v>
      </c>
      <c r="E31" s="149"/>
      <c r="F31" s="149"/>
      <c r="G31" s="149"/>
      <c r="H31" s="150"/>
      <c r="I31" s="124" t="s">
        <v>43</v>
      </c>
      <c r="J31" s="162" t="s">
        <v>43</v>
      </c>
      <c r="K31" s="147"/>
      <c r="L31" s="163" t="s">
        <v>43</v>
      </c>
      <c r="M31" s="147"/>
    </row>
    <row r="32" spans="1:18" ht="15" customHeight="1" x14ac:dyDescent="0.25">
      <c r="A32" s="156"/>
      <c r="B32" s="156"/>
      <c r="C32" s="157"/>
      <c r="D32" s="165" t="s">
        <v>43</v>
      </c>
      <c r="E32" s="149"/>
      <c r="F32" s="149"/>
      <c r="G32" s="149"/>
      <c r="H32" s="150"/>
      <c r="I32" s="124" t="s">
        <v>43</v>
      </c>
      <c r="J32" s="162" t="s">
        <v>43</v>
      </c>
      <c r="K32" s="147"/>
      <c r="L32" s="163" t="s">
        <v>43</v>
      </c>
      <c r="M32" s="147"/>
    </row>
    <row r="33" spans="1:18" x14ac:dyDescent="0.25">
      <c r="A33" s="153" t="s">
        <v>61</v>
      </c>
      <c r="B33" s="149"/>
      <c r="C33" s="150"/>
      <c r="D33" s="165" t="s">
        <v>43</v>
      </c>
      <c r="E33" s="149"/>
      <c r="F33" s="149"/>
      <c r="G33" s="149"/>
      <c r="H33" s="150"/>
      <c r="I33" s="125" t="s">
        <v>43</v>
      </c>
      <c r="J33" s="162" t="s">
        <v>43</v>
      </c>
      <c r="K33" s="147"/>
      <c r="L33" s="163" t="s">
        <v>43</v>
      </c>
      <c r="M33" s="147"/>
    </row>
    <row r="34" spans="1:18" ht="20.25" customHeight="1" x14ac:dyDescent="0.25">
      <c r="A34" s="153" t="s">
        <v>62</v>
      </c>
      <c r="B34" s="149"/>
      <c r="C34" s="150"/>
      <c r="D34" s="165" t="s">
        <v>43</v>
      </c>
      <c r="E34" s="149"/>
      <c r="F34" s="149"/>
      <c r="G34" s="149"/>
      <c r="H34" s="150"/>
      <c r="I34" s="125" t="s">
        <v>43</v>
      </c>
      <c r="J34" s="162" t="s">
        <v>43</v>
      </c>
      <c r="K34" s="147"/>
      <c r="L34" s="163" t="s">
        <v>43</v>
      </c>
      <c r="M34" s="147"/>
    </row>
    <row r="36" spans="1:18" x14ac:dyDescent="0.25">
      <c r="A36" s="52"/>
      <c r="B36" s="37"/>
      <c r="C36" s="37"/>
      <c r="D36" s="37"/>
      <c r="E36" s="37"/>
      <c r="F36" s="37"/>
      <c r="G36" s="37"/>
      <c r="H36" s="37"/>
      <c r="I36" s="37"/>
      <c r="J36" s="37"/>
      <c r="K36" s="37"/>
      <c r="L36" s="37"/>
      <c r="M36" s="37"/>
    </row>
    <row r="37" spans="1:18" x14ac:dyDescent="0.25">
      <c r="A37" s="168" t="s">
        <v>63</v>
      </c>
      <c r="B37" s="133"/>
      <c r="C37" s="133"/>
      <c r="D37" s="133"/>
      <c r="E37" s="133"/>
      <c r="F37" s="133"/>
      <c r="G37" s="133"/>
      <c r="H37" s="133"/>
      <c r="I37" s="133"/>
      <c r="J37" s="133"/>
      <c r="K37" s="133"/>
      <c r="L37" s="133"/>
      <c r="M37" s="133"/>
      <c r="N37" s="133"/>
      <c r="O37" s="133"/>
      <c r="P37" s="133"/>
      <c r="Q37" s="133"/>
      <c r="R37" s="133"/>
    </row>
    <row r="38" spans="1:18" x14ac:dyDescent="0.25">
      <c r="A38" s="168" t="s">
        <v>64</v>
      </c>
      <c r="B38" s="133"/>
      <c r="C38" s="133"/>
      <c r="D38" s="133"/>
      <c r="E38" s="133"/>
      <c r="F38" s="133"/>
      <c r="G38" s="133"/>
      <c r="H38" s="133"/>
      <c r="I38" s="133"/>
      <c r="J38" s="133"/>
      <c r="K38" s="133"/>
      <c r="L38" s="133"/>
      <c r="M38" s="133"/>
      <c r="N38" s="133"/>
      <c r="O38" s="133"/>
      <c r="P38" s="133"/>
      <c r="Q38" s="133"/>
      <c r="R38" s="133"/>
    </row>
    <row r="39" spans="1:18" x14ac:dyDescent="0.25">
      <c r="A39" s="174" t="s">
        <v>65</v>
      </c>
      <c r="B39" s="133"/>
      <c r="C39" s="133"/>
      <c r="D39" s="133"/>
      <c r="E39" s="133"/>
      <c r="F39" s="133"/>
      <c r="G39" s="133"/>
      <c r="H39" s="133"/>
      <c r="I39" s="133"/>
      <c r="J39" s="133"/>
      <c r="K39" s="133"/>
      <c r="L39" s="133"/>
      <c r="M39" s="133"/>
      <c r="N39" s="133"/>
      <c r="O39" s="133"/>
      <c r="P39" s="133"/>
      <c r="Q39" s="133"/>
      <c r="R39" s="133"/>
    </row>
    <row r="40" spans="1:18" x14ac:dyDescent="0.25">
      <c r="A40" s="174" t="s">
        <v>66</v>
      </c>
      <c r="B40" s="133"/>
      <c r="C40" s="133"/>
      <c r="D40" s="133"/>
      <c r="E40" s="133"/>
      <c r="F40" s="133"/>
      <c r="G40" s="133"/>
      <c r="H40" s="133"/>
      <c r="I40" s="133"/>
      <c r="J40" s="133"/>
      <c r="K40" s="133"/>
      <c r="L40" s="133"/>
      <c r="M40" s="133"/>
      <c r="N40" s="133"/>
      <c r="O40" s="133"/>
      <c r="P40" s="133"/>
      <c r="Q40" s="133"/>
      <c r="R40" s="133"/>
    </row>
    <row r="41" spans="1:18" x14ac:dyDescent="0.25">
      <c r="A41" s="172" t="s">
        <v>67</v>
      </c>
      <c r="B41" s="133"/>
      <c r="C41" s="133"/>
      <c r="D41" s="133"/>
      <c r="E41" s="133"/>
      <c r="F41" s="133"/>
      <c r="G41" s="133"/>
      <c r="H41" s="133"/>
      <c r="I41" s="133"/>
      <c r="J41" s="133"/>
      <c r="K41" s="133"/>
      <c r="L41" s="133"/>
      <c r="M41" s="133"/>
      <c r="N41" s="133"/>
      <c r="O41" s="133"/>
      <c r="P41" s="133"/>
      <c r="Q41" s="133"/>
      <c r="R41" s="133"/>
    </row>
    <row r="42" spans="1:18" x14ac:dyDescent="0.25">
      <c r="A42" s="172" t="s">
        <v>68</v>
      </c>
      <c r="B42" s="133"/>
      <c r="C42" s="133"/>
      <c r="D42" s="133"/>
      <c r="E42" s="133"/>
      <c r="F42" s="133"/>
      <c r="G42" s="133"/>
      <c r="H42" s="133"/>
      <c r="I42" s="133"/>
      <c r="J42" s="133"/>
      <c r="K42" s="133"/>
      <c r="L42" s="133"/>
      <c r="M42" s="133"/>
      <c r="N42" s="133"/>
      <c r="O42" s="133"/>
      <c r="P42" s="133"/>
      <c r="Q42" s="133"/>
      <c r="R42" s="133"/>
    </row>
    <row r="43" spans="1:18" x14ac:dyDescent="0.25">
      <c r="A43" s="175" t="s">
        <v>69</v>
      </c>
      <c r="B43" s="133"/>
      <c r="C43" s="133"/>
      <c r="D43" s="133"/>
      <c r="E43" s="133"/>
      <c r="F43" s="133"/>
      <c r="G43" s="133"/>
      <c r="H43" s="133"/>
      <c r="I43" s="133"/>
      <c r="J43" s="133"/>
      <c r="K43" s="133"/>
      <c r="L43" s="133"/>
      <c r="M43" s="133"/>
      <c r="N43" s="133"/>
      <c r="O43" s="133"/>
      <c r="P43" s="133"/>
      <c r="Q43" s="133"/>
      <c r="R43" s="133"/>
    </row>
    <row r="44" spans="1:18" x14ac:dyDescent="0.25">
      <c r="A44" s="171" t="s">
        <v>70</v>
      </c>
      <c r="B44" s="133"/>
      <c r="C44" s="133"/>
      <c r="D44" s="133"/>
      <c r="E44" s="133"/>
      <c r="F44" s="133"/>
      <c r="G44" s="133"/>
      <c r="H44" s="133"/>
      <c r="I44" s="133"/>
      <c r="J44" s="133"/>
      <c r="K44" s="133"/>
      <c r="L44" s="133"/>
      <c r="M44" s="133"/>
      <c r="N44" s="133"/>
      <c r="O44" s="133"/>
      <c r="P44" s="133"/>
      <c r="Q44" s="126"/>
      <c r="R44" s="126"/>
    </row>
    <row r="45" spans="1:18" x14ac:dyDescent="0.25">
      <c r="A45" s="171" t="s">
        <v>71</v>
      </c>
      <c r="B45" s="133"/>
      <c r="C45" s="133"/>
      <c r="D45" s="133"/>
      <c r="E45" s="133"/>
      <c r="F45" s="133"/>
      <c r="G45" s="133"/>
      <c r="H45" s="133"/>
      <c r="I45" s="133"/>
      <c r="J45" s="133"/>
      <c r="K45" s="133"/>
      <c r="L45" s="133"/>
      <c r="M45" s="133"/>
      <c r="N45" s="133"/>
      <c r="O45" s="133"/>
      <c r="P45" s="133"/>
      <c r="Q45" s="133"/>
      <c r="R45" s="133"/>
    </row>
    <row r="46" spans="1:18" x14ac:dyDescent="0.25">
      <c r="A46" s="171" t="s">
        <v>72</v>
      </c>
      <c r="B46" s="133"/>
      <c r="C46" s="133"/>
      <c r="D46" s="133"/>
      <c r="E46" s="133"/>
      <c r="F46" s="133"/>
      <c r="G46" s="133"/>
      <c r="H46" s="133"/>
      <c r="I46" s="133"/>
      <c r="J46" s="133"/>
      <c r="K46" s="133"/>
      <c r="L46" s="133"/>
      <c r="M46" s="133"/>
      <c r="N46" s="133"/>
      <c r="O46" s="133"/>
      <c r="P46" s="133"/>
      <c r="Q46" s="133"/>
      <c r="R46" s="133"/>
    </row>
    <row r="47" spans="1:18" x14ac:dyDescent="0.25">
      <c r="A47" s="171" t="s">
        <v>73</v>
      </c>
      <c r="B47" s="133"/>
      <c r="C47" s="133"/>
      <c r="D47" s="133"/>
      <c r="E47" s="133"/>
      <c r="F47" s="133"/>
      <c r="G47" s="133"/>
      <c r="H47" s="133"/>
      <c r="I47" s="133"/>
      <c r="J47" s="133"/>
      <c r="K47" s="133"/>
      <c r="L47" s="133"/>
      <c r="M47" s="133"/>
      <c r="N47" s="133"/>
      <c r="O47" s="133"/>
      <c r="P47" s="133"/>
      <c r="Q47" s="126"/>
      <c r="R47" s="126"/>
    </row>
    <row r="48" spans="1:18" x14ac:dyDescent="0.25">
      <c r="A48" s="171" t="s">
        <v>74</v>
      </c>
      <c r="B48" s="133"/>
      <c r="C48" s="133"/>
      <c r="D48" s="133"/>
      <c r="E48" s="133"/>
      <c r="F48" s="133"/>
      <c r="G48" s="133"/>
      <c r="H48" s="133"/>
      <c r="I48" s="133"/>
      <c r="J48" s="133"/>
      <c r="K48" s="133"/>
      <c r="L48" s="133"/>
      <c r="M48" s="133"/>
      <c r="N48" s="133"/>
      <c r="O48" s="133"/>
      <c r="P48" s="133"/>
      <c r="Q48" s="133"/>
      <c r="R48" s="133"/>
    </row>
    <row r="49" spans="1:18" x14ac:dyDescent="0.25">
      <c r="A49" s="172" t="s">
        <v>75</v>
      </c>
      <c r="B49" s="133"/>
      <c r="C49" s="133"/>
      <c r="D49" s="133"/>
      <c r="E49" s="133"/>
      <c r="F49" s="133"/>
      <c r="G49" s="133"/>
      <c r="H49" s="133"/>
      <c r="I49" s="133"/>
      <c r="J49" s="133"/>
      <c r="K49" s="133"/>
      <c r="L49" s="133"/>
      <c r="M49" s="133"/>
      <c r="N49" s="133"/>
      <c r="O49" s="133"/>
      <c r="P49" s="133"/>
      <c r="Q49" s="133"/>
      <c r="R49" s="133"/>
    </row>
    <row r="50" spans="1:18" ht="16.5" customHeight="1" x14ac:dyDescent="0.25">
      <c r="A50" s="173" t="s">
        <v>76</v>
      </c>
      <c r="B50" s="133"/>
      <c r="C50" s="133"/>
      <c r="D50" s="133"/>
      <c r="E50" s="133"/>
      <c r="F50" s="133"/>
      <c r="G50" s="133"/>
      <c r="H50" s="133"/>
      <c r="I50" s="133"/>
      <c r="J50" s="133"/>
      <c r="K50" s="133"/>
      <c r="L50" s="133"/>
      <c r="M50" s="133"/>
      <c r="N50" s="133"/>
      <c r="O50" s="133"/>
      <c r="P50" s="133"/>
      <c r="Q50" s="133"/>
      <c r="R50" s="133"/>
    </row>
    <row r="51" spans="1:18" ht="16.5" customHeight="1" x14ac:dyDescent="0.25">
      <c r="A51" s="169" t="s">
        <v>77</v>
      </c>
      <c r="B51" s="133"/>
      <c r="C51" s="133"/>
      <c r="D51" s="133"/>
      <c r="E51" s="133"/>
      <c r="F51" s="133"/>
      <c r="G51" s="133"/>
      <c r="H51" s="133"/>
      <c r="I51" s="133"/>
      <c r="J51" s="133"/>
      <c r="K51" s="133"/>
      <c r="L51" s="133"/>
      <c r="M51" s="133"/>
      <c r="N51" s="133"/>
      <c r="O51" s="133"/>
      <c r="P51" s="133"/>
      <c r="Q51" s="133"/>
      <c r="R51" s="133"/>
    </row>
    <row r="52" spans="1:18" ht="16.5" customHeight="1" x14ac:dyDescent="0.25">
      <c r="A52" s="169" t="s">
        <v>78</v>
      </c>
      <c r="B52" s="133"/>
      <c r="C52" s="133"/>
      <c r="D52" s="133"/>
      <c r="E52" s="133"/>
      <c r="F52" s="133"/>
      <c r="G52" s="133"/>
      <c r="H52" s="133"/>
      <c r="I52" s="133"/>
      <c r="J52" s="133"/>
      <c r="K52" s="133"/>
      <c r="L52" s="133"/>
      <c r="M52" s="133"/>
      <c r="N52" s="133"/>
      <c r="O52" s="133"/>
      <c r="P52" s="133"/>
      <c r="Q52" s="133"/>
      <c r="R52" s="133"/>
    </row>
    <row r="53" spans="1:18" ht="16.5" customHeight="1" x14ac:dyDescent="0.25">
      <c r="A53" s="169"/>
      <c r="B53" s="133"/>
      <c r="C53" s="133"/>
      <c r="D53" s="133"/>
      <c r="E53" s="133"/>
      <c r="F53" s="133"/>
      <c r="G53" s="133"/>
      <c r="H53" s="133"/>
      <c r="I53" s="133"/>
      <c r="J53" s="133"/>
      <c r="K53" s="133"/>
      <c r="L53" s="133"/>
      <c r="M53" s="133"/>
      <c r="N53" s="133"/>
      <c r="O53" s="133"/>
      <c r="P53" s="133"/>
      <c r="Q53" s="133"/>
      <c r="R53" s="133"/>
    </row>
  </sheetData>
  <sheetProtection password="CC53" sheet="1"/>
  <mergeCells count="89">
    <mergeCell ref="R3:R4"/>
    <mergeCell ref="P4:Q4"/>
    <mergeCell ref="A5:O5"/>
    <mergeCell ref="A11:C11"/>
    <mergeCell ref="D11:G11"/>
    <mergeCell ref="C8:H8"/>
    <mergeCell ref="A9:O9"/>
    <mergeCell ref="A10:O10"/>
    <mergeCell ref="A1:Q1"/>
    <mergeCell ref="C2:K2"/>
    <mergeCell ref="O3:P3"/>
    <mergeCell ref="A6:O7"/>
    <mergeCell ref="P7:Q7"/>
    <mergeCell ref="A12:C12"/>
    <mergeCell ref="A14:B15"/>
    <mergeCell ref="C14:C17"/>
    <mergeCell ref="D14:E15"/>
    <mergeCell ref="F14:F17"/>
    <mergeCell ref="A16:A17"/>
    <mergeCell ref="B16:B17"/>
    <mergeCell ref="D16:D17"/>
    <mergeCell ref="E16:E17"/>
    <mergeCell ref="R14:R17"/>
    <mergeCell ref="J15:K15"/>
    <mergeCell ref="L15:M15"/>
    <mergeCell ref="N15:O15"/>
    <mergeCell ref="N16:N17"/>
    <mergeCell ref="O16:O17"/>
    <mergeCell ref="P16:P17"/>
    <mergeCell ref="Q16:Q17"/>
    <mergeCell ref="J16:J17"/>
    <mergeCell ref="K16:K17"/>
    <mergeCell ref="L16:L17"/>
    <mergeCell ref="M16:M17"/>
    <mergeCell ref="I14:I17"/>
    <mergeCell ref="J14:O14"/>
    <mergeCell ref="P14:Q15"/>
    <mergeCell ref="A28:C28"/>
    <mergeCell ref="D28:H28"/>
    <mergeCell ref="J28:K28"/>
    <mergeCell ref="L28:M28"/>
    <mergeCell ref="A26:C27"/>
    <mergeCell ref="D26:H27"/>
    <mergeCell ref="I26:I27"/>
    <mergeCell ref="J26:M26"/>
    <mergeCell ref="J27:K27"/>
    <mergeCell ref="L27:M27"/>
    <mergeCell ref="G14:H15"/>
    <mergeCell ref="G16:G17"/>
    <mergeCell ref="H16:H17"/>
    <mergeCell ref="A29:C30"/>
    <mergeCell ref="D29:H29"/>
    <mergeCell ref="J29:K29"/>
    <mergeCell ref="L29:M29"/>
    <mergeCell ref="D30:H30"/>
    <mergeCell ref="J30:K30"/>
    <mergeCell ref="L30:M30"/>
    <mergeCell ref="A31:C32"/>
    <mergeCell ref="D31:H31"/>
    <mergeCell ref="J31:K31"/>
    <mergeCell ref="L31:M31"/>
    <mergeCell ref="D32:H32"/>
    <mergeCell ref="J32:K32"/>
    <mergeCell ref="L32:M32"/>
    <mergeCell ref="A33:C33"/>
    <mergeCell ref="D33:H33"/>
    <mergeCell ref="J33:K33"/>
    <mergeCell ref="L33:M33"/>
    <mergeCell ref="A34:C34"/>
    <mergeCell ref="D34:H34"/>
    <mergeCell ref="J34:K34"/>
    <mergeCell ref="L34:M34"/>
    <mergeCell ref="A48:R48"/>
    <mergeCell ref="A37:R37"/>
    <mergeCell ref="A38:R38"/>
    <mergeCell ref="A39:R39"/>
    <mergeCell ref="A40:R40"/>
    <mergeCell ref="A41:R41"/>
    <mergeCell ref="A42:R42"/>
    <mergeCell ref="A43:R43"/>
    <mergeCell ref="A44:P44"/>
    <mergeCell ref="A45:R45"/>
    <mergeCell ref="A46:R46"/>
    <mergeCell ref="A47:P47"/>
    <mergeCell ref="A49:R49"/>
    <mergeCell ref="A50:R50"/>
    <mergeCell ref="A51:R51"/>
    <mergeCell ref="A52:R52"/>
    <mergeCell ref="A53:R53"/>
  </mergeCells>
  <pageMargins left="0.70866141732283472" right="0.70866141732283472" top="0.74803149606299213" bottom="0.74803149606299213" header="0.31496062992125984" footer="0.31496062992125984"/>
  <pageSetup paperSize="9" scale="3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3"/>
  <sheetViews>
    <sheetView topLeftCell="C1" zoomScaleNormal="100" workbookViewId="0">
      <selection activeCell="G3" sqref="G3"/>
    </sheetView>
  </sheetViews>
  <sheetFormatPr defaultColWidth="9.140625" defaultRowHeight="15" x14ac:dyDescent="0.25"/>
  <cols>
    <col min="1" max="1" width="5.28515625" style="81" bestFit="1" customWidth="1"/>
    <col min="2" max="2" width="45.85546875" style="81" customWidth="1"/>
    <col min="3" max="3" width="51.5703125" style="81" customWidth="1"/>
    <col min="4" max="4" width="14.140625" style="81" customWidth="1"/>
    <col min="5" max="5" width="18.28515625" style="81" customWidth="1"/>
    <col min="6" max="6" width="27.42578125" style="81" customWidth="1"/>
    <col min="7" max="7" width="32.7109375" style="81" customWidth="1"/>
    <col min="8" max="8" width="9.140625" style="81" customWidth="1"/>
    <col min="9" max="16384" width="9.140625" style="81"/>
  </cols>
  <sheetData>
    <row r="1" spans="1:7" ht="21.75" customHeight="1" thickBot="1" x14ac:dyDescent="0.3">
      <c r="A1" s="2" t="s">
        <v>82</v>
      </c>
      <c r="B1" s="2" t="s">
        <v>83</v>
      </c>
      <c r="C1" s="2" t="s">
        <v>84</v>
      </c>
      <c r="D1" s="2" t="s">
        <v>46</v>
      </c>
      <c r="E1" s="2" t="s">
        <v>85</v>
      </c>
      <c r="F1" s="2" t="s">
        <v>86</v>
      </c>
      <c r="G1" s="2" t="s">
        <v>87</v>
      </c>
    </row>
    <row r="2" spans="1:7" ht="72.75" customHeight="1" thickBot="1" x14ac:dyDescent="0.3">
      <c r="A2" s="19" t="s">
        <v>88</v>
      </c>
      <c r="B2" s="82" t="s">
        <v>89</v>
      </c>
      <c r="C2" s="83" t="s">
        <v>89</v>
      </c>
      <c r="D2" s="84" t="s">
        <v>40</v>
      </c>
      <c r="E2" s="109">
        <v>956</v>
      </c>
      <c r="F2" s="92">
        <v>1532</v>
      </c>
      <c r="G2" s="113" t="s">
        <v>90</v>
      </c>
    </row>
    <row r="3" spans="1:7" ht="409.6" customHeight="1" thickBot="1" x14ac:dyDescent="0.3">
      <c r="A3" s="19" t="s">
        <v>91</v>
      </c>
      <c r="B3" s="82" t="s">
        <v>92</v>
      </c>
      <c r="C3" s="83" t="s">
        <v>93</v>
      </c>
      <c r="D3" s="84" t="s">
        <v>40</v>
      </c>
      <c r="E3" s="109">
        <v>1</v>
      </c>
      <c r="F3" s="92">
        <v>1</v>
      </c>
      <c r="G3" s="113" t="s">
        <v>94</v>
      </c>
    </row>
  </sheetData>
  <sheetProtection password="CC53" sheet="1"/>
  <conditionalFormatting sqref="C2:C3">
    <cfRule type="duplicateValues" dxfId="140" priority="4"/>
  </conditionalFormatting>
  <conditionalFormatting sqref="A2:B3">
    <cfRule type="duplicateValues" dxfId="139" priority="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M22"/>
  <sheetViews>
    <sheetView zoomScale="85" zoomScaleNormal="85" workbookViewId="0">
      <selection activeCell="E27" sqref="E27"/>
    </sheetView>
  </sheetViews>
  <sheetFormatPr defaultColWidth="9.140625" defaultRowHeight="11.25" x14ac:dyDescent="0.2"/>
  <cols>
    <col min="1" max="1" width="12.42578125" style="61" customWidth="1"/>
    <col min="2" max="2" width="105.85546875" style="61" customWidth="1"/>
    <col min="3" max="3" width="12.42578125" style="61" customWidth="1"/>
    <col min="4" max="4" width="14.28515625" style="61" customWidth="1"/>
    <col min="5" max="5" width="21.85546875" style="61" customWidth="1"/>
    <col min="6" max="12" width="9.140625" style="61" customWidth="1"/>
    <col min="13" max="13" width="18" style="61" customWidth="1"/>
    <col min="14" max="14" width="9.140625" style="61" customWidth="1"/>
    <col min="15" max="16384" width="9.140625" style="61"/>
  </cols>
  <sheetData>
    <row r="1" spans="1:13" ht="33.75" customHeight="1" thickBot="1" x14ac:dyDescent="0.25">
      <c r="A1" s="176" t="s">
        <v>95</v>
      </c>
      <c r="B1" s="177"/>
      <c r="C1" s="177"/>
      <c r="D1" s="177"/>
      <c r="E1" s="177"/>
      <c r="F1" s="177"/>
      <c r="G1" s="177"/>
      <c r="H1" s="177"/>
      <c r="I1" s="177"/>
      <c r="J1" s="177"/>
      <c r="K1" s="127"/>
      <c r="L1" s="127"/>
      <c r="M1" s="53" t="s">
        <v>1</v>
      </c>
    </row>
    <row r="2" spans="1:13" ht="15" customHeight="1" x14ac:dyDescent="0.2">
      <c r="A2" s="178" t="s">
        <v>2</v>
      </c>
      <c r="B2" s="177"/>
      <c r="C2" s="177"/>
      <c r="D2" s="177"/>
      <c r="E2" s="177"/>
      <c r="F2" s="177"/>
      <c r="G2" s="177"/>
      <c r="H2" s="177"/>
      <c r="I2" s="177"/>
      <c r="J2" s="177"/>
      <c r="K2" s="128"/>
      <c r="L2" s="128" t="s">
        <v>3</v>
      </c>
      <c r="M2" s="54">
        <v>44561</v>
      </c>
    </row>
    <row r="3" spans="1:13" x14ac:dyDescent="0.2">
      <c r="A3" s="130"/>
      <c r="B3" s="130"/>
      <c r="C3" s="127"/>
      <c r="D3" s="130"/>
      <c r="E3" s="130"/>
      <c r="F3" s="130"/>
      <c r="G3" s="130"/>
      <c r="H3" s="130"/>
      <c r="I3" s="130"/>
      <c r="J3" s="130"/>
      <c r="K3" s="128"/>
      <c r="L3" s="128"/>
      <c r="M3" s="180"/>
    </row>
    <row r="4" spans="1:13" x14ac:dyDescent="0.2">
      <c r="A4" s="130"/>
      <c r="B4" s="130"/>
      <c r="C4" s="130"/>
      <c r="D4" s="130"/>
      <c r="E4" s="130"/>
      <c r="F4" s="130"/>
      <c r="G4" s="130"/>
      <c r="H4" s="130"/>
      <c r="I4" s="130"/>
      <c r="J4" s="130"/>
      <c r="K4" s="181" t="s">
        <v>4</v>
      </c>
      <c r="L4" s="177"/>
      <c r="M4" s="137"/>
    </row>
    <row r="5" spans="1:13" x14ac:dyDescent="0.2">
      <c r="A5" s="182" t="s">
        <v>5</v>
      </c>
      <c r="B5" s="177"/>
      <c r="C5" s="177"/>
      <c r="D5" s="177"/>
      <c r="E5" s="177"/>
      <c r="F5" s="177"/>
      <c r="G5" s="177"/>
      <c r="H5" s="177"/>
      <c r="I5" s="177"/>
      <c r="J5" s="177"/>
      <c r="K5" s="128"/>
      <c r="L5" s="128" t="s">
        <v>6</v>
      </c>
      <c r="M5" s="131" t="s">
        <v>7</v>
      </c>
    </row>
    <row r="6" spans="1:13" x14ac:dyDescent="0.2">
      <c r="A6" s="179" t="s">
        <v>8</v>
      </c>
      <c r="B6" s="177"/>
      <c r="C6" s="177"/>
      <c r="D6" s="177"/>
      <c r="E6" s="177"/>
      <c r="F6" s="177"/>
      <c r="G6" s="177"/>
      <c r="H6" s="177"/>
      <c r="I6" s="177"/>
      <c r="J6" s="177"/>
      <c r="K6" s="130"/>
      <c r="L6" s="130"/>
      <c r="M6" s="55"/>
    </row>
    <row r="7" spans="1:13" x14ac:dyDescent="0.2">
      <c r="A7" s="177"/>
      <c r="B7" s="177"/>
      <c r="C7" s="177"/>
      <c r="D7" s="177"/>
      <c r="E7" s="177"/>
      <c r="F7" s="177"/>
      <c r="G7" s="177"/>
      <c r="H7" s="177"/>
      <c r="I7" s="177"/>
      <c r="J7" s="177"/>
      <c r="K7" s="181" t="s">
        <v>4</v>
      </c>
      <c r="L7" s="177"/>
      <c r="M7" s="56"/>
    </row>
    <row r="8" spans="1:13" x14ac:dyDescent="0.2">
      <c r="A8" s="129"/>
      <c r="B8" s="129"/>
      <c r="C8" s="183" t="s">
        <v>9</v>
      </c>
      <c r="D8" s="177"/>
      <c r="E8" s="177"/>
      <c r="F8" s="177"/>
      <c r="G8" s="177"/>
      <c r="H8" s="177"/>
      <c r="I8" s="129"/>
      <c r="J8" s="129"/>
      <c r="K8" s="128"/>
      <c r="L8" s="130"/>
      <c r="M8" s="56"/>
    </row>
    <row r="9" spans="1:13" x14ac:dyDescent="0.2">
      <c r="A9" s="184" t="s">
        <v>10</v>
      </c>
      <c r="B9" s="177"/>
      <c r="C9" s="177"/>
      <c r="D9" s="177"/>
      <c r="E9" s="177"/>
      <c r="F9" s="177"/>
      <c r="G9" s="177"/>
      <c r="H9" s="177"/>
      <c r="I9" s="177"/>
      <c r="J9" s="177"/>
      <c r="K9" s="130"/>
      <c r="L9" s="128" t="s">
        <v>11</v>
      </c>
      <c r="M9" s="57"/>
    </row>
    <row r="10" spans="1:13" x14ac:dyDescent="0.2">
      <c r="A10" s="185" t="s">
        <v>12</v>
      </c>
      <c r="B10" s="177"/>
      <c r="C10" s="177"/>
      <c r="D10" s="177"/>
      <c r="E10" s="177"/>
      <c r="F10" s="177"/>
      <c r="G10" s="177"/>
      <c r="H10" s="177"/>
      <c r="I10" s="177"/>
      <c r="J10" s="177"/>
      <c r="K10" s="128"/>
      <c r="L10" s="128"/>
      <c r="M10" s="58"/>
    </row>
    <row r="11" spans="1:13" ht="12" customHeight="1" thickBot="1" x14ac:dyDescent="0.25">
      <c r="A11" s="179" t="s">
        <v>96</v>
      </c>
      <c r="B11" s="177"/>
      <c r="C11" s="177"/>
      <c r="D11" s="186" t="s">
        <v>14</v>
      </c>
      <c r="E11" s="177"/>
      <c r="F11" s="177"/>
      <c r="G11" s="177"/>
      <c r="H11" s="59"/>
      <c r="I11" s="59"/>
      <c r="J11" s="59"/>
      <c r="K11" s="128"/>
      <c r="L11" s="128" t="s">
        <v>15</v>
      </c>
      <c r="M11" s="60">
        <v>383</v>
      </c>
    </row>
    <row r="12" spans="1:13" ht="15" customHeight="1" x14ac:dyDescent="0.2">
      <c r="A12" s="179" t="s">
        <v>16</v>
      </c>
      <c r="B12" s="177"/>
      <c r="C12" s="177"/>
      <c r="D12" s="177"/>
      <c r="E12" s="177"/>
      <c r="F12" s="177"/>
      <c r="G12" s="177"/>
      <c r="H12" s="177"/>
      <c r="I12" s="177"/>
      <c r="J12" s="177"/>
      <c r="K12" s="130"/>
      <c r="L12" s="130"/>
      <c r="M12" s="130"/>
    </row>
    <row r="13" spans="1:13" x14ac:dyDescent="0.2">
      <c r="A13" s="62"/>
      <c r="B13" s="62"/>
      <c r="C13" s="62"/>
      <c r="D13" s="62"/>
      <c r="E13" s="62"/>
    </row>
    <row r="14" spans="1:13" ht="31.5" customHeight="1" x14ac:dyDescent="0.2">
      <c r="A14" s="94" t="s">
        <v>82</v>
      </c>
      <c r="B14" s="94" t="s">
        <v>53</v>
      </c>
      <c r="C14" s="94" t="s">
        <v>97</v>
      </c>
      <c r="D14" s="94" t="s">
        <v>85</v>
      </c>
      <c r="E14" s="94" t="s">
        <v>86</v>
      </c>
    </row>
    <row r="15" spans="1:13" x14ac:dyDescent="0.2">
      <c r="A15" s="85" t="s">
        <v>98</v>
      </c>
      <c r="B15" s="87" t="s">
        <v>99</v>
      </c>
      <c r="C15" s="67" t="s">
        <v>100</v>
      </c>
      <c r="D15" s="93">
        <f>'Прил_4_ПЭ_Базовая часть_Расчет'!H2</f>
        <v>159.77084659452578</v>
      </c>
      <c r="E15" s="93">
        <f>'Прил_4_ПЭ_Базовая часть_Расчет'!I2</f>
        <v>204.81761786600498</v>
      </c>
    </row>
    <row r="16" spans="1:13" x14ac:dyDescent="0.2">
      <c r="A16" s="85" t="s">
        <v>101</v>
      </c>
      <c r="B16" s="87" t="s">
        <v>102</v>
      </c>
      <c r="C16" s="67" t="s">
        <v>103</v>
      </c>
      <c r="D16" s="93">
        <f>'Прил_4_ПЭ_Базовая часть_Расчет'!H8</f>
        <v>9.8654708520179373</v>
      </c>
      <c r="E16" s="93">
        <f>'Прил_4_ПЭ_Базовая часть_Расчет'!I8</f>
        <v>10.424469413233458</v>
      </c>
    </row>
    <row r="17" spans="1:5" ht="33.75" customHeight="1" x14ac:dyDescent="0.2">
      <c r="A17" s="85" t="s">
        <v>104</v>
      </c>
      <c r="B17" s="87" t="s">
        <v>105</v>
      </c>
      <c r="C17" s="67" t="s">
        <v>103</v>
      </c>
      <c r="D17" s="93">
        <f>'Прил_4_ПЭ_Базовая часть_Расчет'!H11</f>
        <v>0</v>
      </c>
      <c r="E17" s="93">
        <f>'Прил_4_ПЭ_Базовая часть_Расчет'!I11</f>
        <v>0</v>
      </c>
    </row>
    <row r="18" spans="1:5" x14ac:dyDescent="0.2">
      <c r="A18" s="85" t="s">
        <v>106</v>
      </c>
      <c r="B18" s="87" t="s">
        <v>107</v>
      </c>
      <c r="C18" s="67" t="s">
        <v>100</v>
      </c>
      <c r="D18" s="93">
        <f>'Прил_4_ПЭ_Базовая часть_Расчет'!H16</f>
        <v>1636.5372374283895</v>
      </c>
      <c r="E18" s="93">
        <f>'Прил_4_ПЭ_Базовая часть_Расчет'!I16</f>
        <v>1915.8076923076926</v>
      </c>
    </row>
    <row r="19" spans="1:5" ht="56.25" customHeight="1" x14ac:dyDescent="0.2">
      <c r="A19" s="85" t="s">
        <v>108</v>
      </c>
      <c r="B19" s="87" t="s">
        <v>109</v>
      </c>
      <c r="C19" s="85" t="s">
        <v>110</v>
      </c>
      <c r="D19" s="93">
        <f>'Прил_4_ПЭ_Базовая часть_Расчет'!H20</f>
        <v>70</v>
      </c>
      <c r="E19" s="93">
        <f>'Прил_4_ПЭ_Базовая часть_Расчет'!I20</f>
        <v>247</v>
      </c>
    </row>
    <row r="20" spans="1:5" x14ac:dyDescent="0.2">
      <c r="A20" s="85" t="s">
        <v>111</v>
      </c>
      <c r="B20" s="87" t="s">
        <v>112</v>
      </c>
      <c r="C20" s="67" t="s">
        <v>100</v>
      </c>
      <c r="D20" s="93">
        <f>'Прил_4_ПЭ_Базовая часть_Расчет'!H21</f>
        <v>0</v>
      </c>
      <c r="E20" s="93">
        <f>'Прил_4_ПЭ_Базовая часть_Расчет'!I21</f>
        <v>29.413771712158812</v>
      </c>
    </row>
    <row r="21" spans="1:5" x14ac:dyDescent="0.2">
      <c r="A21" s="62"/>
      <c r="B21" s="62"/>
      <c r="C21" s="62"/>
      <c r="D21" s="62"/>
      <c r="E21" s="62"/>
    </row>
    <row r="22" spans="1:5" x14ac:dyDescent="0.2">
      <c r="A22" s="62"/>
      <c r="B22" s="62"/>
      <c r="C22" s="62"/>
      <c r="D22" s="62"/>
      <c r="E22" s="62"/>
    </row>
  </sheetData>
  <sheetProtection password="CC53" sheet="1"/>
  <mergeCells count="13">
    <mergeCell ref="A1:J1"/>
    <mergeCell ref="A2:J2"/>
    <mergeCell ref="A12:J12"/>
    <mergeCell ref="M3:M4"/>
    <mergeCell ref="K4:L4"/>
    <mergeCell ref="A5:J5"/>
    <mergeCell ref="A6:J7"/>
    <mergeCell ref="K7:L7"/>
    <mergeCell ref="C8:H8"/>
    <mergeCell ref="A9:J9"/>
    <mergeCell ref="A10:J10"/>
    <mergeCell ref="A11:C11"/>
    <mergeCell ref="D11:G11"/>
  </mergeCells>
  <pageMargins left="0.70866141732283472" right="0.70866141732283472" top="0.74803149606299213" bottom="0.74803149606299213" header="0.31496062992125984" footer="0.31496062992125984"/>
  <pageSetup paperSize="9" scale="5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24"/>
  <sheetViews>
    <sheetView tabSelected="1" zoomScale="85" zoomScaleNormal="85" zoomScaleSheetLayoutView="85" workbookViewId="0">
      <pane xSplit="1" ySplit="1" topLeftCell="B2" activePane="bottomRight" state="frozen"/>
      <selection activeCell="C2" sqref="C2:K2"/>
      <selection pane="topRight" activeCell="C2" sqref="C2:K2"/>
      <selection pane="bottomLeft" activeCell="C2" sqref="C2:K2"/>
      <selection pane="bottomRight" activeCell="I20" sqref="I20"/>
    </sheetView>
  </sheetViews>
  <sheetFormatPr defaultColWidth="9.140625" defaultRowHeight="15" x14ac:dyDescent="0.25"/>
  <cols>
    <col min="1" max="1" width="7.7109375" style="81" bestFit="1" customWidth="1"/>
    <col min="2" max="2" width="34.140625" style="81" customWidth="1"/>
    <col min="3" max="3" width="52.85546875" style="22" customWidth="1"/>
    <col min="4" max="4" width="12.140625" style="81" customWidth="1"/>
    <col min="5" max="7" width="11" style="81" hidden="1" customWidth="1"/>
    <col min="8" max="9" width="17.28515625" style="81" customWidth="1"/>
    <col min="10" max="17" width="11" style="81" hidden="1" customWidth="1"/>
    <col min="18" max="18" width="44" style="81" customWidth="1"/>
    <col min="19" max="19" width="9.140625" style="81" customWidth="1"/>
    <col min="20" max="16384" width="9.140625" style="81"/>
  </cols>
  <sheetData>
    <row r="1" spans="1:19" ht="48.75" customHeight="1" thickBot="1" x14ac:dyDescent="0.3">
      <c r="A1" s="2" t="s">
        <v>82</v>
      </c>
      <c r="B1" s="2" t="s">
        <v>83</v>
      </c>
      <c r="C1" s="2" t="s">
        <v>84</v>
      </c>
      <c r="D1" s="2" t="s">
        <v>46</v>
      </c>
      <c r="E1" s="2">
        <v>2018</v>
      </c>
      <c r="F1" s="2">
        <v>2019</v>
      </c>
      <c r="G1" s="2">
        <v>2020</v>
      </c>
      <c r="H1" s="2" t="s">
        <v>85</v>
      </c>
      <c r="I1" s="2" t="s">
        <v>86</v>
      </c>
      <c r="J1" s="2">
        <v>2023</v>
      </c>
      <c r="K1" s="2">
        <v>2024</v>
      </c>
      <c r="L1" s="2">
        <v>2025</v>
      </c>
      <c r="M1" s="2">
        <v>2026</v>
      </c>
      <c r="N1" s="2">
        <v>2027</v>
      </c>
      <c r="O1" s="2">
        <v>2028</v>
      </c>
      <c r="P1" s="2">
        <v>2029</v>
      </c>
      <c r="Q1" s="2">
        <v>2030</v>
      </c>
      <c r="R1" s="2" t="s">
        <v>87</v>
      </c>
    </row>
    <row r="2" spans="1:19" ht="21" customHeight="1" x14ac:dyDescent="0.25">
      <c r="A2" s="187" t="s">
        <v>98</v>
      </c>
      <c r="B2" s="71" t="s">
        <v>113</v>
      </c>
      <c r="C2" s="72" t="s">
        <v>114</v>
      </c>
      <c r="D2" s="73" t="s">
        <v>115</v>
      </c>
      <c r="E2" s="3">
        <f>IFERROR(((E3+E5*E4)/(E6+E7)),0)</f>
        <v>0</v>
      </c>
      <c r="F2" s="3">
        <f>IFERROR(((F3+F5*F4)/(F6+F7)),0)</f>
        <v>0</v>
      </c>
      <c r="G2" s="3">
        <f>IFERROR(((G3+G5*G4)/(G6+G7)),0)</f>
        <v>0</v>
      </c>
      <c r="H2" s="96">
        <f>IFERROR(((H3+S5*H4)/(H6+H7)),0)</f>
        <v>159.77084659452578</v>
      </c>
      <c r="I2" s="96">
        <f>IFERROR(((I3+S5*I4)/(I6+I7)),0)</f>
        <v>204.81761786600498</v>
      </c>
      <c r="J2" s="3">
        <f t="shared" ref="J2:Q2" si="0">IFERROR(((J3+J5*J4)/(J6+J7)),0)</f>
        <v>0</v>
      </c>
      <c r="K2" s="3">
        <f t="shared" si="0"/>
        <v>0</v>
      </c>
      <c r="L2" s="3">
        <f t="shared" si="0"/>
        <v>0</v>
      </c>
      <c r="M2" s="3">
        <f t="shared" si="0"/>
        <v>0</v>
      </c>
      <c r="N2" s="3">
        <f t="shared" si="0"/>
        <v>0</v>
      </c>
      <c r="O2" s="3">
        <f t="shared" si="0"/>
        <v>0</v>
      </c>
      <c r="P2" s="3">
        <f t="shared" si="0"/>
        <v>0</v>
      </c>
      <c r="Q2" s="3">
        <f t="shared" si="0"/>
        <v>0</v>
      </c>
      <c r="R2" s="4"/>
    </row>
    <row r="3" spans="1:19" x14ac:dyDescent="0.25">
      <c r="A3" s="188"/>
      <c r="B3" s="5" t="s">
        <v>116</v>
      </c>
      <c r="C3" s="6" t="s">
        <v>117</v>
      </c>
      <c r="D3" s="7" t="s">
        <v>115</v>
      </c>
      <c r="E3" s="8">
        <v>0</v>
      </c>
      <c r="F3" s="8">
        <v>0</v>
      </c>
      <c r="G3" s="8">
        <v>0</v>
      </c>
      <c r="H3" s="97">
        <v>25100</v>
      </c>
      <c r="I3" s="88">
        <v>33016.6</v>
      </c>
      <c r="J3" s="8">
        <v>0</v>
      </c>
      <c r="K3" s="8">
        <v>0</v>
      </c>
      <c r="L3" s="8">
        <v>0</v>
      </c>
      <c r="M3" s="8">
        <v>0</v>
      </c>
      <c r="N3" s="8">
        <v>0</v>
      </c>
      <c r="O3" s="8">
        <v>0</v>
      </c>
      <c r="P3" s="8">
        <v>0</v>
      </c>
      <c r="Q3" s="8">
        <v>0</v>
      </c>
      <c r="R3" s="9" t="s">
        <v>118</v>
      </c>
    </row>
    <row r="4" spans="1:19" ht="22.5" customHeight="1" x14ac:dyDescent="0.25">
      <c r="A4" s="188"/>
      <c r="B4" s="10" t="s">
        <v>119</v>
      </c>
      <c r="C4" s="87" t="s">
        <v>120</v>
      </c>
      <c r="D4" s="7" t="s">
        <v>115</v>
      </c>
      <c r="E4" s="8">
        <v>0</v>
      </c>
      <c r="F4" s="8">
        <v>0</v>
      </c>
      <c r="G4" s="8">
        <v>0</v>
      </c>
      <c r="H4" s="97">
        <v>0</v>
      </c>
      <c r="I4" s="88">
        <v>0</v>
      </c>
      <c r="J4" s="8">
        <v>0</v>
      </c>
      <c r="K4" s="8">
        <v>0</v>
      </c>
      <c r="L4" s="8">
        <v>0</v>
      </c>
      <c r="M4" s="8">
        <v>0</v>
      </c>
      <c r="N4" s="8">
        <v>0</v>
      </c>
      <c r="O4" s="8">
        <v>0</v>
      </c>
      <c r="P4" s="8">
        <v>0</v>
      </c>
      <c r="Q4" s="8">
        <v>0</v>
      </c>
      <c r="R4" s="9" t="s">
        <v>121</v>
      </c>
    </row>
    <row r="5" spans="1:19" ht="121.5" customHeight="1" x14ac:dyDescent="0.25">
      <c r="A5" s="188"/>
      <c r="B5" s="10" t="s">
        <v>122</v>
      </c>
      <c r="C5" s="87" t="s">
        <v>123</v>
      </c>
      <c r="D5" s="7"/>
      <c r="E5" s="8">
        <v>0</v>
      </c>
      <c r="F5" s="8">
        <v>0</v>
      </c>
      <c r="G5" s="8">
        <v>0</v>
      </c>
      <c r="H5" s="111">
        <v>100</v>
      </c>
      <c r="I5" s="88">
        <v>100</v>
      </c>
      <c r="J5" s="8">
        <v>0</v>
      </c>
      <c r="K5" s="8">
        <v>0</v>
      </c>
      <c r="L5" s="8">
        <v>0</v>
      </c>
      <c r="M5" s="8">
        <v>0</v>
      </c>
      <c r="N5" s="8">
        <v>0</v>
      </c>
      <c r="O5" s="8">
        <v>0</v>
      </c>
      <c r="P5" s="8">
        <v>0</v>
      </c>
      <c r="Q5" s="8">
        <v>0</v>
      </c>
      <c r="R5" s="9" t="s">
        <v>124</v>
      </c>
      <c r="S5" s="110">
        <f>IF(H5&lt;60,0,1)</f>
        <v>1</v>
      </c>
    </row>
    <row r="6" spans="1:19" ht="22.5" customHeight="1" x14ac:dyDescent="0.25">
      <c r="A6" s="188"/>
      <c r="B6" s="5" t="s">
        <v>125</v>
      </c>
      <c r="C6" s="6" t="s">
        <v>126</v>
      </c>
      <c r="D6" s="7" t="s">
        <v>127</v>
      </c>
      <c r="E6" s="8">
        <v>0</v>
      </c>
      <c r="F6" s="8">
        <v>0</v>
      </c>
      <c r="G6" s="8">
        <v>0</v>
      </c>
      <c r="H6" s="97">
        <v>156.1</v>
      </c>
      <c r="I6" s="88">
        <v>160.19999999999999</v>
      </c>
      <c r="J6" s="8">
        <v>0</v>
      </c>
      <c r="K6" s="8">
        <v>0</v>
      </c>
      <c r="L6" s="8">
        <v>0</v>
      </c>
      <c r="M6" s="8">
        <v>0</v>
      </c>
      <c r="N6" s="8">
        <v>0</v>
      </c>
      <c r="O6" s="8">
        <v>0</v>
      </c>
      <c r="P6" s="8">
        <v>0</v>
      </c>
      <c r="Q6" s="8">
        <v>0</v>
      </c>
      <c r="R6" s="9" t="s">
        <v>128</v>
      </c>
    </row>
    <row r="7" spans="1:19" ht="23.25" customHeight="1" thickBot="1" x14ac:dyDescent="0.3">
      <c r="A7" s="189"/>
      <c r="B7" s="11" t="s">
        <v>129</v>
      </c>
      <c r="C7" s="12" t="s">
        <v>130</v>
      </c>
      <c r="D7" s="13" t="s">
        <v>127</v>
      </c>
      <c r="E7" s="1">
        <v>0</v>
      </c>
      <c r="F7" s="1">
        <v>0</v>
      </c>
      <c r="G7" s="1">
        <v>0</v>
      </c>
      <c r="H7" s="98">
        <v>1</v>
      </c>
      <c r="I7" s="89">
        <v>1</v>
      </c>
      <c r="J7" s="1">
        <v>0</v>
      </c>
      <c r="K7" s="1">
        <v>0</v>
      </c>
      <c r="L7" s="1">
        <v>0</v>
      </c>
      <c r="M7" s="1">
        <v>0</v>
      </c>
      <c r="N7" s="1">
        <v>0</v>
      </c>
      <c r="O7" s="1">
        <v>0</v>
      </c>
      <c r="P7" s="1">
        <v>0</v>
      </c>
      <c r="Q7" s="1">
        <v>0</v>
      </c>
      <c r="R7" s="14" t="s">
        <v>131</v>
      </c>
    </row>
    <row r="8" spans="1:19" ht="42" customHeight="1" x14ac:dyDescent="0.25">
      <c r="A8" s="190" t="s">
        <v>101</v>
      </c>
      <c r="B8" s="71" t="s">
        <v>132</v>
      </c>
      <c r="C8" s="72" t="s">
        <v>133</v>
      </c>
      <c r="D8" s="74" t="s">
        <v>134</v>
      </c>
      <c r="E8" s="75">
        <f t="shared" ref="E8:Q8" si="1">IFERROR((IF(E9&gt;E10,"ОШИБКА",(E9/E10)*100)),0)</f>
        <v>0</v>
      </c>
      <c r="F8" s="75">
        <f t="shared" si="1"/>
        <v>0</v>
      </c>
      <c r="G8" s="75">
        <f t="shared" si="1"/>
        <v>0</v>
      </c>
      <c r="H8" s="99">
        <f t="shared" si="1"/>
        <v>9.8654708520179373</v>
      </c>
      <c r="I8" s="99">
        <f t="shared" si="1"/>
        <v>10.424469413233458</v>
      </c>
      <c r="J8" s="15">
        <f t="shared" si="1"/>
        <v>0</v>
      </c>
      <c r="K8" s="15">
        <f t="shared" si="1"/>
        <v>0</v>
      </c>
      <c r="L8" s="15">
        <f t="shared" si="1"/>
        <v>0</v>
      </c>
      <c r="M8" s="15">
        <f t="shared" si="1"/>
        <v>0</v>
      </c>
      <c r="N8" s="15">
        <f t="shared" si="1"/>
        <v>0</v>
      </c>
      <c r="O8" s="15">
        <f t="shared" si="1"/>
        <v>0</v>
      </c>
      <c r="P8" s="15">
        <f t="shared" si="1"/>
        <v>0</v>
      </c>
      <c r="Q8" s="15">
        <f t="shared" si="1"/>
        <v>0</v>
      </c>
      <c r="R8" s="16"/>
    </row>
    <row r="9" spans="1:19" ht="33.75" customHeight="1" x14ac:dyDescent="0.25">
      <c r="A9" s="188"/>
      <c r="B9" s="5" t="s">
        <v>135</v>
      </c>
      <c r="C9" s="6" t="s">
        <v>136</v>
      </c>
      <c r="D9" s="7" t="s">
        <v>127</v>
      </c>
      <c r="E9" s="8">
        <v>0</v>
      </c>
      <c r="F9" s="8">
        <v>0</v>
      </c>
      <c r="G9" s="8">
        <v>0</v>
      </c>
      <c r="H9" s="97">
        <v>15.4</v>
      </c>
      <c r="I9" s="88">
        <v>16.7</v>
      </c>
      <c r="J9" s="8">
        <v>0</v>
      </c>
      <c r="K9" s="8">
        <v>0</v>
      </c>
      <c r="L9" s="8">
        <v>0</v>
      </c>
      <c r="M9" s="8">
        <v>0</v>
      </c>
      <c r="N9" s="8">
        <v>0</v>
      </c>
      <c r="O9" s="8">
        <v>0</v>
      </c>
      <c r="P9" s="8">
        <v>0</v>
      </c>
      <c r="Q9" s="8">
        <v>0</v>
      </c>
      <c r="R9" s="9" t="s">
        <v>137</v>
      </c>
    </row>
    <row r="10" spans="1:19" ht="23.25" customHeight="1" thickBot="1" x14ac:dyDescent="0.3">
      <c r="A10" s="189"/>
      <c r="B10" s="11" t="s">
        <v>125</v>
      </c>
      <c r="C10" s="6" t="s">
        <v>138</v>
      </c>
      <c r="D10" s="13" t="s">
        <v>127</v>
      </c>
      <c r="E10" s="1">
        <f t="shared" ref="E10:Q10" si="2">E6</f>
        <v>0</v>
      </c>
      <c r="F10" s="1">
        <f t="shared" si="2"/>
        <v>0</v>
      </c>
      <c r="G10" s="1">
        <f t="shared" si="2"/>
        <v>0</v>
      </c>
      <c r="H10" s="98">
        <f t="shared" si="2"/>
        <v>156.1</v>
      </c>
      <c r="I10" s="89">
        <f t="shared" si="2"/>
        <v>160.19999999999999</v>
      </c>
      <c r="J10" s="1">
        <f t="shared" si="2"/>
        <v>0</v>
      </c>
      <c r="K10" s="1">
        <f t="shared" si="2"/>
        <v>0</v>
      </c>
      <c r="L10" s="1">
        <f t="shared" si="2"/>
        <v>0</v>
      </c>
      <c r="M10" s="1">
        <f t="shared" si="2"/>
        <v>0</v>
      </c>
      <c r="N10" s="1">
        <f t="shared" si="2"/>
        <v>0</v>
      </c>
      <c r="O10" s="1">
        <f t="shared" si="2"/>
        <v>0</v>
      </c>
      <c r="P10" s="1">
        <f t="shared" si="2"/>
        <v>0</v>
      </c>
      <c r="Q10" s="1">
        <f t="shared" si="2"/>
        <v>0</v>
      </c>
      <c r="R10" s="14" t="s">
        <v>128</v>
      </c>
    </row>
    <row r="11" spans="1:19" ht="105" customHeight="1" x14ac:dyDescent="0.25">
      <c r="A11" s="187" t="s">
        <v>104</v>
      </c>
      <c r="B11" s="71" t="s">
        <v>139</v>
      </c>
      <c r="C11" s="72" t="s">
        <v>140</v>
      </c>
      <c r="D11" s="74" t="s">
        <v>134</v>
      </c>
      <c r="E11" s="75">
        <f t="shared" ref="E11:Q11" si="3">IFERROR((IF(E12&gt;(E13+E14+E15),"ОШИБКА",E12/(E13+E14+E15)*100)),0)</f>
        <v>0</v>
      </c>
      <c r="F11" s="75">
        <f t="shared" si="3"/>
        <v>0</v>
      </c>
      <c r="G11" s="75">
        <f t="shared" si="3"/>
        <v>0</v>
      </c>
      <c r="H11" s="99">
        <f t="shared" si="3"/>
        <v>0</v>
      </c>
      <c r="I11" s="99">
        <f t="shared" si="3"/>
        <v>0</v>
      </c>
      <c r="J11" s="15">
        <f t="shared" si="3"/>
        <v>0</v>
      </c>
      <c r="K11" s="15">
        <f t="shared" si="3"/>
        <v>0</v>
      </c>
      <c r="L11" s="15">
        <f t="shared" si="3"/>
        <v>0</v>
      </c>
      <c r="M11" s="15">
        <f t="shared" si="3"/>
        <v>0</v>
      </c>
      <c r="N11" s="15">
        <f t="shared" si="3"/>
        <v>0</v>
      </c>
      <c r="O11" s="15">
        <f t="shared" si="3"/>
        <v>0</v>
      </c>
      <c r="P11" s="15">
        <f t="shared" si="3"/>
        <v>0</v>
      </c>
      <c r="Q11" s="15">
        <f t="shared" si="3"/>
        <v>0</v>
      </c>
      <c r="R11" s="17"/>
    </row>
    <row r="12" spans="1:19" ht="123.75" customHeight="1" x14ac:dyDescent="0.25">
      <c r="A12" s="188"/>
      <c r="B12" s="5" t="s">
        <v>141</v>
      </c>
      <c r="C12" s="6" t="s">
        <v>136</v>
      </c>
      <c r="D12" s="7" t="s">
        <v>127</v>
      </c>
      <c r="E12" s="8">
        <v>0</v>
      </c>
      <c r="F12" s="8">
        <v>0</v>
      </c>
      <c r="G12" s="8">
        <v>0</v>
      </c>
      <c r="H12" s="97">
        <v>0</v>
      </c>
      <c r="I12" s="88">
        <v>0</v>
      </c>
      <c r="J12" s="8">
        <v>0</v>
      </c>
      <c r="K12" s="8">
        <v>0</v>
      </c>
      <c r="L12" s="8">
        <v>0</v>
      </c>
      <c r="M12" s="8">
        <v>0</v>
      </c>
      <c r="N12" s="8">
        <v>0</v>
      </c>
      <c r="O12" s="8">
        <v>0</v>
      </c>
      <c r="P12" s="8">
        <v>0</v>
      </c>
      <c r="Q12" s="8">
        <v>0</v>
      </c>
      <c r="R12" s="9" t="s">
        <v>142</v>
      </c>
    </row>
    <row r="13" spans="1:19" ht="33.75" customHeight="1" x14ac:dyDescent="0.25">
      <c r="A13" s="188"/>
      <c r="B13" s="5" t="s">
        <v>143</v>
      </c>
      <c r="C13" s="6" t="s">
        <v>144</v>
      </c>
      <c r="D13" s="7" t="s">
        <v>127</v>
      </c>
      <c r="E13" s="8">
        <v>0</v>
      </c>
      <c r="F13" s="8">
        <v>0</v>
      </c>
      <c r="G13" s="8">
        <v>0</v>
      </c>
      <c r="H13" s="97">
        <v>80</v>
      </c>
      <c r="I13" s="88">
        <v>96</v>
      </c>
      <c r="J13" s="8">
        <v>0</v>
      </c>
      <c r="K13" s="8">
        <v>0</v>
      </c>
      <c r="L13" s="8">
        <v>0</v>
      </c>
      <c r="M13" s="8">
        <v>0</v>
      </c>
      <c r="N13" s="8">
        <v>0</v>
      </c>
      <c r="O13" s="8">
        <v>0</v>
      </c>
      <c r="P13" s="8">
        <v>0</v>
      </c>
      <c r="Q13" s="8">
        <v>0</v>
      </c>
      <c r="R13" s="9" t="s">
        <v>145</v>
      </c>
    </row>
    <row r="14" spans="1:19" ht="33.75" customHeight="1" x14ac:dyDescent="0.25">
      <c r="A14" s="188"/>
      <c r="B14" s="5" t="s">
        <v>146</v>
      </c>
      <c r="C14" s="6" t="s">
        <v>147</v>
      </c>
      <c r="D14" s="7" t="s">
        <v>127</v>
      </c>
      <c r="E14" s="8">
        <v>0</v>
      </c>
      <c r="F14" s="8">
        <v>0</v>
      </c>
      <c r="G14" s="8">
        <v>0</v>
      </c>
      <c r="H14" s="97">
        <v>1215</v>
      </c>
      <c r="I14" s="88">
        <v>1235</v>
      </c>
      <c r="J14" s="8">
        <v>0</v>
      </c>
      <c r="K14" s="8">
        <v>0</v>
      </c>
      <c r="L14" s="8">
        <v>0</v>
      </c>
      <c r="M14" s="8">
        <v>0</v>
      </c>
      <c r="N14" s="8">
        <v>0</v>
      </c>
      <c r="O14" s="8">
        <v>0</v>
      </c>
      <c r="P14" s="8">
        <v>0</v>
      </c>
      <c r="Q14" s="8">
        <v>0</v>
      </c>
      <c r="R14" s="9" t="s">
        <v>148</v>
      </c>
    </row>
    <row r="15" spans="1:19" ht="34.5" customHeight="1" thickBot="1" x14ac:dyDescent="0.3">
      <c r="A15" s="189"/>
      <c r="B15" s="11" t="s">
        <v>149</v>
      </c>
      <c r="C15" s="12" t="s">
        <v>150</v>
      </c>
      <c r="D15" s="13" t="s">
        <v>127</v>
      </c>
      <c r="E15" s="1">
        <v>0</v>
      </c>
      <c r="F15" s="1">
        <v>0</v>
      </c>
      <c r="G15" s="1">
        <v>0</v>
      </c>
      <c r="H15" s="98">
        <v>30</v>
      </c>
      <c r="I15" s="89">
        <v>31</v>
      </c>
      <c r="J15" s="1">
        <v>0</v>
      </c>
      <c r="K15" s="1">
        <v>0</v>
      </c>
      <c r="L15" s="1">
        <v>0</v>
      </c>
      <c r="M15" s="1">
        <v>0</v>
      </c>
      <c r="N15" s="1">
        <v>0</v>
      </c>
      <c r="O15" s="1">
        <v>0</v>
      </c>
      <c r="P15" s="1">
        <v>0</v>
      </c>
      <c r="Q15" s="1">
        <v>0</v>
      </c>
      <c r="R15" s="14" t="s">
        <v>151</v>
      </c>
    </row>
    <row r="16" spans="1:19" ht="31.5" customHeight="1" x14ac:dyDescent="0.25">
      <c r="A16" s="187" t="s">
        <v>106</v>
      </c>
      <c r="B16" s="71" t="s">
        <v>107</v>
      </c>
      <c r="C16" s="72" t="s">
        <v>152</v>
      </c>
      <c r="D16" s="74" t="s">
        <v>115</v>
      </c>
      <c r="E16" s="3">
        <f t="shared" ref="E16:Q16" si="4">IFERROR((E17/(E18+E19)),0)</f>
        <v>0</v>
      </c>
      <c r="F16" s="3">
        <f t="shared" si="4"/>
        <v>0</v>
      </c>
      <c r="G16" s="3">
        <f t="shared" si="4"/>
        <v>0</v>
      </c>
      <c r="H16" s="96">
        <f t="shared" si="4"/>
        <v>1636.5372374283895</v>
      </c>
      <c r="I16" s="96">
        <f t="shared" si="4"/>
        <v>1915.8076923076926</v>
      </c>
      <c r="J16" s="18">
        <f t="shared" si="4"/>
        <v>0</v>
      </c>
      <c r="K16" s="18">
        <f t="shared" si="4"/>
        <v>0</v>
      </c>
      <c r="L16" s="18">
        <f t="shared" si="4"/>
        <v>0</v>
      </c>
      <c r="M16" s="18">
        <f t="shared" si="4"/>
        <v>0</v>
      </c>
      <c r="N16" s="18">
        <f t="shared" si="4"/>
        <v>0</v>
      </c>
      <c r="O16" s="18">
        <f t="shared" si="4"/>
        <v>0</v>
      </c>
      <c r="P16" s="18">
        <f t="shared" si="4"/>
        <v>0</v>
      </c>
      <c r="Q16" s="18">
        <f t="shared" si="4"/>
        <v>0</v>
      </c>
      <c r="R16" s="17"/>
    </row>
    <row r="17" spans="1:18" ht="33.75" customHeight="1" x14ac:dyDescent="0.25">
      <c r="A17" s="188"/>
      <c r="B17" s="5" t="s">
        <v>153</v>
      </c>
      <c r="C17" s="6" t="s">
        <v>154</v>
      </c>
      <c r="D17" s="7" t="s">
        <v>115</v>
      </c>
      <c r="E17" s="8">
        <v>0</v>
      </c>
      <c r="F17" s="8">
        <v>0</v>
      </c>
      <c r="G17" s="8">
        <v>0</v>
      </c>
      <c r="H17" s="97">
        <v>257100</v>
      </c>
      <c r="I17" s="88">
        <v>308828.2</v>
      </c>
      <c r="J17" s="8">
        <v>0</v>
      </c>
      <c r="K17" s="8">
        <v>0</v>
      </c>
      <c r="L17" s="8">
        <v>0</v>
      </c>
      <c r="M17" s="8">
        <v>0</v>
      </c>
      <c r="N17" s="8">
        <v>0</v>
      </c>
      <c r="O17" s="8">
        <v>0</v>
      </c>
      <c r="P17" s="8">
        <v>0</v>
      </c>
      <c r="Q17" s="8">
        <v>0</v>
      </c>
      <c r="R17" s="9" t="s">
        <v>155</v>
      </c>
    </row>
    <row r="18" spans="1:18" ht="22.5" customHeight="1" x14ac:dyDescent="0.25">
      <c r="A18" s="188"/>
      <c r="B18" s="5" t="s">
        <v>125</v>
      </c>
      <c r="C18" s="6" t="s">
        <v>126</v>
      </c>
      <c r="D18" s="7" t="s">
        <v>127</v>
      </c>
      <c r="E18" s="8">
        <f t="shared" ref="E18:Q18" si="5">E6</f>
        <v>0</v>
      </c>
      <c r="F18" s="8">
        <f t="shared" si="5"/>
        <v>0</v>
      </c>
      <c r="G18" s="8">
        <f t="shared" si="5"/>
        <v>0</v>
      </c>
      <c r="H18" s="97">
        <f t="shared" si="5"/>
        <v>156.1</v>
      </c>
      <c r="I18" s="88">
        <f t="shared" si="5"/>
        <v>160.19999999999999</v>
      </c>
      <c r="J18" s="8">
        <f t="shared" si="5"/>
        <v>0</v>
      </c>
      <c r="K18" s="8">
        <f t="shared" si="5"/>
        <v>0</v>
      </c>
      <c r="L18" s="8">
        <f t="shared" si="5"/>
        <v>0</v>
      </c>
      <c r="M18" s="8">
        <f t="shared" si="5"/>
        <v>0</v>
      </c>
      <c r="N18" s="8">
        <f t="shared" si="5"/>
        <v>0</v>
      </c>
      <c r="O18" s="8">
        <f t="shared" si="5"/>
        <v>0</v>
      </c>
      <c r="P18" s="8">
        <f t="shared" si="5"/>
        <v>0</v>
      </c>
      <c r="Q18" s="8">
        <f t="shared" si="5"/>
        <v>0</v>
      </c>
      <c r="R18" s="9" t="s">
        <v>128</v>
      </c>
    </row>
    <row r="19" spans="1:18" ht="23.25" customHeight="1" thickBot="1" x14ac:dyDescent="0.3">
      <c r="A19" s="189"/>
      <c r="B19" s="11" t="s">
        <v>129</v>
      </c>
      <c r="C19" s="6" t="s">
        <v>130</v>
      </c>
      <c r="D19" s="13" t="s">
        <v>127</v>
      </c>
      <c r="E19" s="1">
        <f t="shared" ref="E19:Q19" si="6">E7</f>
        <v>0</v>
      </c>
      <c r="F19" s="1">
        <f t="shared" si="6"/>
        <v>0</v>
      </c>
      <c r="G19" s="1">
        <f t="shared" si="6"/>
        <v>0</v>
      </c>
      <c r="H19" s="98">
        <f t="shared" si="6"/>
        <v>1</v>
      </c>
      <c r="I19" s="89">
        <f t="shared" si="6"/>
        <v>1</v>
      </c>
      <c r="J19" s="1">
        <f t="shared" si="6"/>
        <v>0</v>
      </c>
      <c r="K19" s="1">
        <f t="shared" si="6"/>
        <v>0</v>
      </c>
      <c r="L19" s="1">
        <f t="shared" si="6"/>
        <v>0</v>
      </c>
      <c r="M19" s="1">
        <f t="shared" si="6"/>
        <v>0</v>
      </c>
      <c r="N19" s="1">
        <f t="shared" si="6"/>
        <v>0</v>
      </c>
      <c r="O19" s="1">
        <f t="shared" si="6"/>
        <v>0</v>
      </c>
      <c r="P19" s="1">
        <f t="shared" si="6"/>
        <v>0</v>
      </c>
      <c r="Q19" s="1">
        <f t="shared" si="6"/>
        <v>0</v>
      </c>
      <c r="R19" s="14" t="s">
        <v>131</v>
      </c>
    </row>
    <row r="20" spans="1:18" ht="145.5" customHeight="1" thickBot="1" x14ac:dyDescent="0.3">
      <c r="A20" s="19" t="s">
        <v>108</v>
      </c>
      <c r="B20" s="76" t="s">
        <v>109</v>
      </c>
      <c r="C20" s="77" t="s">
        <v>156</v>
      </c>
      <c r="D20" s="78" t="s">
        <v>127</v>
      </c>
      <c r="E20" s="20">
        <v>0</v>
      </c>
      <c r="F20" s="20">
        <v>0</v>
      </c>
      <c r="G20" s="20">
        <v>0</v>
      </c>
      <c r="H20" s="109">
        <v>70</v>
      </c>
      <c r="I20" s="92">
        <v>247</v>
      </c>
      <c r="J20" s="20">
        <v>0</v>
      </c>
      <c r="K20" s="20">
        <v>0</v>
      </c>
      <c r="L20" s="20">
        <v>0</v>
      </c>
      <c r="M20" s="20">
        <v>0</v>
      </c>
      <c r="N20" s="20">
        <v>0</v>
      </c>
      <c r="O20" s="20">
        <v>0</v>
      </c>
      <c r="P20" s="20">
        <v>0</v>
      </c>
      <c r="Q20" s="20">
        <v>0</v>
      </c>
      <c r="R20" s="21" t="s">
        <v>157</v>
      </c>
    </row>
    <row r="21" spans="1:18" ht="84" customHeight="1" x14ac:dyDescent="0.25">
      <c r="A21" s="187" t="s">
        <v>111</v>
      </c>
      <c r="B21" s="71" t="s">
        <v>112</v>
      </c>
      <c r="C21" s="72" t="s">
        <v>158</v>
      </c>
      <c r="D21" s="74" t="s">
        <v>115</v>
      </c>
      <c r="E21" s="3">
        <f t="shared" ref="E21:Q21" si="7">IFERROR((E22/(E23+E24)),0)</f>
        <v>0</v>
      </c>
      <c r="F21" s="3">
        <f t="shared" si="7"/>
        <v>0</v>
      </c>
      <c r="G21" s="3">
        <f t="shared" si="7"/>
        <v>0</v>
      </c>
      <c r="H21" s="96">
        <f t="shared" si="7"/>
        <v>0</v>
      </c>
      <c r="I21" s="96">
        <f t="shared" si="7"/>
        <v>29.413771712158812</v>
      </c>
      <c r="J21" s="18">
        <f t="shared" si="7"/>
        <v>0</v>
      </c>
      <c r="K21" s="18">
        <f t="shared" si="7"/>
        <v>0</v>
      </c>
      <c r="L21" s="18">
        <f t="shared" si="7"/>
        <v>0</v>
      </c>
      <c r="M21" s="18">
        <f t="shared" si="7"/>
        <v>0</v>
      </c>
      <c r="N21" s="18">
        <f t="shared" si="7"/>
        <v>0</v>
      </c>
      <c r="O21" s="18">
        <f t="shared" si="7"/>
        <v>0</v>
      </c>
      <c r="P21" s="18">
        <f t="shared" si="7"/>
        <v>0</v>
      </c>
      <c r="Q21" s="18">
        <f t="shared" si="7"/>
        <v>0</v>
      </c>
      <c r="R21" s="16"/>
    </row>
    <row r="22" spans="1:18" ht="45" customHeight="1" x14ac:dyDescent="0.25">
      <c r="A22" s="188"/>
      <c r="B22" s="5" t="s">
        <v>159</v>
      </c>
      <c r="C22" s="6" t="s">
        <v>160</v>
      </c>
      <c r="D22" s="7" t="s">
        <v>115</v>
      </c>
      <c r="E22" s="8">
        <v>0</v>
      </c>
      <c r="F22" s="8">
        <v>0</v>
      </c>
      <c r="G22" s="8">
        <v>0</v>
      </c>
      <c r="H22" s="97">
        <v>0</v>
      </c>
      <c r="I22" s="88">
        <v>4741.5</v>
      </c>
      <c r="J22" s="8">
        <v>0</v>
      </c>
      <c r="K22" s="8">
        <v>0</v>
      </c>
      <c r="L22" s="8">
        <v>0</v>
      </c>
      <c r="M22" s="8">
        <v>0</v>
      </c>
      <c r="N22" s="8">
        <v>0</v>
      </c>
      <c r="O22" s="8">
        <v>0</v>
      </c>
      <c r="P22" s="8">
        <v>0</v>
      </c>
      <c r="Q22" s="8">
        <v>0</v>
      </c>
      <c r="R22" s="9" t="s">
        <v>161</v>
      </c>
    </row>
    <row r="23" spans="1:18" ht="22.5" customHeight="1" x14ac:dyDescent="0.25">
      <c r="A23" s="188"/>
      <c r="B23" s="5" t="s">
        <v>125</v>
      </c>
      <c r="C23" s="6" t="s">
        <v>126</v>
      </c>
      <c r="D23" s="7" t="s">
        <v>127</v>
      </c>
      <c r="E23" s="8">
        <f t="shared" ref="E23:Q23" si="8">E6</f>
        <v>0</v>
      </c>
      <c r="F23" s="8">
        <f t="shared" si="8"/>
        <v>0</v>
      </c>
      <c r="G23" s="8">
        <f t="shared" si="8"/>
        <v>0</v>
      </c>
      <c r="H23" s="97">
        <f t="shared" si="8"/>
        <v>156.1</v>
      </c>
      <c r="I23" s="88">
        <f t="shared" si="8"/>
        <v>160.19999999999999</v>
      </c>
      <c r="J23" s="8">
        <f t="shared" si="8"/>
        <v>0</v>
      </c>
      <c r="K23" s="8">
        <f t="shared" si="8"/>
        <v>0</v>
      </c>
      <c r="L23" s="8">
        <f t="shared" si="8"/>
        <v>0</v>
      </c>
      <c r="M23" s="8">
        <f t="shared" si="8"/>
        <v>0</v>
      </c>
      <c r="N23" s="8">
        <f t="shared" si="8"/>
        <v>0</v>
      </c>
      <c r="O23" s="8">
        <f t="shared" si="8"/>
        <v>0</v>
      </c>
      <c r="P23" s="8">
        <f t="shared" si="8"/>
        <v>0</v>
      </c>
      <c r="Q23" s="8">
        <f t="shared" si="8"/>
        <v>0</v>
      </c>
      <c r="R23" s="9" t="s">
        <v>128</v>
      </c>
    </row>
    <row r="24" spans="1:18" ht="23.25" customHeight="1" thickBot="1" x14ac:dyDescent="0.3">
      <c r="A24" s="189"/>
      <c r="B24" s="11" t="s">
        <v>129</v>
      </c>
      <c r="C24" s="12" t="s">
        <v>130</v>
      </c>
      <c r="D24" s="13" t="s">
        <v>127</v>
      </c>
      <c r="E24" s="1">
        <f t="shared" ref="E24:Q24" si="9">E7</f>
        <v>0</v>
      </c>
      <c r="F24" s="1">
        <f t="shared" si="9"/>
        <v>0</v>
      </c>
      <c r="G24" s="1">
        <f t="shared" si="9"/>
        <v>0</v>
      </c>
      <c r="H24" s="98">
        <f t="shared" si="9"/>
        <v>1</v>
      </c>
      <c r="I24" s="89">
        <f t="shared" si="9"/>
        <v>1</v>
      </c>
      <c r="J24" s="1">
        <f t="shared" si="9"/>
        <v>0</v>
      </c>
      <c r="K24" s="1">
        <f t="shared" si="9"/>
        <v>0</v>
      </c>
      <c r="L24" s="1">
        <f t="shared" si="9"/>
        <v>0</v>
      </c>
      <c r="M24" s="1">
        <f t="shared" si="9"/>
        <v>0</v>
      </c>
      <c r="N24" s="1">
        <f t="shared" si="9"/>
        <v>0</v>
      </c>
      <c r="O24" s="1">
        <f t="shared" si="9"/>
        <v>0</v>
      </c>
      <c r="P24" s="1">
        <f t="shared" si="9"/>
        <v>0</v>
      </c>
      <c r="Q24" s="1">
        <f t="shared" si="9"/>
        <v>0</v>
      </c>
      <c r="R24" s="14" t="s">
        <v>131</v>
      </c>
    </row>
  </sheetData>
  <sheetProtection password="CC53" sheet="1"/>
  <mergeCells count="5">
    <mergeCell ref="A21:A24"/>
    <mergeCell ref="A2:A7"/>
    <mergeCell ref="A8:A10"/>
    <mergeCell ref="A16:A19"/>
    <mergeCell ref="A11:A15"/>
  </mergeCells>
  <conditionalFormatting sqref="A2:B2">
    <cfRule type="duplicateValues" dxfId="138" priority="43"/>
  </conditionalFormatting>
  <conditionalFormatting sqref="C2">
    <cfRule type="duplicateValues" dxfId="137" priority="41"/>
  </conditionalFormatting>
  <conditionalFormatting sqref="C3:C4 C9 C11 B12 C6:C7">
    <cfRule type="duplicateValues" dxfId="136" priority="39"/>
  </conditionalFormatting>
  <conditionalFormatting sqref="B3:B7 B9">
    <cfRule type="duplicateValues" dxfId="135" priority="37"/>
  </conditionalFormatting>
  <conditionalFormatting sqref="A8:B8">
    <cfRule type="duplicateValues" dxfId="134" priority="36"/>
  </conditionalFormatting>
  <conditionalFormatting sqref="B10">
    <cfRule type="duplicateValues" dxfId="133" priority="34"/>
  </conditionalFormatting>
  <conditionalFormatting sqref="C8">
    <cfRule type="duplicateValues" dxfId="132" priority="33"/>
  </conditionalFormatting>
  <conditionalFormatting sqref="A11:B11">
    <cfRule type="duplicateValues" dxfId="131" priority="32"/>
  </conditionalFormatting>
  <conditionalFormatting sqref="C12">
    <cfRule type="duplicateValues" dxfId="130" priority="31"/>
  </conditionalFormatting>
  <conditionalFormatting sqref="C20 A16 B22 B16:C19">
    <cfRule type="duplicateValues" dxfId="129" priority="25"/>
  </conditionalFormatting>
  <conditionalFormatting sqref="B20">
    <cfRule type="duplicateValues" dxfId="128" priority="24"/>
  </conditionalFormatting>
  <conditionalFormatting sqref="A20">
    <cfRule type="duplicateValues" dxfId="127" priority="23"/>
  </conditionalFormatting>
  <conditionalFormatting sqref="C21">
    <cfRule type="duplicateValues" dxfId="126" priority="22"/>
  </conditionalFormatting>
  <conditionalFormatting sqref="B21">
    <cfRule type="duplicateValues" dxfId="125" priority="21"/>
  </conditionalFormatting>
  <conditionalFormatting sqref="A21">
    <cfRule type="duplicateValues" dxfId="124" priority="20"/>
  </conditionalFormatting>
  <conditionalFormatting sqref="B23:B24">
    <cfRule type="duplicateValues" dxfId="123" priority="18"/>
  </conditionalFormatting>
  <conditionalFormatting sqref="C22:C24">
    <cfRule type="duplicateValues" dxfId="122" priority="17"/>
  </conditionalFormatting>
  <conditionalFormatting sqref="B13:B15">
    <cfRule type="duplicateValues" dxfId="121" priority="107"/>
  </conditionalFormatting>
  <conditionalFormatting sqref="C13:C15">
    <cfRule type="duplicateValues" dxfId="120" priority="108"/>
  </conditionalFormatting>
  <conditionalFormatting sqref="R3:R7">
    <cfRule type="duplicateValues" dxfId="119" priority="9"/>
  </conditionalFormatting>
  <conditionalFormatting sqref="R8:R9">
    <cfRule type="duplicateValues" dxfId="118" priority="8"/>
  </conditionalFormatting>
  <conditionalFormatting sqref="R10">
    <cfRule type="duplicateValues" dxfId="117" priority="7"/>
  </conditionalFormatting>
  <conditionalFormatting sqref="R12:R15">
    <cfRule type="duplicateValues" dxfId="116" priority="6"/>
  </conditionalFormatting>
  <conditionalFormatting sqref="R17">
    <cfRule type="duplicateValues" dxfId="115" priority="5"/>
  </conditionalFormatting>
  <conditionalFormatting sqref="R18:R19">
    <cfRule type="duplicateValues" dxfId="114" priority="4"/>
  </conditionalFormatting>
  <conditionalFormatting sqref="R20">
    <cfRule type="duplicateValues" dxfId="113" priority="3"/>
  </conditionalFormatting>
  <conditionalFormatting sqref="R21:R24">
    <cfRule type="duplicateValues" dxfId="112" priority="2"/>
  </conditionalFormatting>
  <conditionalFormatting sqref="C10">
    <cfRule type="duplicateValues" dxfId="111" priority="1"/>
  </conditionalFormatting>
  <pageMargins left="0.70866141732283472" right="0.70866141732283472" top="0.74803149606299213" bottom="0.74803149606299213" header="0.31496062992125984" footer="0.31496062992125984"/>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23"/>
  <sheetViews>
    <sheetView workbookViewId="0">
      <selection activeCell="D20" sqref="D20"/>
    </sheetView>
  </sheetViews>
  <sheetFormatPr defaultColWidth="9.140625" defaultRowHeight="11.25" x14ac:dyDescent="0.2"/>
  <cols>
    <col min="1" max="1" width="9.140625" style="63" customWidth="1"/>
    <col min="2" max="2" width="105.85546875" style="63" customWidth="1"/>
    <col min="3" max="3" width="9.140625" style="63" customWidth="1"/>
    <col min="4" max="4" width="14.28515625" style="63" customWidth="1"/>
    <col min="5" max="5" width="18.28515625" style="63" customWidth="1"/>
    <col min="6" max="12" width="9.140625" style="63" customWidth="1"/>
    <col min="13" max="13" width="18" style="63" customWidth="1"/>
    <col min="14" max="14" width="9.140625" style="63" customWidth="1"/>
    <col min="15" max="16384" width="9.140625" style="63"/>
  </cols>
  <sheetData>
    <row r="1" spans="1:13" ht="52.5" customHeight="1" thickBot="1" x14ac:dyDescent="0.25">
      <c r="A1" s="176" t="s">
        <v>162</v>
      </c>
      <c r="B1" s="191"/>
      <c r="C1" s="191"/>
      <c r="D1" s="191"/>
      <c r="E1" s="191"/>
      <c r="F1" s="191"/>
      <c r="G1" s="191"/>
      <c r="H1" s="191"/>
      <c r="I1" s="191"/>
      <c r="J1" s="191"/>
      <c r="K1" s="127"/>
      <c r="L1" s="127"/>
      <c r="M1" s="53" t="s">
        <v>1</v>
      </c>
    </row>
    <row r="2" spans="1:13" ht="15" customHeight="1" x14ac:dyDescent="0.2">
      <c r="A2" s="178" t="s">
        <v>2</v>
      </c>
      <c r="B2" s="191"/>
      <c r="C2" s="191"/>
      <c r="D2" s="191"/>
      <c r="E2" s="191"/>
      <c r="F2" s="191"/>
      <c r="G2" s="191"/>
      <c r="H2" s="191"/>
      <c r="I2" s="191"/>
      <c r="J2" s="191"/>
      <c r="K2" s="128"/>
      <c r="L2" s="128" t="s">
        <v>3</v>
      </c>
      <c r="M2" s="54">
        <v>44561</v>
      </c>
    </row>
    <row r="3" spans="1:13" x14ac:dyDescent="0.2">
      <c r="A3" s="130"/>
      <c r="B3" s="130"/>
      <c r="C3" s="127"/>
      <c r="D3" s="130"/>
      <c r="E3" s="130"/>
      <c r="F3" s="130"/>
      <c r="G3" s="130"/>
      <c r="H3" s="130"/>
      <c r="I3" s="130"/>
      <c r="J3" s="130"/>
      <c r="K3" s="128"/>
      <c r="L3" s="128"/>
      <c r="M3" s="180"/>
    </row>
    <row r="4" spans="1:13" ht="15" customHeight="1" x14ac:dyDescent="0.2">
      <c r="A4" s="130"/>
      <c r="B4" s="130"/>
      <c r="C4" s="130"/>
      <c r="D4" s="130"/>
      <c r="E4" s="130"/>
      <c r="F4" s="130"/>
      <c r="G4" s="130"/>
      <c r="H4" s="130"/>
      <c r="I4" s="130"/>
      <c r="J4" s="130"/>
      <c r="K4" s="181" t="s">
        <v>4</v>
      </c>
      <c r="L4" s="191"/>
      <c r="M4" s="137"/>
    </row>
    <row r="5" spans="1:13" ht="18" customHeight="1" x14ac:dyDescent="0.2">
      <c r="A5" s="182" t="s">
        <v>5</v>
      </c>
      <c r="B5" s="191"/>
      <c r="C5" s="191"/>
      <c r="D5" s="191"/>
      <c r="E5" s="191"/>
      <c r="F5" s="191"/>
      <c r="G5" s="191"/>
      <c r="H5" s="191"/>
      <c r="I5" s="191"/>
      <c r="J5" s="191"/>
      <c r="K5" s="128"/>
      <c r="L5" s="128" t="s">
        <v>6</v>
      </c>
      <c r="M5" s="131" t="s">
        <v>7</v>
      </c>
    </row>
    <row r="6" spans="1:13" ht="15" customHeight="1" x14ac:dyDescent="0.2">
      <c r="A6" s="179" t="s">
        <v>8</v>
      </c>
      <c r="B6" s="191"/>
      <c r="C6" s="191"/>
      <c r="D6" s="191"/>
      <c r="E6" s="191"/>
      <c r="F6" s="191"/>
      <c r="G6" s="191"/>
      <c r="H6" s="191"/>
      <c r="I6" s="191"/>
      <c r="J6" s="191"/>
      <c r="K6" s="130"/>
      <c r="L6" s="130"/>
      <c r="M6" s="55"/>
    </row>
    <row r="7" spans="1:13" ht="15" customHeight="1" x14ac:dyDescent="0.2">
      <c r="A7" s="191"/>
      <c r="B7" s="191"/>
      <c r="C7" s="191"/>
      <c r="D7" s="191"/>
      <c r="E7" s="191"/>
      <c r="F7" s="191"/>
      <c r="G7" s="191"/>
      <c r="H7" s="191"/>
      <c r="I7" s="191"/>
      <c r="J7" s="191"/>
      <c r="K7" s="181" t="s">
        <v>4</v>
      </c>
      <c r="L7" s="191"/>
      <c r="M7" s="56"/>
    </row>
    <row r="8" spans="1:13" ht="15" customHeight="1" x14ac:dyDescent="0.2">
      <c r="A8" s="129"/>
      <c r="B8" s="129"/>
      <c r="C8" s="183" t="s">
        <v>9</v>
      </c>
      <c r="D8" s="191"/>
      <c r="E8" s="191"/>
      <c r="F8" s="191"/>
      <c r="G8" s="191"/>
      <c r="H8" s="191"/>
      <c r="I8" s="129"/>
      <c r="J8" s="129"/>
      <c r="K8" s="128"/>
      <c r="L8" s="130"/>
      <c r="M8" s="56"/>
    </row>
    <row r="9" spans="1:13" ht="18" customHeight="1" x14ac:dyDescent="0.2">
      <c r="A9" s="184" t="s">
        <v>10</v>
      </c>
      <c r="B9" s="191"/>
      <c r="C9" s="191"/>
      <c r="D9" s="191"/>
      <c r="E9" s="191"/>
      <c r="F9" s="191"/>
      <c r="G9" s="191"/>
      <c r="H9" s="191"/>
      <c r="I9" s="191"/>
      <c r="J9" s="191"/>
      <c r="K9" s="130"/>
      <c r="L9" s="128" t="s">
        <v>11</v>
      </c>
      <c r="M9" s="57"/>
    </row>
    <row r="10" spans="1:13" ht="15" customHeight="1" x14ac:dyDescent="0.2">
      <c r="A10" s="185" t="s">
        <v>12</v>
      </c>
      <c r="B10" s="191"/>
      <c r="C10" s="191"/>
      <c r="D10" s="191"/>
      <c r="E10" s="191"/>
      <c r="F10" s="191"/>
      <c r="G10" s="191"/>
      <c r="H10" s="191"/>
      <c r="I10" s="191"/>
      <c r="J10" s="191"/>
      <c r="K10" s="128"/>
      <c r="L10" s="128"/>
      <c r="M10" s="58"/>
    </row>
    <row r="11" spans="1:13" ht="30.75" customHeight="1" thickBot="1" x14ac:dyDescent="0.25">
      <c r="A11" s="179" t="s">
        <v>96</v>
      </c>
      <c r="B11" s="191"/>
      <c r="C11" s="191"/>
      <c r="D11" s="186" t="s">
        <v>14</v>
      </c>
      <c r="E11" s="191"/>
      <c r="F11" s="191"/>
      <c r="G11" s="191"/>
      <c r="H11" s="59"/>
      <c r="I11" s="59"/>
      <c r="J11" s="59"/>
      <c r="K11" s="128"/>
      <c r="L11" s="128" t="s">
        <v>15</v>
      </c>
      <c r="M11" s="60">
        <v>383</v>
      </c>
    </row>
    <row r="12" spans="1:13" ht="15" customHeight="1" x14ac:dyDescent="0.2">
      <c r="A12" s="179" t="s">
        <v>16</v>
      </c>
      <c r="B12" s="191"/>
      <c r="C12" s="191"/>
      <c r="D12" s="191"/>
      <c r="E12" s="191"/>
      <c r="F12" s="191"/>
      <c r="G12" s="191"/>
      <c r="H12" s="191"/>
      <c r="I12" s="191"/>
      <c r="J12" s="191"/>
      <c r="K12" s="130"/>
      <c r="L12" s="130"/>
      <c r="M12" s="130"/>
    </row>
    <row r="13" spans="1:13" ht="17.25" customHeight="1" x14ac:dyDescent="0.2">
      <c r="A13" s="130"/>
      <c r="B13" s="130"/>
      <c r="C13" s="130"/>
      <c r="D13" s="130"/>
      <c r="E13" s="130"/>
    </row>
    <row r="14" spans="1:13" ht="31.5" customHeight="1" x14ac:dyDescent="0.2">
      <c r="A14" s="64" t="s">
        <v>82</v>
      </c>
      <c r="B14" s="64" t="s">
        <v>53</v>
      </c>
      <c r="C14" s="64" t="s">
        <v>97</v>
      </c>
      <c r="D14" s="94" t="s">
        <v>85</v>
      </c>
      <c r="E14" s="94" t="s">
        <v>86</v>
      </c>
    </row>
    <row r="15" spans="1:13" ht="33.75" customHeight="1" x14ac:dyDescent="0.2">
      <c r="A15" s="65" t="s">
        <v>163</v>
      </c>
      <c r="B15" s="66" t="s">
        <v>164</v>
      </c>
      <c r="C15" s="67" t="s">
        <v>46</v>
      </c>
      <c r="D15" s="95">
        <f>Прил_5_1_ПЭ_Спецчасть_ИЛ_Расчет!H2</f>
        <v>1.9096117122851686E-2</v>
      </c>
      <c r="E15" s="95">
        <f>Прил_5_1_ПЭ_Спецчасть_ИЛ_Расчет!I2</f>
        <v>0</v>
      </c>
    </row>
    <row r="16" spans="1:13" x14ac:dyDescent="0.2">
      <c r="A16" s="65" t="s">
        <v>165</v>
      </c>
      <c r="B16" s="68" t="s">
        <v>166</v>
      </c>
      <c r="C16" s="67" t="s">
        <v>46</v>
      </c>
      <c r="D16" s="95">
        <f>Прил_5_1_ПЭ_Спецчасть_ИЛ_Расчет!H6</f>
        <v>6.3653723742838958E-3</v>
      </c>
      <c r="E16" s="95">
        <f>Прил_5_1_ПЭ_Спецчасть_ИЛ_Расчет!I6</f>
        <v>0</v>
      </c>
    </row>
    <row r="17" spans="1:5" ht="22.5" customHeight="1" x14ac:dyDescent="0.2">
      <c r="A17" s="65" t="s">
        <v>167</v>
      </c>
      <c r="B17" s="68" t="s">
        <v>168</v>
      </c>
      <c r="C17" s="67" t="s">
        <v>46</v>
      </c>
      <c r="D17" s="95">
        <f>Прил_5_1_ПЭ_Спецчасть_ИЛ_Расчет!H10</f>
        <v>0</v>
      </c>
      <c r="E17" s="95">
        <f>Прил_5_1_ПЭ_Спецчасть_ИЛ_Расчет!I10</f>
        <v>0</v>
      </c>
    </row>
    <row r="18" spans="1:5" x14ac:dyDescent="0.2">
      <c r="A18" s="65" t="s">
        <v>169</v>
      </c>
      <c r="B18" s="68" t="s">
        <v>170</v>
      </c>
      <c r="C18" s="67" t="s">
        <v>103</v>
      </c>
      <c r="D18" s="95">
        <f>Прил_5_1_ПЭ_Спецчасть_ИЛ_Расчет!H14</f>
        <v>0</v>
      </c>
      <c r="E18" s="95">
        <f>Прил_5_1_ПЭ_Спецчасть_ИЛ_Расчет!I14</f>
        <v>0</v>
      </c>
    </row>
    <row r="19" spans="1:5" ht="22.5" customHeight="1" x14ac:dyDescent="0.2">
      <c r="A19" s="65" t="s">
        <v>171</v>
      </c>
      <c r="B19" s="68" t="s">
        <v>172</v>
      </c>
      <c r="C19" s="67" t="s">
        <v>100</v>
      </c>
      <c r="D19" s="95">
        <f>Прил_5_1_ПЭ_Спецчасть_ИЛ_Расчет!H17</f>
        <v>159.77084659452578</v>
      </c>
      <c r="E19" s="95">
        <f>Прил_5_1_ПЭ_Спецчасть_ИЛ_Расчет!I17</f>
        <v>204.81761786600498</v>
      </c>
    </row>
    <row r="20" spans="1:5" ht="22.5" customHeight="1" x14ac:dyDescent="0.2">
      <c r="A20" s="65" t="s">
        <v>173</v>
      </c>
      <c r="B20" s="68" t="s">
        <v>174</v>
      </c>
      <c r="C20" s="67" t="s">
        <v>100</v>
      </c>
      <c r="D20" s="95">
        <f>Прил_5_1_ПЭ_Спецчасть_ИЛ_Расчет!H22</f>
        <v>0</v>
      </c>
      <c r="E20" s="95">
        <f>Прил_5_1_ПЭ_Спецчасть_ИЛ_Расчет!I22</f>
        <v>0</v>
      </c>
    </row>
    <row r="21" spans="1:5" ht="33.75" customHeight="1" x14ac:dyDescent="0.2">
      <c r="A21" s="65" t="s">
        <v>175</v>
      </c>
      <c r="B21" s="68" t="s">
        <v>176</v>
      </c>
      <c r="C21" s="67" t="s">
        <v>103</v>
      </c>
      <c r="D21" s="95">
        <f>Прил_5_1_ПЭ_Спецчасть_ИЛ_Расчет!H26</f>
        <v>6.1594202898550732</v>
      </c>
      <c r="E21" s="95">
        <f>Прил_5_1_ПЭ_Спецчасть_ИЛ_Расчет!I26</f>
        <v>2.2760646108663729</v>
      </c>
    </row>
    <row r="22" spans="1:5" ht="22.5" customHeight="1" x14ac:dyDescent="0.2">
      <c r="A22" s="65" t="s">
        <v>177</v>
      </c>
      <c r="B22" s="68" t="s">
        <v>178</v>
      </c>
      <c r="C22" s="67" t="s">
        <v>103</v>
      </c>
      <c r="D22" s="95">
        <f>Прил_5_1_ПЭ_Спецчасть_ИЛ_Расчет!H33</f>
        <v>14.117647058823529</v>
      </c>
      <c r="E22" s="95">
        <f>Прил_5_1_ПЭ_Спецчасть_ИЛ_Расчет!I33</f>
        <v>0</v>
      </c>
    </row>
    <row r="23" spans="1:5" x14ac:dyDescent="0.2">
      <c r="A23" s="130"/>
      <c r="B23" s="130"/>
      <c r="C23" s="130"/>
      <c r="D23" s="130"/>
      <c r="E23" s="130"/>
    </row>
  </sheetData>
  <sheetProtection password="CC53" sheet="1"/>
  <mergeCells count="13">
    <mergeCell ref="A12:J12"/>
    <mergeCell ref="A5:J5"/>
    <mergeCell ref="A6:J7"/>
    <mergeCell ref="A1:J1"/>
    <mergeCell ref="A2:J2"/>
    <mergeCell ref="A10:J10"/>
    <mergeCell ref="A11:C11"/>
    <mergeCell ref="D11:G11"/>
    <mergeCell ref="M3:M4"/>
    <mergeCell ref="K4:L4"/>
    <mergeCell ref="K7:L7"/>
    <mergeCell ref="C8:H8"/>
    <mergeCell ref="A9:J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42"/>
  <sheetViews>
    <sheetView zoomScale="110" zoomScaleNormal="110" zoomScaleSheetLayoutView="85" workbookViewId="0">
      <pane xSplit="1" ySplit="1" topLeftCell="B26" activePane="bottomRight" state="frozen"/>
      <selection activeCell="C2" sqref="C2:K2"/>
      <selection pane="topRight" activeCell="C2" sqref="C2:K2"/>
      <selection pane="bottomLeft" activeCell="C2" sqref="C2:K2"/>
      <selection pane="bottomRight" activeCell="D37" sqref="D37"/>
    </sheetView>
  </sheetViews>
  <sheetFormatPr defaultColWidth="9.140625" defaultRowHeight="15" x14ac:dyDescent="0.25"/>
  <cols>
    <col min="1" max="1" width="7.7109375" style="81" bestFit="1" customWidth="1"/>
    <col min="2" max="2" width="56.28515625" style="81" customWidth="1"/>
    <col min="3" max="3" width="74" style="22" customWidth="1"/>
    <col min="4" max="4" width="9" style="81" bestFit="1" customWidth="1"/>
    <col min="5" max="7" width="10.140625" style="81" hidden="1" customWidth="1"/>
    <col min="8" max="8" width="32.85546875" style="81" customWidth="1"/>
    <col min="9" max="9" width="17.85546875" style="81" customWidth="1"/>
    <col min="10" max="17" width="10.140625" style="81" hidden="1" customWidth="1"/>
    <col min="18" max="18" width="43.85546875" style="81" customWidth="1"/>
    <col min="19" max="19" width="9.140625" style="81" customWidth="1"/>
    <col min="20" max="16384" width="9.140625" style="81"/>
  </cols>
  <sheetData>
    <row r="1" spans="1:18" ht="32.25" customHeight="1" thickBot="1" x14ac:dyDescent="0.3">
      <c r="A1" s="2" t="s">
        <v>82</v>
      </c>
      <c r="B1" s="2" t="s">
        <v>83</v>
      </c>
      <c r="C1" s="2" t="s">
        <v>84</v>
      </c>
      <c r="D1" s="2" t="s">
        <v>46</v>
      </c>
      <c r="E1" s="2">
        <v>2018</v>
      </c>
      <c r="F1" s="2">
        <v>2019</v>
      </c>
      <c r="G1" s="2">
        <v>2020</v>
      </c>
      <c r="H1" s="2" t="s">
        <v>85</v>
      </c>
      <c r="I1" s="2" t="s">
        <v>86</v>
      </c>
      <c r="J1" s="2">
        <v>2023</v>
      </c>
      <c r="K1" s="2">
        <v>2024</v>
      </c>
      <c r="L1" s="2">
        <v>2025</v>
      </c>
      <c r="M1" s="2">
        <v>2026</v>
      </c>
      <c r="N1" s="2">
        <v>2027</v>
      </c>
      <c r="O1" s="2">
        <v>2028</v>
      </c>
      <c r="P1" s="2">
        <v>2029</v>
      </c>
      <c r="Q1" s="2">
        <v>2030</v>
      </c>
      <c r="R1" s="2" t="s">
        <v>87</v>
      </c>
    </row>
    <row r="2" spans="1:18" ht="220.5" customHeight="1" x14ac:dyDescent="0.25">
      <c r="A2" s="187" t="s">
        <v>163</v>
      </c>
      <c r="B2" s="71" t="s">
        <v>179</v>
      </c>
      <c r="C2" s="72" t="s">
        <v>180</v>
      </c>
      <c r="D2" s="73" t="s">
        <v>181</v>
      </c>
      <c r="E2" s="3">
        <f t="shared" ref="E2:Q2" si="0">IFERROR((E3/(E4+E5)),0)</f>
        <v>0</v>
      </c>
      <c r="F2" s="3">
        <f t="shared" si="0"/>
        <v>0</v>
      </c>
      <c r="G2" s="3">
        <f t="shared" si="0"/>
        <v>0</v>
      </c>
      <c r="H2" s="96">
        <f t="shared" si="0"/>
        <v>1.9096117122851686E-2</v>
      </c>
      <c r="I2" s="96">
        <f t="shared" si="0"/>
        <v>0</v>
      </c>
      <c r="J2" s="18">
        <f t="shared" si="0"/>
        <v>0</v>
      </c>
      <c r="K2" s="18">
        <f t="shared" si="0"/>
        <v>0</v>
      </c>
      <c r="L2" s="18">
        <f t="shared" si="0"/>
        <v>0</v>
      </c>
      <c r="M2" s="18">
        <f t="shared" si="0"/>
        <v>0</v>
      </c>
      <c r="N2" s="18">
        <f t="shared" si="0"/>
        <v>0</v>
      </c>
      <c r="O2" s="18">
        <f t="shared" si="0"/>
        <v>0</v>
      </c>
      <c r="P2" s="18">
        <f t="shared" si="0"/>
        <v>0</v>
      </c>
      <c r="Q2" s="18">
        <f t="shared" si="0"/>
        <v>0</v>
      </c>
      <c r="R2" s="16"/>
    </row>
    <row r="3" spans="1:18" ht="157.5" customHeight="1" x14ac:dyDescent="0.25">
      <c r="A3" s="188"/>
      <c r="B3" s="5" t="s">
        <v>182</v>
      </c>
      <c r="C3" s="6" t="s">
        <v>183</v>
      </c>
      <c r="D3" s="7" t="s">
        <v>181</v>
      </c>
      <c r="E3" s="8">
        <v>0</v>
      </c>
      <c r="F3" s="8">
        <v>0</v>
      </c>
      <c r="G3" s="8">
        <v>0</v>
      </c>
      <c r="H3" s="97">
        <v>3</v>
      </c>
      <c r="I3" s="88">
        <v>0</v>
      </c>
      <c r="J3" s="8">
        <v>0</v>
      </c>
      <c r="K3" s="8">
        <v>0</v>
      </c>
      <c r="L3" s="8">
        <v>0</v>
      </c>
      <c r="M3" s="8">
        <v>0</v>
      </c>
      <c r="N3" s="8">
        <v>0</v>
      </c>
      <c r="O3" s="8">
        <v>0</v>
      </c>
      <c r="P3" s="8">
        <v>0</v>
      </c>
      <c r="Q3" s="8">
        <v>0</v>
      </c>
      <c r="R3" s="9" t="s">
        <v>184</v>
      </c>
    </row>
    <row r="4" spans="1:18" ht="22.5" customHeight="1" x14ac:dyDescent="0.25">
      <c r="A4" s="188"/>
      <c r="B4" s="5" t="s">
        <v>125</v>
      </c>
      <c r="C4" s="6" t="s">
        <v>126</v>
      </c>
      <c r="D4" s="7" t="s">
        <v>127</v>
      </c>
      <c r="E4" s="8">
        <f>'Прил_4_ПЭ_Базовая часть_Расчет'!E6</f>
        <v>0</v>
      </c>
      <c r="F4" s="8">
        <f>'Прил_4_ПЭ_Базовая часть_Расчет'!F6</f>
        <v>0</v>
      </c>
      <c r="G4" s="8">
        <f>'Прил_4_ПЭ_Базовая часть_Расчет'!G6</f>
        <v>0</v>
      </c>
      <c r="H4" s="97">
        <f>'Прил_4_ПЭ_Базовая часть_Расчет'!H6</f>
        <v>156.1</v>
      </c>
      <c r="I4" s="88">
        <f>'Прил_4_ПЭ_Базовая часть_Расчет'!I6</f>
        <v>160.19999999999999</v>
      </c>
      <c r="J4" s="8">
        <f>'Прил_4_ПЭ_Базовая часть_Расчет'!J6</f>
        <v>0</v>
      </c>
      <c r="K4" s="8">
        <f>'Прил_4_ПЭ_Базовая часть_Расчет'!K6</f>
        <v>0</v>
      </c>
      <c r="L4" s="8">
        <f>'Прил_4_ПЭ_Базовая часть_Расчет'!L6</f>
        <v>0</v>
      </c>
      <c r="M4" s="8">
        <f>'Прил_4_ПЭ_Базовая часть_Расчет'!M6</f>
        <v>0</v>
      </c>
      <c r="N4" s="8">
        <f>'Прил_4_ПЭ_Базовая часть_Расчет'!N6</f>
        <v>0</v>
      </c>
      <c r="O4" s="8">
        <f>'Прил_4_ПЭ_Базовая часть_Расчет'!O6</f>
        <v>0</v>
      </c>
      <c r="P4" s="8">
        <f>'Прил_4_ПЭ_Базовая часть_Расчет'!P6</f>
        <v>0</v>
      </c>
      <c r="Q4" s="8">
        <f>'Прил_4_ПЭ_Базовая часть_Расчет'!Q6</f>
        <v>0</v>
      </c>
      <c r="R4" s="9" t="s">
        <v>128</v>
      </c>
    </row>
    <row r="5" spans="1:18" ht="23.25" customHeight="1" thickBot="1" x14ac:dyDescent="0.3">
      <c r="A5" s="189"/>
      <c r="B5" s="11" t="s">
        <v>129</v>
      </c>
      <c r="C5" s="6" t="s">
        <v>130</v>
      </c>
      <c r="D5" s="13" t="s">
        <v>127</v>
      </c>
      <c r="E5" s="1">
        <f>'Прил_4_ПЭ_Базовая часть_Расчет'!E7</f>
        <v>0</v>
      </c>
      <c r="F5" s="1">
        <f>'Прил_4_ПЭ_Базовая часть_Расчет'!F7</f>
        <v>0</v>
      </c>
      <c r="G5" s="1">
        <f>'Прил_4_ПЭ_Базовая часть_Расчет'!G7</f>
        <v>0</v>
      </c>
      <c r="H5" s="98">
        <f>'Прил_4_ПЭ_Базовая часть_Расчет'!H7</f>
        <v>1</v>
      </c>
      <c r="I5" s="89">
        <f>'Прил_4_ПЭ_Базовая часть_Расчет'!I7</f>
        <v>1</v>
      </c>
      <c r="J5" s="1">
        <f>'Прил_4_ПЭ_Базовая часть_Расчет'!J7</f>
        <v>0</v>
      </c>
      <c r="K5" s="1">
        <f>'Прил_4_ПЭ_Базовая часть_Расчет'!K7</f>
        <v>0</v>
      </c>
      <c r="L5" s="1">
        <f>'Прил_4_ПЭ_Базовая часть_Расчет'!L7</f>
        <v>0</v>
      </c>
      <c r="M5" s="1">
        <f>'Прил_4_ПЭ_Базовая часть_Расчет'!M7</f>
        <v>0</v>
      </c>
      <c r="N5" s="1">
        <f>'Прил_4_ПЭ_Базовая часть_Расчет'!N7</f>
        <v>0</v>
      </c>
      <c r="O5" s="1">
        <f>'Прил_4_ПЭ_Базовая часть_Расчет'!O7</f>
        <v>0</v>
      </c>
      <c r="P5" s="1">
        <f>'Прил_4_ПЭ_Базовая часть_Расчет'!P7</f>
        <v>0</v>
      </c>
      <c r="Q5" s="1">
        <f>'Прил_4_ПЭ_Базовая часть_Расчет'!Q7</f>
        <v>0</v>
      </c>
      <c r="R5" s="14" t="s">
        <v>131</v>
      </c>
    </row>
    <row r="6" spans="1:18" ht="189" customHeight="1" x14ac:dyDescent="0.25">
      <c r="A6" s="187" t="s">
        <v>165</v>
      </c>
      <c r="B6" s="71" t="s">
        <v>166</v>
      </c>
      <c r="C6" s="72" t="s">
        <v>185</v>
      </c>
      <c r="D6" s="74" t="s">
        <v>181</v>
      </c>
      <c r="E6" s="75">
        <f t="shared" ref="E6:Q6" si="1">IFERROR((E7/(E8+E9)),0)</f>
        <v>0</v>
      </c>
      <c r="F6" s="75">
        <f t="shared" si="1"/>
        <v>0</v>
      </c>
      <c r="G6" s="75">
        <f t="shared" si="1"/>
        <v>0</v>
      </c>
      <c r="H6" s="99">
        <f t="shared" si="1"/>
        <v>6.3653723742838958E-3</v>
      </c>
      <c r="I6" s="99">
        <f t="shared" si="1"/>
        <v>0</v>
      </c>
      <c r="J6" s="15">
        <f t="shared" si="1"/>
        <v>0</v>
      </c>
      <c r="K6" s="15">
        <f t="shared" si="1"/>
        <v>0</v>
      </c>
      <c r="L6" s="15">
        <f t="shared" si="1"/>
        <v>0</v>
      </c>
      <c r="M6" s="15">
        <f t="shared" si="1"/>
        <v>0</v>
      </c>
      <c r="N6" s="15">
        <f t="shared" si="1"/>
        <v>0</v>
      </c>
      <c r="O6" s="15">
        <f t="shared" si="1"/>
        <v>0</v>
      </c>
      <c r="P6" s="15">
        <f t="shared" si="1"/>
        <v>0</v>
      </c>
      <c r="Q6" s="15">
        <f t="shared" si="1"/>
        <v>0</v>
      </c>
      <c r="R6" s="102"/>
    </row>
    <row r="7" spans="1:18" ht="270" customHeight="1" x14ac:dyDescent="0.25">
      <c r="A7" s="188"/>
      <c r="B7" s="5" t="s">
        <v>186</v>
      </c>
      <c r="C7" s="6" t="s">
        <v>187</v>
      </c>
      <c r="D7" s="7" t="s">
        <v>181</v>
      </c>
      <c r="E7" s="8">
        <v>0</v>
      </c>
      <c r="F7" s="8">
        <v>0</v>
      </c>
      <c r="G7" s="8">
        <v>0</v>
      </c>
      <c r="H7" s="97">
        <v>1</v>
      </c>
      <c r="I7" s="88">
        <v>0</v>
      </c>
      <c r="J7" s="8">
        <v>0</v>
      </c>
      <c r="K7" s="8">
        <v>0</v>
      </c>
      <c r="L7" s="8">
        <v>0</v>
      </c>
      <c r="M7" s="8">
        <v>0</v>
      </c>
      <c r="N7" s="8">
        <v>0</v>
      </c>
      <c r="O7" s="8">
        <v>0</v>
      </c>
      <c r="P7" s="8">
        <v>0</v>
      </c>
      <c r="Q7" s="8">
        <v>0</v>
      </c>
      <c r="R7" s="103" t="s">
        <v>188</v>
      </c>
    </row>
    <row r="8" spans="1:18" ht="22.5" customHeight="1" x14ac:dyDescent="0.25">
      <c r="A8" s="188"/>
      <c r="B8" s="5" t="s">
        <v>125</v>
      </c>
      <c r="C8" s="6" t="s">
        <v>126</v>
      </c>
      <c r="D8" s="7" t="s">
        <v>127</v>
      </c>
      <c r="E8" s="8">
        <f>'Прил_4_ПЭ_Базовая часть_Расчет'!E6</f>
        <v>0</v>
      </c>
      <c r="F8" s="8">
        <f t="shared" ref="F8:Q8" si="2">F4</f>
        <v>0</v>
      </c>
      <c r="G8" s="8">
        <f t="shared" si="2"/>
        <v>0</v>
      </c>
      <c r="H8" s="97">
        <f t="shared" si="2"/>
        <v>156.1</v>
      </c>
      <c r="I8" s="88">
        <f t="shared" si="2"/>
        <v>160.19999999999999</v>
      </c>
      <c r="J8" s="8">
        <f t="shared" si="2"/>
        <v>0</v>
      </c>
      <c r="K8" s="8">
        <f t="shared" si="2"/>
        <v>0</v>
      </c>
      <c r="L8" s="8">
        <f t="shared" si="2"/>
        <v>0</v>
      </c>
      <c r="M8" s="8">
        <f t="shared" si="2"/>
        <v>0</v>
      </c>
      <c r="N8" s="8">
        <f t="shared" si="2"/>
        <v>0</v>
      </c>
      <c r="O8" s="8">
        <f t="shared" si="2"/>
        <v>0</v>
      </c>
      <c r="P8" s="8">
        <f t="shared" si="2"/>
        <v>0</v>
      </c>
      <c r="Q8" s="8">
        <f t="shared" si="2"/>
        <v>0</v>
      </c>
      <c r="R8" s="9" t="s">
        <v>128</v>
      </c>
    </row>
    <row r="9" spans="1:18" ht="23.25" customHeight="1" thickBot="1" x14ac:dyDescent="0.3">
      <c r="A9" s="189"/>
      <c r="B9" s="11" t="s">
        <v>129</v>
      </c>
      <c r="C9" s="6" t="s">
        <v>130</v>
      </c>
      <c r="D9" s="13" t="s">
        <v>127</v>
      </c>
      <c r="E9" s="1">
        <f>'Прил_4_ПЭ_Базовая часть_Расчет'!E7</f>
        <v>0</v>
      </c>
      <c r="F9" s="1">
        <f>'Прил_4_ПЭ_Базовая часть_Расчет'!F7</f>
        <v>0</v>
      </c>
      <c r="G9" s="1">
        <f>'Прил_4_ПЭ_Базовая часть_Расчет'!G7</f>
        <v>0</v>
      </c>
      <c r="H9" s="98">
        <f>'Прил_4_ПЭ_Базовая часть_Расчет'!H7</f>
        <v>1</v>
      </c>
      <c r="I9" s="89">
        <f>'Прил_4_ПЭ_Базовая часть_Расчет'!I7</f>
        <v>1</v>
      </c>
      <c r="J9" s="1">
        <f>'Прил_4_ПЭ_Базовая часть_Расчет'!J7</f>
        <v>0</v>
      </c>
      <c r="K9" s="1">
        <f>'Прил_4_ПЭ_Базовая часть_Расчет'!K7</f>
        <v>0</v>
      </c>
      <c r="L9" s="1">
        <f>'Прил_4_ПЭ_Базовая часть_Расчет'!L7</f>
        <v>0</v>
      </c>
      <c r="M9" s="1">
        <f>'Прил_4_ПЭ_Базовая часть_Расчет'!M7</f>
        <v>0</v>
      </c>
      <c r="N9" s="1">
        <f>'Прил_4_ПЭ_Базовая часть_Расчет'!N7</f>
        <v>0</v>
      </c>
      <c r="O9" s="1">
        <f>'Прил_4_ПЭ_Базовая часть_Расчет'!O7</f>
        <v>0</v>
      </c>
      <c r="P9" s="1">
        <f>'Прил_4_ПЭ_Базовая часть_Расчет'!P7</f>
        <v>0</v>
      </c>
      <c r="Q9" s="1">
        <f>'Прил_4_ПЭ_Базовая часть_Расчет'!Q7</f>
        <v>0</v>
      </c>
      <c r="R9" s="14" t="s">
        <v>131</v>
      </c>
    </row>
    <row r="10" spans="1:18" ht="63" customHeight="1" x14ac:dyDescent="0.25">
      <c r="A10" s="190" t="s">
        <v>167</v>
      </c>
      <c r="B10" s="71" t="s">
        <v>168</v>
      </c>
      <c r="C10" s="72" t="s">
        <v>189</v>
      </c>
      <c r="D10" s="74" t="s">
        <v>181</v>
      </c>
      <c r="E10" s="75">
        <f t="shared" ref="E10:Q10" si="3">IFERROR((E11/(E12+E13)),0)</f>
        <v>0</v>
      </c>
      <c r="F10" s="75">
        <f t="shared" si="3"/>
        <v>0</v>
      </c>
      <c r="G10" s="75">
        <f t="shared" si="3"/>
        <v>0</v>
      </c>
      <c r="H10" s="99">
        <f t="shared" si="3"/>
        <v>0</v>
      </c>
      <c r="I10" s="99">
        <f t="shared" si="3"/>
        <v>0</v>
      </c>
      <c r="J10" s="15">
        <f t="shared" si="3"/>
        <v>0</v>
      </c>
      <c r="K10" s="15">
        <f t="shared" si="3"/>
        <v>0</v>
      </c>
      <c r="L10" s="15">
        <f t="shared" si="3"/>
        <v>0</v>
      </c>
      <c r="M10" s="15">
        <f t="shared" si="3"/>
        <v>0</v>
      </c>
      <c r="N10" s="15">
        <f t="shared" si="3"/>
        <v>0</v>
      </c>
      <c r="O10" s="15">
        <f t="shared" si="3"/>
        <v>0</v>
      </c>
      <c r="P10" s="15">
        <f t="shared" si="3"/>
        <v>0</v>
      </c>
      <c r="Q10" s="15">
        <f t="shared" si="3"/>
        <v>0</v>
      </c>
      <c r="R10" s="102"/>
    </row>
    <row r="11" spans="1:18" ht="45" customHeight="1" x14ac:dyDescent="0.25">
      <c r="A11" s="188"/>
      <c r="B11" s="5" t="s">
        <v>190</v>
      </c>
      <c r="C11" s="6" t="s">
        <v>183</v>
      </c>
      <c r="D11" s="7" t="s">
        <v>181</v>
      </c>
      <c r="E11" s="8">
        <v>0</v>
      </c>
      <c r="F11" s="8">
        <v>0</v>
      </c>
      <c r="G11" s="8">
        <v>0</v>
      </c>
      <c r="H11" s="97">
        <v>0</v>
      </c>
      <c r="I11" s="88">
        <v>0</v>
      </c>
      <c r="J11" s="8">
        <v>0</v>
      </c>
      <c r="K11" s="8">
        <v>0</v>
      </c>
      <c r="L11" s="8">
        <v>0</v>
      </c>
      <c r="M11" s="8">
        <v>0</v>
      </c>
      <c r="N11" s="8">
        <v>0</v>
      </c>
      <c r="O11" s="8">
        <v>0</v>
      </c>
      <c r="P11" s="8">
        <v>0</v>
      </c>
      <c r="Q11" s="8">
        <v>0</v>
      </c>
      <c r="R11" s="103" t="s">
        <v>191</v>
      </c>
    </row>
    <row r="12" spans="1:18" ht="22.5" customHeight="1" x14ac:dyDescent="0.25">
      <c r="A12" s="188"/>
      <c r="B12" s="5" t="s">
        <v>125</v>
      </c>
      <c r="C12" s="6" t="s">
        <v>126</v>
      </c>
      <c r="D12" s="7" t="s">
        <v>127</v>
      </c>
      <c r="E12" s="8">
        <f>'Прил_4_ПЭ_Базовая часть_Расчет'!E6</f>
        <v>0</v>
      </c>
      <c r="F12" s="8">
        <f>'Прил_4_ПЭ_Базовая часть_Расчет'!F6</f>
        <v>0</v>
      </c>
      <c r="G12" s="8">
        <f>'Прил_4_ПЭ_Базовая часть_Расчет'!G6</f>
        <v>0</v>
      </c>
      <c r="H12" s="97">
        <f>'Прил_4_ПЭ_Базовая часть_Расчет'!H6</f>
        <v>156.1</v>
      </c>
      <c r="I12" s="88">
        <f>'Прил_4_ПЭ_Базовая часть_Расчет'!I6</f>
        <v>160.19999999999999</v>
      </c>
      <c r="J12" s="8">
        <f>'Прил_4_ПЭ_Базовая часть_Расчет'!J6</f>
        <v>0</v>
      </c>
      <c r="K12" s="8">
        <f>'Прил_4_ПЭ_Базовая часть_Расчет'!K6</f>
        <v>0</v>
      </c>
      <c r="L12" s="8">
        <f>'Прил_4_ПЭ_Базовая часть_Расчет'!L6</f>
        <v>0</v>
      </c>
      <c r="M12" s="8">
        <f>'Прил_4_ПЭ_Базовая часть_Расчет'!M6</f>
        <v>0</v>
      </c>
      <c r="N12" s="8">
        <f>'Прил_4_ПЭ_Базовая часть_Расчет'!N6</f>
        <v>0</v>
      </c>
      <c r="O12" s="8">
        <f>'Прил_4_ПЭ_Базовая часть_Расчет'!O6</f>
        <v>0</v>
      </c>
      <c r="P12" s="8">
        <f>'Прил_4_ПЭ_Базовая часть_Расчет'!P6</f>
        <v>0</v>
      </c>
      <c r="Q12" s="8">
        <f>'Прил_4_ПЭ_Базовая часть_Расчет'!Q6</f>
        <v>0</v>
      </c>
      <c r="R12" s="9" t="s">
        <v>128</v>
      </c>
    </row>
    <row r="13" spans="1:18" ht="23.25" customHeight="1" thickBot="1" x14ac:dyDescent="0.3">
      <c r="A13" s="189"/>
      <c r="B13" s="11" t="s">
        <v>129</v>
      </c>
      <c r="C13" s="6" t="s">
        <v>130</v>
      </c>
      <c r="D13" s="13" t="s">
        <v>127</v>
      </c>
      <c r="E13" s="1">
        <f>'Прил_4_ПЭ_Базовая часть_Расчет'!E7</f>
        <v>0</v>
      </c>
      <c r="F13" s="1">
        <f>'Прил_4_ПЭ_Базовая часть_Расчет'!F7</f>
        <v>0</v>
      </c>
      <c r="G13" s="1">
        <f>'Прил_4_ПЭ_Базовая часть_Расчет'!G7</f>
        <v>0</v>
      </c>
      <c r="H13" s="98">
        <f>'Прил_4_ПЭ_Базовая часть_Расчет'!H7</f>
        <v>1</v>
      </c>
      <c r="I13" s="89">
        <f>'Прил_4_ПЭ_Базовая часть_Расчет'!I7</f>
        <v>1</v>
      </c>
      <c r="J13" s="1">
        <f>'Прил_4_ПЭ_Базовая часть_Расчет'!J7</f>
        <v>0</v>
      </c>
      <c r="K13" s="1">
        <f>'Прил_4_ПЭ_Базовая часть_Расчет'!K7</f>
        <v>0</v>
      </c>
      <c r="L13" s="1">
        <f>'Прил_4_ПЭ_Базовая часть_Расчет'!L7</f>
        <v>0</v>
      </c>
      <c r="M13" s="1">
        <f>'Прил_4_ПЭ_Базовая часть_Расчет'!M7</f>
        <v>0</v>
      </c>
      <c r="N13" s="1">
        <f>'Прил_4_ПЭ_Базовая часть_Расчет'!N7</f>
        <v>0</v>
      </c>
      <c r="O13" s="1">
        <f>'Прил_4_ПЭ_Базовая часть_Расчет'!O7</f>
        <v>0</v>
      </c>
      <c r="P13" s="1">
        <f>'Прил_4_ПЭ_Базовая часть_Расчет'!P7</f>
        <v>0</v>
      </c>
      <c r="Q13" s="1">
        <f>'Прил_4_ПЭ_Базовая часть_Расчет'!Q7</f>
        <v>0</v>
      </c>
      <c r="R13" s="14" t="s">
        <v>131</v>
      </c>
    </row>
    <row r="14" spans="1:18" ht="21" customHeight="1" x14ac:dyDescent="0.25">
      <c r="A14" s="187" t="s">
        <v>169</v>
      </c>
      <c r="B14" s="71" t="s">
        <v>170</v>
      </c>
      <c r="C14" s="72" t="s">
        <v>192</v>
      </c>
      <c r="D14" s="74" t="s">
        <v>134</v>
      </c>
      <c r="E14" s="79">
        <f t="shared" ref="E14:Q14" si="4">IF(E15&gt;E16,"ОШИБКА",IFERROR(E15/E16*100,0))</f>
        <v>0</v>
      </c>
      <c r="F14" s="79">
        <f t="shared" si="4"/>
        <v>0</v>
      </c>
      <c r="G14" s="79">
        <f t="shared" si="4"/>
        <v>0</v>
      </c>
      <c r="H14" s="100">
        <f t="shared" si="4"/>
        <v>0</v>
      </c>
      <c r="I14" s="100">
        <f t="shared" si="4"/>
        <v>0</v>
      </c>
      <c r="J14" s="23">
        <f t="shared" si="4"/>
        <v>0</v>
      </c>
      <c r="K14" s="23">
        <f t="shared" si="4"/>
        <v>0</v>
      </c>
      <c r="L14" s="23">
        <f t="shared" si="4"/>
        <v>0</v>
      </c>
      <c r="M14" s="23">
        <f t="shared" si="4"/>
        <v>0</v>
      </c>
      <c r="N14" s="23">
        <f t="shared" si="4"/>
        <v>0</v>
      </c>
      <c r="O14" s="23">
        <f t="shared" si="4"/>
        <v>0</v>
      </c>
      <c r="P14" s="23">
        <f t="shared" si="4"/>
        <v>0</v>
      </c>
      <c r="Q14" s="23">
        <f t="shared" si="4"/>
        <v>0</v>
      </c>
      <c r="R14" s="102"/>
    </row>
    <row r="15" spans="1:18" ht="22.5" customHeight="1" x14ac:dyDescent="0.25">
      <c r="A15" s="188"/>
      <c r="B15" s="5" t="s">
        <v>193</v>
      </c>
      <c r="C15" s="6" t="s">
        <v>136</v>
      </c>
      <c r="D15" s="7" t="s">
        <v>127</v>
      </c>
      <c r="E15" s="8">
        <v>0</v>
      </c>
      <c r="F15" s="8">
        <v>0</v>
      </c>
      <c r="G15" s="8">
        <v>0</v>
      </c>
      <c r="H15" s="97">
        <v>0</v>
      </c>
      <c r="I15" s="88">
        <v>0</v>
      </c>
      <c r="J15" s="8">
        <v>0</v>
      </c>
      <c r="K15" s="8">
        <v>0</v>
      </c>
      <c r="L15" s="8">
        <v>0</v>
      </c>
      <c r="M15" s="8">
        <v>0</v>
      </c>
      <c r="N15" s="8">
        <v>0</v>
      </c>
      <c r="O15" s="8">
        <v>0</v>
      </c>
      <c r="P15" s="8">
        <v>0</v>
      </c>
      <c r="Q15" s="8">
        <v>0</v>
      </c>
      <c r="R15" s="103" t="s">
        <v>194</v>
      </c>
    </row>
    <row r="16" spans="1:18" ht="23.25" customHeight="1" thickBot="1" x14ac:dyDescent="0.3">
      <c r="A16" s="189"/>
      <c r="B16" s="11" t="s">
        <v>195</v>
      </c>
      <c r="C16" s="12" t="s">
        <v>136</v>
      </c>
      <c r="D16" s="13" t="s">
        <v>127</v>
      </c>
      <c r="E16" s="1">
        <v>0</v>
      </c>
      <c r="F16" s="1">
        <v>0</v>
      </c>
      <c r="G16" s="1">
        <v>0</v>
      </c>
      <c r="H16" s="98">
        <v>0</v>
      </c>
      <c r="I16" s="89">
        <v>0</v>
      </c>
      <c r="J16" s="1">
        <v>0</v>
      </c>
      <c r="K16" s="1">
        <v>0</v>
      </c>
      <c r="L16" s="1">
        <v>0</v>
      </c>
      <c r="M16" s="1">
        <v>0</v>
      </c>
      <c r="N16" s="1">
        <v>0</v>
      </c>
      <c r="O16" s="1">
        <v>0</v>
      </c>
      <c r="P16" s="1">
        <v>0</v>
      </c>
      <c r="Q16" s="1">
        <v>0</v>
      </c>
      <c r="R16" s="104" t="s">
        <v>196</v>
      </c>
    </row>
    <row r="17" spans="1:18" ht="42" customHeight="1" x14ac:dyDescent="0.25">
      <c r="A17" s="187" t="s">
        <v>197</v>
      </c>
      <c r="B17" s="71" t="s">
        <v>172</v>
      </c>
      <c r="C17" s="72" t="s">
        <v>198</v>
      </c>
      <c r="D17" s="74" t="s">
        <v>199</v>
      </c>
      <c r="E17" s="3">
        <f t="shared" ref="E17:Q17" si="5">IFERROR((IF(E19&gt;E18,"НЕДОПУСТИМОЕ ЗНАЧЕНИЕ ЧИСЛИТЕЛЯ",E18-E19)/(E20+E21)),0)</f>
        <v>0</v>
      </c>
      <c r="F17" s="3">
        <f t="shared" si="5"/>
        <v>0</v>
      </c>
      <c r="G17" s="3">
        <f t="shared" si="5"/>
        <v>0</v>
      </c>
      <c r="H17" s="96">
        <f t="shared" si="5"/>
        <v>159.77084659452578</v>
      </c>
      <c r="I17" s="96">
        <f t="shared" si="5"/>
        <v>204.81761786600498</v>
      </c>
      <c r="J17" s="18">
        <f t="shared" si="5"/>
        <v>0</v>
      </c>
      <c r="K17" s="18">
        <f t="shared" si="5"/>
        <v>0</v>
      </c>
      <c r="L17" s="18">
        <f t="shared" si="5"/>
        <v>0</v>
      </c>
      <c r="M17" s="18">
        <f t="shared" si="5"/>
        <v>0</v>
      </c>
      <c r="N17" s="18">
        <f t="shared" si="5"/>
        <v>0</v>
      </c>
      <c r="O17" s="18">
        <f t="shared" si="5"/>
        <v>0</v>
      </c>
      <c r="P17" s="18">
        <f t="shared" si="5"/>
        <v>0</v>
      </c>
      <c r="Q17" s="18">
        <f t="shared" si="5"/>
        <v>0</v>
      </c>
      <c r="R17" s="102"/>
    </row>
    <row r="18" spans="1:18" ht="22.5" customHeight="1" x14ac:dyDescent="0.25">
      <c r="A18" s="188"/>
      <c r="B18" s="5" t="s">
        <v>200</v>
      </c>
      <c r="C18" s="6" t="s">
        <v>117</v>
      </c>
      <c r="D18" s="7" t="s">
        <v>199</v>
      </c>
      <c r="E18" s="8">
        <f>'Прил_4_ПЭ_Базовая часть_Расчет'!E3</f>
        <v>0</v>
      </c>
      <c r="F18" s="8">
        <f>'Прил_4_ПЭ_Базовая часть_Расчет'!F3</f>
        <v>0</v>
      </c>
      <c r="G18" s="8">
        <f>'Прил_4_ПЭ_Базовая часть_Расчет'!G3</f>
        <v>0</v>
      </c>
      <c r="H18" s="97">
        <f>'Прил_4_ПЭ_Базовая часть_Расчет'!H3</f>
        <v>25100</v>
      </c>
      <c r="I18" s="88">
        <f>'Прил_4_ПЭ_Базовая часть_Расчет'!I3</f>
        <v>33016.6</v>
      </c>
      <c r="J18" s="8">
        <f>'Прил_4_ПЭ_Базовая часть_Расчет'!J3</f>
        <v>0</v>
      </c>
      <c r="K18" s="8">
        <f>'Прил_4_ПЭ_Базовая часть_Расчет'!K3</f>
        <v>0</v>
      </c>
      <c r="L18" s="8">
        <f>'Прил_4_ПЭ_Базовая часть_Расчет'!L3</f>
        <v>0</v>
      </c>
      <c r="M18" s="8">
        <f>'Прил_4_ПЭ_Базовая часть_Расчет'!M3</f>
        <v>0</v>
      </c>
      <c r="N18" s="8">
        <f>'Прил_4_ПЭ_Базовая часть_Расчет'!N3</f>
        <v>0</v>
      </c>
      <c r="O18" s="8">
        <f>'Прил_4_ПЭ_Базовая часть_Расчет'!O3</f>
        <v>0</v>
      </c>
      <c r="P18" s="8">
        <f>'Прил_4_ПЭ_Базовая часть_Расчет'!P3</f>
        <v>0</v>
      </c>
      <c r="Q18" s="8">
        <f>'Прил_4_ПЭ_Базовая часть_Расчет'!Q3</f>
        <v>0</v>
      </c>
      <c r="R18" s="103" t="s">
        <v>118</v>
      </c>
    </row>
    <row r="19" spans="1:18" ht="22.5" customHeight="1" x14ac:dyDescent="0.25">
      <c r="A19" s="188"/>
      <c r="B19" s="5" t="s">
        <v>201</v>
      </c>
      <c r="C19" s="6" t="s">
        <v>136</v>
      </c>
      <c r="D19" s="7" t="s">
        <v>199</v>
      </c>
      <c r="E19" s="8">
        <v>0</v>
      </c>
      <c r="F19" s="8">
        <v>0</v>
      </c>
      <c r="G19" s="8">
        <v>0</v>
      </c>
      <c r="H19" s="97">
        <v>0</v>
      </c>
      <c r="I19" s="88">
        <v>0</v>
      </c>
      <c r="J19" s="8">
        <v>0</v>
      </c>
      <c r="K19" s="8">
        <v>0</v>
      </c>
      <c r="L19" s="8">
        <v>0</v>
      </c>
      <c r="M19" s="8">
        <v>0</v>
      </c>
      <c r="N19" s="8">
        <v>0</v>
      </c>
      <c r="O19" s="8">
        <v>0</v>
      </c>
      <c r="P19" s="8">
        <v>0</v>
      </c>
      <c r="Q19" s="8">
        <v>0</v>
      </c>
      <c r="R19" s="103" t="s">
        <v>202</v>
      </c>
    </row>
    <row r="20" spans="1:18" ht="22.5" customHeight="1" x14ac:dyDescent="0.25">
      <c r="A20" s="188"/>
      <c r="B20" s="5" t="s">
        <v>125</v>
      </c>
      <c r="C20" s="6" t="s">
        <v>126</v>
      </c>
      <c r="D20" s="7" t="s">
        <v>127</v>
      </c>
      <c r="E20" s="8">
        <f t="shared" ref="E20:Q20" si="6">E4</f>
        <v>0</v>
      </c>
      <c r="F20" s="8">
        <f t="shared" si="6"/>
        <v>0</v>
      </c>
      <c r="G20" s="8">
        <f t="shared" si="6"/>
        <v>0</v>
      </c>
      <c r="H20" s="97">
        <f t="shared" si="6"/>
        <v>156.1</v>
      </c>
      <c r="I20" s="88">
        <f t="shared" si="6"/>
        <v>160.19999999999999</v>
      </c>
      <c r="J20" s="8">
        <f t="shared" si="6"/>
        <v>0</v>
      </c>
      <c r="K20" s="8">
        <f t="shared" si="6"/>
        <v>0</v>
      </c>
      <c r="L20" s="8">
        <f t="shared" si="6"/>
        <v>0</v>
      </c>
      <c r="M20" s="8">
        <f t="shared" si="6"/>
        <v>0</v>
      </c>
      <c r="N20" s="8">
        <f t="shared" si="6"/>
        <v>0</v>
      </c>
      <c r="O20" s="8">
        <f t="shared" si="6"/>
        <v>0</v>
      </c>
      <c r="P20" s="8">
        <f t="shared" si="6"/>
        <v>0</v>
      </c>
      <c r="Q20" s="8">
        <f t="shared" si="6"/>
        <v>0</v>
      </c>
      <c r="R20" s="9" t="s">
        <v>128</v>
      </c>
    </row>
    <row r="21" spans="1:18" ht="23.25" customHeight="1" thickBot="1" x14ac:dyDescent="0.3">
      <c r="A21" s="189"/>
      <c r="B21" s="11" t="s">
        <v>129</v>
      </c>
      <c r="C21" s="6" t="s">
        <v>130</v>
      </c>
      <c r="D21" s="13" t="s">
        <v>127</v>
      </c>
      <c r="E21" s="1">
        <f t="shared" ref="E21:Q21" si="7">E5</f>
        <v>0</v>
      </c>
      <c r="F21" s="1">
        <f t="shared" si="7"/>
        <v>0</v>
      </c>
      <c r="G21" s="1">
        <f t="shared" si="7"/>
        <v>0</v>
      </c>
      <c r="H21" s="98">
        <f t="shared" si="7"/>
        <v>1</v>
      </c>
      <c r="I21" s="89">
        <f t="shared" si="7"/>
        <v>1</v>
      </c>
      <c r="J21" s="1">
        <f t="shared" si="7"/>
        <v>0</v>
      </c>
      <c r="K21" s="1">
        <f t="shared" si="7"/>
        <v>0</v>
      </c>
      <c r="L21" s="1">
        <f t="shared" si="7"/>
        <v>0</v>
      </c>
      <c r="M21" s="1">
        <f t="shared" si="7"/>
        <v>0</v>
      </c>
      <c r="N21" s="1">
        <f t="shared" si="7"/>
        <v>0</v>
      </c>
      <c r="O21" s="1">
        <f t="shared" si="7"/>
        <v>0</v>
      </c>
      <c r="P21" s="1">
        <f t="shared" si="7"/>
        <v>0</v>
      </c>
      <c r="Q21" s="1">
        <f t="shared" si="7"/>
        <v>0</v>
      </c>
      <c r="R21" s="14" t="s">
        <v>131</v>
      </c>
    </row>
    <row r="22" spans="1:18" ht="63" customHeight="1" x14ac:dyDescent="0.25">
      <c r="A22" s="187" t="s">
        <v>203</v>
      </c>
      <c r="B22" s="71" t="s">
        <v>174</v>
      </c>
      <c r="C22" s="72" t="s">
        <v>204</v>
      </c>
      <c r="D22" s="74" t="s">
        <v>115</v>
      </c>
      <c r="E22" s="3">
        <f t="shared" ref="E22:Q22" si="8">IFERROR((E23/(E24+E25)),0)</f>
        <v>0</v>
      </c>
      <c r="F22" s="3">
        <f t="shared" si="8"/>
        <v>0</v>
      </c>
      <c r="G22" s="3">
        <f t="shared" si="8"/>
        <v>0</v>
      </c>
      <c r="H22" s="96">
        <f t="shared" si="8"/>
        <v>0</v>
      </c>
      <c r="I22" s="96">
        <f t="shared" si="8"/>
        <v>0</v>
      </c>
      <c r="J22" s="18">
        <f t="shared" si="8"/>
        <v>0</v>
      </c>
      <c r="K22" s="18">
        <f t="shared" si="8"/>
        <v>0</v>
      </c>
      <c r="L22" s="18">
        <f t="shared" si="8"/>
        <v>0</v>
      </c>
      <c r="M22" s="18">
        <f t="shared" si="8"/>
        <v>0</v>
      </c>
      <c r="N22" s="18">
        <f t="shared" si="8"/>
        <v>0</v>
      </c>
      <c r="O22" s="18">
        <f t="shared" si="8"/>
        <v>0</v>
      </c>
      <c r="P22" s="18">
        <f t="shared" si="8"/>
        <v>0</v>
      </c>
      <c r="Q22" s="18">
        <f t="shared" si="8"/>
        <v>0</v>
      </c>
      <c r="R22" s="102"/>
    </row>
    <row r="23" spans="1:18" ht="22.5" customHeight="1" x14ac:dyDescent="0.25">
      <c r="A23" s="188"/>
      <c r="B23" s="5" t="s">
        <v>205</v>
      </c>
      <c r="C23" s="6" t="s">
        <v>206</v>
      </c>
      <c r="D23" s="7" t="s">
        <v>115</v>
      </c>
      <c r="E23" s="8">
        <v>0</v>
      </c>
      <c r="F23" s="8">
        <v>0</v>
      </c>
      <c r="G23" s="8">
        <v>0</v>
      </c>
      <c r="H23" s="97">
        <v>0</v>
      </c>
      <c r="I23" s="88">
        <v>0</v>
      </c>
      <c r="J23" s="8">
        <v>0</v>
      </c>
      <c r="K23" s="8">
        <v>0</v>
      </c>
      <c r="L23" s="8">
        <v>0</v>
      </c>
      <c r="M23" s="8">
        <v>0</v>
      </c>
      <c r="N23" s="8">
        <v>0</v>
      </c>
      <c r="O23" s="8">
        <v>0</v>
      </c>
      <c r="P23" s="8">
        <v>0</v>
      </c>
      <c r="Q23" s="8">
        <v>0</v>
      </c>
      <c r="R23" s="24" t="s">
        <v>207</v>
      </c>
    </row>
    <row r="24" spans="1:18" ht="22.5" customHeight="1" x14ac:dyDescent="0.25">
      <c r="A24" s="188"/>
      <c r="B24" s="5" t="s">
        <v>125</v>
      </c>
      <c r="C24" s="6" t="s">
        <v>126</v>
      </c>
      <c r="D24" s="7" t="s">
        <v>127</v>
      </c>
      <c r="E24" s="8">
        <f t="shared" ref="E24:Q24" si="9">E4</f>
        <v>0</v>
      </c>
      <c r="F24" s="8">
        <f t="shared" si="9"/>
        <v>0</v>
      </c>
      <c r="G24" s="8">
        <f t="shared" si="9"/>
        <v>0</v>
      </c>
      <c r="H24" s="97">
        <f t="shared" si="9"/>
        <v>156.1</v>
      </c>
      <c r="I24" s="88">
        <f t="shared" si="9"/>
        <v>160.19999999999999</v>
      </c>
      <c r="J24" s="8">
        <f t="shared" si="9"/>
        <v>0</v>
      </c>
      <c r="K24" s="8">
        <f t="shared" si="9"/>
        <v>0</v>
      </c>
      <c r="L24" s="8">
        <f t="shared" si="9"/>
        <v>0</v>
      </c>
      <c r="M24" s="8">
        <f t="shared" si="9"/>
        <v>0</v>
      </c>
      <c r="N24" s="8">
        <f t="shared" si="9"/>
        <v>0</v>
      </c>
      <c r="O24" s="8">
        <f t="shared" si="9"/>
        <v>0</v>
      </c>
      <c r="P24" s="8">
        <f t="shared" si="9"/>
        <v>0</v>
      </c>
      <c r="Q24" s="8">
        <f t="shared" si="9"/>
        <v>0</v>
      </c>
      <c r="R24" s="9" t="s">
        <v>128</v>
      </c>
    </row>
    <row r="25" spans="1:18" ht="23.25" customHeight="1" thickBot="1" x14ac:dyDescent="0.3">
      <c r="A25" s="189"/>
      <c r="B25" s="25" t="s">
        <v>129</v>
      </c>
      <c r="C25" s="6" t="s">
        <v>130</v>
      </c>
      <c r="D25" s="26" t="s">
        <v>127</v>
      </c>
      <c r="E25" s="27">
        <f t="shared" ref="E25:Q25" si="10">E5</f>
        <v>0</v>
      </c>
      <c r="F25" s="27">
        <f t="shared" si="10"/>
        <v>0</v>
      </c>
      <c r="G25" s="27">
        <f t="shared" si="10"/>
        <v>0</v>
      </c>
      <c r="H25" s="101">
        <f t="shared" si="10"/>
        <v>1</v>
      </c>
      <c r="I25" s="90">
        <f t="shared" si="10"/>
        <v>1</v>
      </c>
      <c r="J25" s="27">
        <f t="shared" si="10"/>
        <v>0</v>
      </c>
      <c r="K25" s="27">
        <f t="shared" si="10"/>
        <v>0</v>
      </c>
      <c r="L25" s="27">
        <f t="shared" si="10"/>
        <v>0</v>
      </c>
      <c r="M25" s="27">
        <f t="shared" si="10"/>
        <v>0</v>
      </c>
      <c r="N25" s="27">
        <f t="shared" si="10"/>
        <v>0</v>
      </c>
      <c r="O25" s="27">
        <f t="shared" si="10"/>
        <v>0</v>
      </c>
      <c r="P25" s="27">
        <f t="shared" si="10"/>
        <v>0</v>
      </c>
      <c r="Q25" s="27">
        <f t="shared" si="10"/>
        <v>0</v>
      </c>
      <c r="R25" s="28" t="s">
        <v>131</v>
      </c>
    </row>
    <row r="26" spans="1:18" ht="63" customHeight="1" x14ac:dyDescent="0.25">
      <c r="A26" s="187" t="s">
        <v>208</v>
      </c>
      <c r="B26" s="71" t="s">
        <v>209</v>
      </c>
      <c r="C26" s="72" t="s">
        <v>210</v>
      </c>
      <c r="D26" s="74" t="s">
        <v>134</v>
      </c>
      <c r="E26" s="75">
        <f t="shared" ref="E26:Q26" si="11">IFERROR((SUM(E29:E32))/(SUM(E27:E32)),0)*100</f>
        <v>0</v>
      </c>
      <c r="F26" s="75">
        <f t="shared" si="11"/>
        <v>0</v>
      </c>
      <c r="G26" s="75">
        <f t="shared" si="11"/>
        <v>0</v>
      </c>
      <c r="H26" s="99">
        <f t="shared" si="11"/>
        <v>6.1594202898550732</v>
      </c>
      <c r="I26" s="99">
        <f t="shared" si="11"/>
        <v>2.2760646108663729</v>
      </c>
      <c r="J26" s="15">
        <f t="shared" si="11"/>
        <v>0</v>
      </c>
      <c r="K26" s="15">
        <f t="shared" si="11"/>
        <v>0</v>
      </c>
      <c r="L26" s="15">
        <f t="shared" si="11"/>
        <v>0</v>
      </c>
      <c r="M26" s="15">
        <f t="shared" si="11"/>
        <v>0</v>
      </c>
      <c r="N26" s="15">
        <f t="shared" si="11"/>
        <v>0</v>
      </c>
      <c r="O26" s="15">
        <f t="shared" si="11"/>
        <v>0</v>
      </c>
      <c r="P26" s="15">
        <f t="shared" si="11"/>
        <v>0</v>
      </c>
      <c r="Q26" s="15">
        <f t="shared" si="11"/>
        <v>0</v>
      </c>
      <c r="R26" s="102"/>
    </row>
    <row r="27" spans="1:18" x14ac:dyDescent="0.25">
      <c r="A27" s="188"/>
      <c r="B27" s="5" t="s">
        <v>211</v>
      </c>
      <c r="C27" s="29" t="s">
        <v>212</v>
      </c>
      <c r="D27" s="7" t="s">
        <v>127</v>
      </c>
      <c r="E27" s="8">
        <f>'Прил_4_ПЭ_Базовая часть_Расчет'!E13</f>
        <v>0</v>
      </c>
      <c r="F27" s="8">
        <f>'Прил_4_ПЭ_Базовая часть_Расчет'!F13</f>
        <v>0</v>
      </c>
      <c r="G27" s="8">
        <f>'Прил_4_ПЭ_Базовая часть_Расчет'!G13</f>
        <v>0</v>
      </c>
      <c r="H27" s="97">
        <f>'Прил_4_ПЭ_Базовая часть_Расчет'!H13</f>
        <v>80</v>
      </c>
      <c r="I27" s="88">
        <f>'Прил_4_ПЭ_Базовая часть_Расчет'!I13</f>
        <v>96</v>
      </c>
      <c r="J27" s="8">
        <f>'Прил_4_ПЭ_Базовая часть_Расчет'!J13</f>
        <v>0</v>
      </c>
      <c r="K27" s="8">
        <f>'Прил_4_ПЭ_Базовая часть_Расчет'!K13</f>
        <v>0</v>
      </c>
      <c r="L27" s="8">
        <f>'Прил_4_ПЭ_Базовая часть_Расчет'!L13</f>
        <v>0</v>
      </c>
      <c r="M27" s="8">
        <f>'Прил_4_ПЭ_Базовая часть_Расчет'!M13</f>
        <v>0</v>
      </c>
      <c r="N27" s="8">
        <f>'Прил_4_ПЭ_Базовая часть_Расчет'!N13</f>
        <v>0</v>
      </c>
      <c r="O27" s="8">
        <f>'Прил_4_ПЭ_Базовая часть_Расчет'!O13</f>
        <v>0</v>
      </c>
      <c r="P27" s="8">
        <f>'Прил_4_ПЭ_Базовая часть_Расчет'!P13</f>
        <v>0</v>
      </c>
      <c r="Q27" s="8">
        <f>'Прил_4_ПЭ_Базовая часть_Расчет'!Q13</f>
        <v>0</v>
      </c>
      <c r="R27" s="9" t="s">
        <v>145</v>
      </c>
    </row>
    <row r="28" spans="1:18" x14ac:dyDescent="0.25">
      <c r="A28" s="188"/>
      <c r="B28" s="5" t="s">
        <v>213</v>
      </c>
      <c r="C28" s="29" t="s">
        <v>214</v>
      </c>
      <c r="D28" s="7" t="s">
        <v>127</v>
      </c>
      <c r="E28" s="8">
        <f>'Прил_4_ПЭ_Базовая часть_Расчет'!E14</f>
        <v>0</v>
      </c>
      <c r="F28" s="8">
        <f>'Прил_4_ПЭ_Базовая часть_Расчет'!F14</f>
        <v>0</v>
      </c>
      <c r="G28" s="8">
        <f>'Прил_4_ПЭ_Базовая часть_Расчет'!G14</f>
        <v>0</v>
      </c>
      <c r="H28" s="97">
        <f>'Прил_4_ПЭ_Базовая часть_Расчет'!H14</f>
        <v>1215</v>
      </c>
      <c r="I28" s="88">
        <f>'Прил_4_ПЭ_Базовая часть_Расчет'!I14</f>
        <v>1235</v>
      </c>
      <c r="J28" s="8">
        <f>'Прил_4_ПЭ_Базовая часть_Расчет'!J14</f>
        <v>0</v>
      </c>
      <c r="K28" s="8">
        <f>'Прил_4_ПЭ_Базовая часть_Расчет'!K14</f>
        <v>0</v>
      </c>
      <c r="L28" s="8">
        <f>'Прил_4_ПЭ_Базовая часть_Расчет'!L14</f>
        <v>0</v>
      </c>
      <c r="M28" s="8">
        <f>'Прил_4_ПЭ_Базовая часть_Расчет'!M14</f>
        <v>0</v>
      </c>
      <c r="N28" s="8">
        <f>'Прил_4_ПЭ_Базовая часть_Расчет'!N14</f>
        <v>0</v>
      </c>
      <c r="O28" s="8">
        <f>'Прил_4_ПЭ_Базовая часть_Расчет'!O14</f>
        <v>0</v>
      </c>
      <c r="P28" s="8">
        <f>'Прил_4_ПЭ_Базовая часть_Расчет'!P14</f>
        <v>0</v>
      </c>
      <c r="Q28" s="8">
        <f>'Прил_4_ПЭ_Базовая часть_Расчет'!Q14</f>
        <v>0</v>
      </c>
      <c r="R28" s="9" t="s">
        <v>148</v>
      </c>
    </row>
    <row r="29" spans="1:18" x14ac:dyDescent="0.25">
      <c r="A29" s="188"/>
      <c r="B29" s="5" t="s">
        <v>215</v>
      </c>
      <c r="C29" s="29" t="s">
        <v>216</v>
      </c>
      <c r="D29" s="7" t="s">
        <v>127</v>
      </c>
      <c r="E29" s="8">
        <f>'Прил_4_ПЭ_Базовая часть_Расчет'!E15</f>
        <v>0</v>
      </c>
      <c r="F29" s="8">
        <f>'Прил_4_ПЭ_Базовая часть_Расчет'!F15</f>
        <v>0</v>
      </c>
      <c r="G29" s="8">
        <f>'Прил_4_ПЭ_Базовая часть_Расчет'!G15</f>
        <v>0</v>
      </c>
      <c r="H29" s="97">
        <f>'Прил_4_ПЭ_Базовая часть_Расчет'!H15</f>
        <v>30</v>
      </c>
      <c r="I29" s="88">
        <f>'Прил_4_ПЭ_Базовая часть_Расчет'!I15</f>
        <v>31</v>
      </c>
      <c r="J29" s="8">
        <f>'Прил_4_ПЭ_Базовая часть_Расчет'!J15</f>
        <v>0</v>
      </c>
      <c r="K29" s="8">
        <f>'Прил_4_ПЭ_Базовая часть_Расчет'!K15</f>
        <v>0</v>
      </c>
      <c r="L29" s="8">
        <f>'Прил_4_ПЭ_Базовая часть_Расчет'!L15</f>
        <v>0</v>
      </c>
      <c r="M29" s="8">
        <f>'Прил_4_ПЭ_Базовая часть_Расчет'!M15</f>
        <v>0</v>
      </c>
      <c r="N29" s="8">
        <f>'Прил_4_ПЭ_Базовая часть_Расчет'!N15</f>
        <v>0</v>
      </c>
      <c r="O29" s="8">
        <f>'Прил_4_ПЭ_Базовая часть_Расчет'!O15</f>
        <v>0</v>
      </c>
      <c r="P29" s="8">
        <f>'Прил_4_ПЭ_Базовая часть_Расчет'!P15</f>
        <v>0</v>
      </c>
      <c r="Q29" s="8">
        <f>'Прил_4_ПЭ_Базовая часть_Расчет'!Q15</f>
        <v>0</v>
      </c>
      <c r="R29" s="9" t="s">
        <v>151</v>
      </c>
    </row>
    <row r="30" spans="1:18" ht="22.5" customHeight="1" x14ac:dyDescent="0.25">
      <c r="A30" s="188"/>
      <c r="B30" s="5" t="s">
        <v>217</v>
      </c>
      <c r="C30" s="29" t="s">
        <v>218</v>
      </c>
      <c r="D30" s="7" t="s">
        <v>127</v>
      </c>
      <c r="E30" s="8">
        <v>0</v>
      </c>
      <c r="F30" s="8">
        <v>0</v>
      </c>
      <c r="G30" s="8">
        <v>0</v>
      </c>
      <c r="H30" s="97">
        <v>25</v>
      </c>
      <c r="I30" s="88">
        <v>0</v>
      </c>
      <c r="J30" s="8">
        <v>0</v>
      </c>
      <c r="K30" s="8">
        <v>0</v>
      </c>
      <c r="L30" s="8">
        <v>0</v>
      </c>
      <c r="M30" s="8">
        <v>0</v>
      </c>
      <c r="N30" s="8">
        <v>0</v>
      </c>
      <c r="O30" s="8">
        <v>0</v>
      </c>
      <c r="P30" s="8">
        <v>0</v>
      </c>
      <c r="Q30" s="8">
        <v>0</v>
      </c>
      <c r="R30" s="9" t="s">
        <v>219</v>
      </c>
    </row>
    <row r="31" spans="1:18" x14ac:dyDescent="0.25">
      <c r="A31" s="188"/>
      <c r="B31" s="5" t="s">
        <v>220</v>
      </c>
      <c r="C31" s="29" t="s">
        <v>221</v>
      </c>
      <c r="D31" s="7" t="s">
        <v>127</v>
      </c>
      <c r="E31" s="8">
        <v>0</v>
      </c>
      <c r="F31" s="8">
        <v>0</v>
      </c>
      <c r="G31" s="8">
        <v>0</v>
      </c>
      <c r="H31" s="97">
        <v>0</v>
      </c>
      <c r="I31" s="88">
        <v>0</v>
      </c>
      <c r="J31" s="8">
        <v>0</v>
      </c>
      <c r="K31" s="8">
        <v>0</v>
      </c>
      <c r="L31" s="8">
        <v>0</v>
      </c>
      <c r="M31" s="8">
        <v>0</v>
      </c>
      <c r="N31" s="8">
        <v>0</v>
      </c>
      <c r="O31" s="8">
        <v>0</v>
      </c>
      <c r="P31" s="8">
        <v>0</v>
      </c>
      <c r="Q31" s="8">
        <v>0</v>
      </c>
      <c r="R31" s="9" t="s">
        <v>222</v>
      </c>
    </row>
    <row r="32" spans="1:18" ht="23.25" customHeight="1" thickBot="1" x14ac:dyDescent="0.3">
      <c r="A32" s="189"/>
      <c r="B32" s="25" t="s">
        <v>223</v>
      </c>
      <c r="C32" s="29" t="s">
        <v>224</v>
      </c>
      <c r="D32" s="26" t="s">
        <v>127</v>
      </c>
      <c r="E32" s="27">
        <v>0</v>
      </c>
      <c r="F32" s="27">
        <v>0</v>
      </c>
      <c r="G32" s="27">
        <v>0</v>
      </c>
      <c r="H32" s="101">
        <v>30</v>
      </c>
      <c r="I32" s="90">
        <v>0</v>
      </c>
      <c r="J32" s="27">
        <v>0</v>
      </c>
      <c r="K32" s="27">
        <v>0</v>
      </c>
      <c r="L32" s="27">
        <v>0</v>
      </c>
      <c r="M32" s="27">
        <v>0</v>
      </c>
      <c r="N32" s="27">
        <v>0</v>
      </c>
      <c r="O32" s="27">
        <v>0</v>
      </c>
      <c r="P32" s="27">
        <v>0</v>
      </c>
      <c r="Q32" s="27">
        <v>0</v>
      </c>
      <c r="R32" s="28" t="s">
        <v>225</v>
      </c>
    </row>
    <row r="33" spans="1:18" ht="63" customHeight="1" x14ac:dyDescent="0.25">
      <c r="A33" s="187" t="s">
        <v>226</v>
      </c>
      <c r="B33" s="71" t="s">
        <v>178</v>
      </c>
      <c r="C33" s="72" t="s">
        <v>227</v>
      </c>
      <c r="D33" s="74" t="s">
        <v>134</v>
      </c>
      <c r="E33" s="75">
        <f t="shared" ref="E33:Q33" si="12">IF(SUM(E34:E38)&gt;SUM(E39:E42),"ОШИБКА",IFERROR(((SUM(E34:E38))/(SUM(E39:E42))),0)*100)</f>
        <v>0</v>
      </c>
      <c r="F33" s="75">
        <f t="shared" si="12"/>
        <v>0</v>
      </c>
      <c r="G33" s="75">
        <f t="shared" si="12"/>
        <v>0</v>
      </c>
      <c r="H33" s="99">
        <f t="shared" si="12"/>
        <v>14.117647058823529</v>
      </c>
      <c r="I33" s="99">
        <f t="shared" si="12"/>
        <v>0</v>
      </c>
      <c r="J33" s="15">
        <f t="shared" si="12"/>
        <v>0</v>
      </c>
      <c r="K33" s="15">
        <f t="shared" si="12"/>
        <v>0</v>
      </c>
      <c r="L33" s="15">
        <f t="shared" si="12"/>
        <v>0</v>
      </c>
      <c r="M33" s="15">
        <f t="shared" si="12"/>
        <v>0</v>
      </c>
      <c r="N33" s="15">
        <f t="shared" si="12"/>
        <v>0</v>
      </c>
      <c r="O33" s="15">
        <f t="shared" si="12"/>
        <v>0</v>
      </c>
      <c r="P33" s="15">
        <f t="shared" si="12"/>
        <v>0</v>
      </c>
      <c r="Q33" s="15">
        <f t="shared" si="12"/>
        <v>0</v>
      </c>
      <c r="R33" s="102"/>
    </row>
    <row r="34" spans="1:18" ht="22.5" customHeight="1" x14ac:dyDescent="0.25">
      <c r="A34" s="188"/>
      <c r="B34" s="6" t="s">
        <v>228</v>
      </c>
      <c r="C34" s="6" t="s">
        <v>229</v>
      </c>
      <c r="D34" s="7" t="s">
        <v>127</v>
      </c>
      <c r="E34" s="8">
        <v>0</v>
      </c>
      <c r="F34" s="8">
        <v>0</v>
      </c>
      <c r="G34" s="8">
        <v>0</v>
      </c>
      <c r="H34" s="97">
        <v>3</v>
      </c>
      <c r="I34" s="88">
        <v>0</v>
      </c>
      <c r="J34" s="8">
        <v>0</v>
      </c>
      <c r="K34" s="8">
        <v>0</v>
      </c>
      <c r="L34" s="8">
        <v>0</v>
      </c>
      <c r="M34" s="8">
        <v>0</v>
      </c>
      <c r="N34" s="8">
        <v>0</v>
      </c>
      <c r="O34" s="8">
        <v>0</v>
      </c>
      <c r="P34" s="8">
        <v>0</v>
      </c>
      <c r="Q34" s="8">
        <v>0</v>
      </c>
      <c r="R34" s="9" t="s">
        <v>230</v>
      </c>
    </row>
    <row r="35" spans="1:18" ht="22.5" customHeight="1" x14ac:dyDescent="0.25">
      <c r="A35" s="188"/>
      <c r="B35" s="6" t="s">
        <v>231</v>
      </c>
      <c r="C35" s="6" t="s">
        <v>232</v>
      </c>
      <c r="D35" s="7" t="s">
        <v>127</v>
      </c>
      <c r="E35" s="8">
        <v>0</v>
      </c>
      <c r="F35" s="8">
        <v>0</v>
      </c>
      <c r="G35" s="8">
        <v>0</v>
      </c>
      <c r="H35" s="97">
        <v>3</v>
      </c>
      <c r="I35" s="88">
        <v>0</v>
      </c>
      <c r="J35" s="8">
        <v>0</v>
      </c>
      <c r="K35" s="8">
        <v>0</v>
      </c>
      <c r="L35" s="8">
        <v>0</v>
      </c>
      <c r="M35" s="8">
        <v>0</v>
      </c>
      <c r="N35" s="8">
        <v>0</v>
      </c>
      <c r="O35" s="8">
        <v>0</v>
      </c>
      <c r="P35" s="8">
        <v>0</v>
      </c>
      <c r="Q35" s="8">
        <v>0</v>
      </c>
      <c r="R35" s="9" t="s">
        <v>233</v>
      </c>
    </row>
    <row r="36" spans="1:18" ht="22.5" customHeight="1" x14ac:dyDescent="0.25">
      <c r="A36" s="188"/>
      <c r="B36" s="6" t="s">
        <v>234</v>
      </c>
      <c r="C36" s="6" t="s">
        <v>235</v>
      </c>
      <c r="D36" s="7" t="s">
        <v>127</v>
      </c>
      <c r="E36" s="8">
        <v>0</v>
      </c>
      <c r="F36" s="8">
        <v>0</v>
      </c>
      <c r="G36" s="8">
        <v>0</v>
      </c>
      <c r="H36" s="97">
        <v>6</v>
      </c>
      <c r="I36" s="88">
        <v>0</v>
      </c>
      <c r="J36" s="8">
        <v>0</v>
      </c>
      <c r="K36" s="8">
        <v>0</v>
      </c>
      <c r="L36" s="8">
        <v>0</v>
      </c>
      <c r="M36" s="8">
        <v>0</v>
      </c>
      <c r="N36" s="8">
        <v>0</v>
      </c>
      <c r="O36" s="8">
        <v>0</v>
      </c>
      <c r="P36" s="8">
        <v>0</v>
      </c>
      <c r="Q36" s="8">
        <v>0</v>
      </c>
      <c r="R36" s="9" t="s">
        <v>236</v>
      </c>
    </row>
    <row r="37" spans="1:18" ht="22.5" customHeight="1" x14ac:dyDescent="0.25">
      <c r="A37" s="188"/>
      <c r="B37" s="6" t="s">
        <v>237</v>
      </c>
      <c r="C37" s="6" t="s">
        <v>238</v>
      </c>
      <c r="D37" s="7" t="s">
        <v>127</v>
      </c>
      <c r="E37" s="8">
        <v>0</v>
      </c>
      <c r="F37" s="8">
        <v>0</v>
      </c>
      <c r="G37" s="8">
        <v>0</v>
      </c>
      <c r="H37" s="97">
        <v>0</v>
      </c>
      <c r="I37" s="88">
        <v>0</v>
      </c>
      <c r="J37" s="8">
        <v>0</v>
      </c>
      <c r="K37" s="8">
        <v>0</v>
      </c>
      <c r="L37" s="8">
        <v>0</v>
      </c>
      <c r="M37" s="8">
        <v>0</v>
      </c>
      <c r="N37" s="8">
        <v>0</v>
      </c>
      <c r="O37" s="8">
        <v>0</v>
      </c>
      <c r="P37" s="8">
        <v>0</v>
      </c>
      <c r="Q37" s="8">
        <v>0</v>
      </c>
      <c r="R37" s="9" t="s">
        <v>239</v>
      </c>
    </row>
    <row r="38" spans="1:18" ht="22.5" customHeight="1" x14ac:dyDescent="0.25">
      <c r="A38" s="188"/>
      <c r="B38" s="6" t="s">
        <v>240</v>
      </c>
      <c r="C38" s="6" t="s">
        <v>241</v>
      </c>
      <c r="D38" s="7" t="s">
        <v>127</v>
      </c>
      <c r="E38" s="8">
        <v>0</v>
      </c>
      <c r="F38" s="8">
        <v>0</v>
      </c>
      <c r="G38" s="8">
        <v>0</v>
      </c>
      <c r="H38" s="97">
        <v>0</v>
      </c>
      <c r="I38" s="88">
        <v>0</v>
      </c>
      <c r="J38" s="8">
        <v>0</v>
      </c>
      <c r="K38" s="8">
        <v>0</v>
      </c>
      <c r="L38" s="8">
        <v>0</v>
      </c>
      <c r="M38" s="8">
        <v>0</v>
      </c>
      <c r="N38" s="8">
        <v>0</v>
      </c>
      <c r="O38" s="8">
        <v>0</v>
      </c>
      <c r="P38" s="8">
        <v>0</v>
      </c>
      <c r="Q38" s="8">
        <v>0</v>
      </c>
      <c r="R38" s="9" t="s">
        <v>242</v>
      </c>
    </row>
    <row r="39" spans="1:18" x14ac:dyDescent="0.25">
      <c r="A39" s="188"/>
      <c r="B39" s="5" t="s">
        <v>215</v>
      </c>
      <c r="C39" s="6" t="s">
        <v>216</v>
      </c>
      <c r="D39" s="7" t="s">
        <v>127</v>
      </c>
      <c r="E39" s="8">
        <f t="shared" ref="E39:Q39" si="13">E29</f>
        <v>0</v>
      </c>
      <c r="F39" s="8">
        <f t="shared" si="13"/>
        <v>0</v>
      </c>
      <c r="G39" s="8">
        <f t="shared" si="13"/>
        <v>0</v>
      </c>
      <c r="H39" s="97">
        <f t="shared" si="13"/>
        <v>30</v>
      </c>
      <c r="I39" s="88">
        <f t="shared" si="13"/>
        <v>31</v>
      </c>
      <c r="J39" s="8">
        <f t="shared" si="13"/>
        <v>0</v>
      </c>
      <c r="K39" s="8">
        <f t="shared" si="13"/>
        <v>0</v>
      </c>
      <c r="L39" s="8">
        <f t="shared" si="13"/>
        <v>0</v>
      </c>
      <c r="M39" s="8">
        <f t="shared" si="13"/>
        <v>0</v>
      </c>
      <c r="N39" s="8">
        <f t="shared" si="13"/>
        <v>0</v>
      </c>
      <c r="O39" s="8">
        <f t="shared" si="13"/>
        <v>0</v>
      </c>
      <c r="P39" s="8">
        <f t="shared" si="13"/>
        <v>0</v>
      </c>
      <c r="Q39" s="8">
        <f t="shared" si="13"/>
        <v>0</v>
      </c>
      <c r="R39" s="9" t="s">
        <v>151</v>
      </c>
    </row>
    <row r="40" spans="1:18" ht="22.5" customHeight="1" x14ac:dyDescent="0.25">
      <c r="A40" s="188"/>
      <c r="B40" s="5" t="s">
        <v>217</v>
      </c>
      <c r="C40" s="6" t="s">
        <v>218</v>
      </c>
      <c r="D40" s="7" t="s">
        <v>127</v>
      </c>
      <c r="E40" s="8">
        <f t="shared" ref="E40:Q40" si="14">E30</f>
        <v>0</v>
      </c>
      <c r="F40" s="8">
        <f t="shared" si="14"/>
        <v>0</v>
      </c>
      <c r="G40" s="8">
        <f t="shared" si="14"/>
        <v>0</v>
      </c>
      <c r="H40" s="97">
        <f t="shared" si="14"/>
        <v>25</v>
      </c>
      <c r="I40" s="88">
        <f t="shared" si="14"/>
        <v>0</v>
      </c>
      <c r="J40" s="8">
        <f t="shared" si="14"/>
        <v>0</v>
      </c>
      <c r="K40" s="8">
        <f t="shared" si="14"/>
        <v>0</v>
      </c>
      <c r="L40" s="8">
        <f t="shared" si="14"/>
        <v>0</v>
      </c>
      <c r="M40" s="8">
        <f t="shared" si="14"/>
        <v>0</v>
      </c>
      <c r="N40" s="8">
        <f t="shared" si="14"/>
        <v>0</v>
      </c>
      <c r="O40" s="8">
        <f t="shared" si="14"/>
        <v>0</v>
      </c>
      <c r="P40" s="8">
        <f t="shared" si="14"/>
        <v>0</v>
      </c>
      <c r="Q40" s="8">
        <f t="shared" si="14"/>
        <v>0</v>
      </c>
      <c r="R40" s="9" t="s">
        <v>219</v>
      </c>
    </row>
    <row r="41" spans="1:18" x14ac:dyDescent="0.25">
      <c r="A41" s="188"/>
      <c r="B41" s="5" t="s">
        <v>220</v>
      </c>
      <c r="C41" s="6" t="s">
        <v>221</v>
      </c>
      <c r="D41" s="7" t="s">
        <v>127</v>
      </c>
      <c r="E41" s="8">
        <f t="shared" ref="E41:Q41" si="15">E31</f>
        <v>0</v>
      </c>
      <c r="F41" s="8">
        <f t="shared" si="15"/>
        <v>0</v>
      </c>
      <c r="G41" s="8">
        <f t="shared" si="15"/>
        <v>0</v>
      </c>
      <c r="H41" s="97">
        <f t="shared" si="15"/>
        <v>0</v>
      </c>
      <c r="I41" s="88">
        <f t="shared" si="15"/>
        <v>0</v>
      </c>
      <c r="J41" s="8">
        <f t="shared" si="15"/>
        <v>0</v>
      </c>
      <c r="K41" s="8">
        <f t="shared" si="15"/>
        <v>0</v>
      </c>
      <c r="L41" s="8">
        <f t="shared" si="15"/>
        <v>0</v>
      </c>
      <c r="M41" s="8">
        <f t="shared" si="15"/>
        <v>0</v>
      </c>
      <c r="N41" s="8">
        <f t="shared" si="15"/>
        <v>0</v>
      </c>
      <c r="O41" s="8">
        <f t="shared" si="15"/>
        <v>0</v>
      </c>
      <c r="P41" s="8">
        <f t="shared" si="15"/>
        <v>0</v>
      </c>
      <c r="Q41" s="8">
        <f t="shared" si="15"/>
        <v>0</v>
      </c>
      <c r="R41" s="9" t="s">
        <v>222</v>
      </c>
    </row>
    <row r="42" spans="1:18" ht="23.25" customHeight="1" thickBot="1" x14ac:dyDescent="0.3">
      <c r="A42" s="189"/>
      <c r="B42" s="11" t="s">
        <v>223</v>
      </c>
      <c r="C42" s="12" t="s">
        <v>224</v>
      </c>
      <c r="D42" s="13" t="s">
        <v>127</v>
      </c>
      <c r="E42" s="1">
        <f t="shared" ref="E42:Q42" si="16">E32</f>
        <v>0</v>
      </c>
      <c r="F42" s="1">
        <f t="shared" si="16"/>
        <v>0</v>
      </c>
      <c r="G42" s="1">
        <f t="shared" si="16"/>
        <v>0</v>
      </c>
      <c r="H42" s="98">
        <f t="shared" si="16"/>
        <v>30</v>
      </c>
      <c r="I42" s="89">
        <f t="shared" si="16"/>
        <v>0</v>
      </c>
      <c r="J42" s="1">
        <f t="shared" si="16"/>
        <v>0</v>
      </c>
      <c r="K42" s="1">
        <f t="shared" si="16"/>
        <v>0</v>
      </c>
      <c r="L42" s="1">
        <f t="shared" si="16"/>
        <v>0</v>
      </c>
      <c r="M42" s="1">
        <f t="shared" si="16"/>
        <v>0</v>
      </c>
      <c r="N42" s="1">
        <f t="shared" si="16"/>
        <v>0</v>
      </c>
      <c r="O42" s="1">
        <f t="shared" si="16"/>
        <v>0</v>
      </c>
      <c r="P42" s="1">
        <f t="shared" si="16"/>
        <v>0</v>
      </c>
      <c r="Q42" s="1">
        <f t="shared" si="16"/>
        <v>0</v>
      </c>
      <c r="R42" s="14" t="s">
        <v>225</v>
      </c>
    </row>
  </sheetData>
  <sheetProtection password="CC53" sheet="1"/>
  <mergeCells count="8">
    <mergeCell ref="A33:A42"/>
    <mergeCell ref="A10:A13"/>
    <mergeCell ref="A14:A16"/>
    <mergeCell ref="A2:A5"/>
    <mergeCell ref="A6:A9"/>
    <mergeCell ref="A17:A21"/>
    <mergeCell ref="A22:A25"/>
    <mergeCell ref="A26:A32"/>
  </mergeCells>
  <conditionalFormatting sqref="A2">
    <cfRule type="duplicateValues" dxfId="110" priority="59"/>
  </conditionalFormatting>
  <conditionalFormatting sqref="C2">
    <cfRule type="duplicateValues" dxfId="109" priority="58"/>
  </conditionalFormatting>
  <conditionalFormatting sqref="C10 B11 C3:C5">
    <cfRule type="duplicateValues" dxfId="108" priority="57"/>
  </conditionalFormatting>
  <conditionalFormatting sqref="B3:B5">
    <cfRule type="duplicateValues" dxfId="107" priority="56"/>
  </conditionalFormatting>
  <conditionalFormatting sqref="A6:B6 B7">
    <cfRule type="duplicateValues" dxfId="106" priority="55"/>
  </conditionalFormatting>
  <conditionalFormatting sqref="C6">
    <cfRule type="duplicateValues" dxfId="105" priority="52"/>
  </conditionalFormatting>
  <conditionalFormatting sqref="A10:B10">
    <cfRule type="duplicateValues" dxfId="104" priority="51"/>
  </conditionalFormatting>
  <conditionalFormatting sqref="A14:C14 B23 B15:B16 C17:C21">
    <cfRule type="duplicateValues" dxfId="103" priority="47"/>
  </conditionalFormatting>
  <conditionalFormatting sqref="B17:B19">
    <cfRule type="duplicateValues" dxfId="102" priority="46"/>
  </conditionalFormatting>
  <conditionalFormatting sqref="A17">
    <cfRule type="duplicateValues" dxfId="101" priority="45"/>
  </conditionalFormatting>
  <conditionalFormatting sqref="C22">
    <cfRule type="duplicateValues" dxfId="100" priority="44"/>
  </conditionalFormatting>
  <conditionalFormatting sqref="B22">
    <cfRule type="duplicateValues" dxfId="99" priority="43"/>
  </conditionalFormatting>
  <conditionalFormatting sqref="A22">
    <cfRule type="duplicateValues" dxfId="98" priority="42"/>
  </conditionalFormatting>
  <conditionalFormatting sqref="B24:B25">
    <cfRule type="duplicateValues" dxfId="97" priority="41"/>
  </conditionalFormatting>
  <conditionalFormatting sqref="C23:C25">
    <cfRule type="duplicateValues" dxfId="96" priority="40"/>
  </conditionalFormatting>
  <conditionalFormatting sqref="C7">
    <cfRule type="duplicateValues" dxfId="95" priority="39"/>
  </conditionalFormatting>
  <conditionalFormatting sqref="B8:B9">
    <cfRule type="duplicateValues" dxfId="94" priority="37"/>
  </conditionalFormatting>
  <conditionalFormatting sqref="C11:C13">
    <cfRule type="duplicateValues" dxfId="93" priority="36"/>
  </conditionalFormatting>
  <conditionalFormatting sqref="C12:C13">
    <cfRule type="duplicateValues" dxfId="92" priority="35"/>
  </conditionalFormatting>
  <conditionalFormatting sqref="B12:B13">
    <cfRule type="duplicateValues" dxfId="91" priority="34"/>
  </conditionalFormatting>
  <conditionalFormatting sqref="C15">
    <cfRule type="duplicateValues" dxfId="90" priority="33"/>
  </conditionalFormatting>
  <conditionalFormatting sqref="C16">
    <cfRule type="duplicateValues" dxfId="89" priority="32"/>
  </conditionalFormatting>
  <conditionalFormatting sqref="C20:C21">
    <cfRule type="duplicateValues" dxfId="88" priority="31"/>
  </conditionalFormatting>
  <conditionalFormatting sqref="B20:B21">
    <cfRule type="duplicateValues" dxfId="87" priority="30"/>
  </conditionalFormatting>
  <conditionalFormatting sqref="B29">
    <cfRule type="duplicateValues" dxfId="86" priority="29"/>
  </conditionalFormatting>
  <conditionalFormatting sqref="C26">
    <cfRule type="duplicateValues" dxfId="85" priority="28"/>
  </conditionalFormatting>
  <conditionalFormatting sqref="B26">
    <cfRule type="duplicateValues" dxfId="84" priority="27"/>
  </conditionalFormatting>
  <conditionalFormatting sqref="A26">
    <cfRule type="duplicateValues" dxfId="83" priority="26"/>
  </conditionalFormatting>
  <conditionalFormatting sqref="B30:B32 B27:B28">
    <cfRule type="duplicateValues" dxfId="82" priority="60"/>
  </conditionalFormatting>
  <conditionalFormatting sqref="C27:C32">
    <cfRule type="duplicateValues" dxfId="81" priority="62"/>
  </conditionalFormatting>
  <conditionalFormatting sqref="B39">
    <cfRule type="duplicateValues" dxfId="80" priority="21"/>
  </conditionalFormatting>
  <conditionalFormatting sqref="C33">
    <cfRule type="duplicateValues" dxfId="79" priority="20"/>
  </conditionalFormatting>
  <conditionalFormatting sqref="B33">
    <cfRule type="duplicateValues" dxfId="78" priority="19"/>
  </conditionalFormatting>
  <conditionalFormatting sqref="A33">
    <cfRule type="duplicateValues" dxfId="77" priority="18"/>
  </conditionalFormatting>
  <conditionalFormatting sqref="C39:C42 B34:B38">
    <cfRule type="duplicateValues" dxfId="76" priority="23"/>
  </conditionalFormatting>
  <conditionalFormatting sqref="B40:B42">
    <cfRule type="duplicateValues" dxfId="75" priority="63"/>
  </conditionalFormatting>
  <conditionalFormatting sqref="C34:C42">
    <cfRule type="duplicateValues" dxfId="74" priority="17"/>
  </conditionalFormatting>
  <conditionalFormatting sqref="B2">
    <cfRule type="duplicateValues" dxfId="73" priority="16"/>
  </conditionalFormatting>
  <conditionalFormatting sqref="R2:R3">
    <cfRule type="duplicateValues" dxfId="72" priority="15"/>
  </conditionalFormatting>
  <conditionalFormatting sqref="R4:R5">
    <cfRule type="duplicateValues" dxfId="71" priority="14"/>
  </conditionalFormatting>
  <conditionalFormatting sqref="R8:R9">
    <cfRule type="duplicateValues" dxfId="70" priority="13"/>
  </conditionalFormatting>
  <conditionalFormatting sqref="R12:R13">
    <cfRule type="duplicateValues" dxfId="69" priority="12"/>
  </conditionalFormatting>
  <conditionalFormatting sqref="R20:R21">
    <cfRule type="duplicateValues" dxfId="68" priority="11"/>
  </conditionalFormatting>
  <conditionalFormatting sqref="R24:R25">
    <cfRule type="duplicateValues" dxfId="67" priority="10"/>
  </conditionalFormatting>
  <conditionalFormatting sqref="R27:R31">
    <cfRule type="duplicateValues" dxfId="66" priority="9"/>
  </conditionalFormatting>
  <conditionalFormatting sqref="R32">
    <cfRule type="duplicateValues" dxfId="65" priority="8"/>
  </conditionalFormatting>
  <conditionalFormatting sqref="R34:R42">
    <cfRule type="duplicateValues" dxfId="64" priority="2"/>
  </conditionalFormatting>
  <conditionalFormatting sqref="C8:C9">
    <cfRule type="duplicateValues" dxfId="63" priority="1"/>
  </conditionalFormatting>
  <pageMargins left="0.7" right="0.7" top="0.75" bottom="0.75" header="0.3" footer="0.3"/>
  <pageSetup paperSize="9" scale="3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3"/>
  <sheetViews>
    <sheetView workbookViewId="0">
      <selection activeCell="H59" sqref="H59"/>
    </sheetView>
  </sheetViews>
  <sheetFormatPr defaultColWidth="9.140625" defaultRowHeight="11.25" x14ac:dyDescent="0.2"/>
  <cols>
    <col min="1" max="1" width="9.140625" style="69" customWidth="1"/>
    <col min="2" max="2" width="105.85546875" style="69" customWidth="1"/>
    <col min="3" max="3" width="9.140625" style="69" customWidth="1"/>
    <col min="4" max="4" width="16.140625" style="69" customWidth="1"/>
    <col min="5" max="5" width="18.28515625" style="69" customWidth="1"/>
    <col min="6" max="12" width="9.140625" style="69" customWidth="1"/>
    <col min="13" max="13" width="18" style="69" customWidth="1"/>
    <col min="14" max="14" width="9.140625" style="69" customWidth="1"/>
    <col min="15" max="16384" width="9.140625" style="69"/>
  </cols>
  <sheetData>
    <row r="1" spans="1:13" ht="36.75" customHeight="1" thickBot="1" x14ac:dyDescent="0.25">
      <c r="A1" s="176" t="s">
        <v>243</v>
      </c>
      <c r="B1" s="192"/>
      <c r="C1" s="192"/>
      <c r="D1" s="192"/>
      <c r="E1" s="192"/>
      <c r="F1" s="192"/>
      <c r="G1" s="192"/>
      <c r="H1" s="192"/>
      <c r="I1" s="192"/>
      <c r="J1" s="192"/>
      <c r="K1" s="127"/>
      <c r="L1" s="127"/>
      <c r="M1" s="53" t="s">
        <v>1</v>
      </c>
    </row>
    <row r="2" spans="1:13" ht="11.25" customHeight="1" x14ac:dyDescent="0.2">
      <c r="A2" s="178" t="s">
        <v>2</v>
      </c>
      <c r="B2" s="192"/>
      <c r="C2" s="192"/>
      <c r="D2" s="192"/>
      <c r="E2" s="192"/>
      <c r="F2" s="192"/>
      <c r="G2" s="192"/>
      <c r="H2" s="192"/>
      <c r="I2" s="192"/>
      <c r="J2" s="192"/>
      <c r="K2" s="128"/>
      <c r="L2" s="128" t="s">
        <v>3</v>
      </c>
      <c r="M2" s="54">
        <v>44561</v>
      </c>
    </row>
    <row r="3" spans="1:13" x14ac:dyDescent="0.2">
      <c r="A3" s="130"/>
      <c r="B3" s="130"/>
      <c r="C3" s="127"/>
      <c r="D3" s="130"/>
      <c r="E3" s="130"/>
      <c r="F3" s="130"/>
      <c r="G3" s="130"/>
      <c r="H3" s="130"/>
      <c r="I3" s="130"/>
      <c r="J3" s="130"/>
      <c r="K3" s="128"/>
      <c r="L3" s="128"/>
      <c r="M3" s="180"/>
    </row>
    <row r="4" spans="1:13" ht="11.25" customHeight="1" x14ac:dyDescent="0.2">
      <c r="A4" s="130"/>
      <c r="B4" s="130"/>
      <c r="C4" s="130"/>
      <c r="D4" s="130"/>
      <c r="E4" s="130"/>
      <c r="F4" s="130"/>
      <c r="G4" s="130"/>
      <c r="H4" s="130"/>
      <c r="I4" s="130"/>
      <c r="J4" s="130"/>
      <c r="K4" s="181" t="s">
        <v>4</v>
      </c>
      <c r="L4" s="192"/>
      <c r="M4" s="137"/>
    </row>
    <row r="5" spans="1:13" ht="11.25" customHeight="1" x14ac:dyDescent="0.2">
      <c r="A5" s="182" t="s">
        <v>5</v>
      </c>
      <c r="B5" s="192"/>
      <c r="C5" s="192"/>
      <c r="D5" s="192"/>
      <c r="E5" s="192"/>
      <c r="F5" s="192"/>
      <c r="G5" s="192"/>
      <c r="H5" s="192"/>
      <c r="I5" s="192"/>
      <c r="J5" s="192"/>
      <c r="K5" s="128"/>
      <c r="L5" s="128" t="s">
        <v>6</v>
      </c>
      <c r="M5" s="131" t="s">
        <v>7</v>
      </c>
    </row>
    <row r="6" spans="1:13" ht="11.25" customHeight="1" x14ac:dyDescent="0.2">
      <c r="A6" s="179" t="s">
        <v>8</v>
      </c>
      <c r="B6" s="192"/>
      <c r="C6" s="192"/>
      <c r="D6" s="192"/>
      <c r="E6" s="192"/>
      <c r="F6" s="192"/>
      <c r="G6" s="192"/>
      <c r="H6" s="192"/>
      <c r="I6" s="192"/>
      <c r="J6" s="192"/>
      <c r="K6" s="130"/>
      <c r="L6" s="130"/>
      <c r="M6" s="55"/>
    </row>
    <row r="7" spans="1:13" ht="11.25" customHeight="1" x14ac:dyDescent="0.2">
      <c r="A7" s="192"/>
      <c r="B7" s="192"/>
      <c r="C7" s="192"/>
      <c r="D7" s="192"/>
      <c r="E7" s="192"/>
      <c r="F7" s="192"/>
      <c r="G7" s="192"/>
      <c r="H7" s="192"/>
      <c r="I7" s="192"/>
      <c r="J7" s="192"/>
      <c r="K7" s="181" t="s">
        <v>4</v>
      </c>
      <c r="L7" s="192"/>
      <c r="M7" s="56"/>
    </row>
    <row r="8" spans="1:13" ht="11.25" customHeight="1" x14ac:dyDescent="0.2">
      <c r="A8" s="129"/>
      <c r="B8" s="129"/>
      <c r="C8" s="183" t="s">
        <v>9</v>
      </c>
      <c r="D8" s="192"/>
      <c r="E8" s="192"/>
      <c r="F8" s="192"/>
      <c r="G8" s="192"/>
      <c r="H8" s="192"/>
      <c r="I8" s="129"/>
      <c r="J8" s="129"/>
      <c r="K8" s="128"/>
      <c r="L8" s="130"/>
      <c r="M8" s="56"/>
    </row>
    <row r="9" spans="1:13" ht="11.25" customHeight="1" x14ac:dyDescent="0.2">
      <c r="A9" s="184" t="s">
        <v>10</v>
      </c>
      <c r="B9" s="192"/>
      <c r="C9" s="192"/>
      <c r="D9" s="192"/>
      <c r="E9" s="192"/>
      <c r="F9" s="192"/>
      <c r="G9" s="192"/>
      <c r="H9" s="192"/>
      <c r="I9" s="192"/>
      <c r="J9" s="192"/>
      <c r="K9" s="130"/>
      <c r="L9" s="128" t="s">
        <v>11</v>
      </c>
      <c r="M9" s="57"/>
    </row>
    <row r="10" spans="1:13" ht="11.25" customHeight="1" x14ac:dyDescent="0.2">
      <c r="A10" s="185" t="s">
        <v>12</v>
      </c>
      <c r="B10" s="192"/>
      <c r="C10" s="192"/>
      <c r="D10" s="192"/>
      <c r="E10" s="192"/>
      <c r="F10" s="192"/>
      <c r="G10" s="192"/>
      <c r="H10" s="192"/>
      <c r="I10" s="192"/>
      <c r="J10" s="192"/>
      <c r="K10" s="128"/>
      <c r="L10" s="128"/>
      <c r="M10" s="58"/>
    </row>
    <row r="11" spans="1:13" ht="12" customHeight="1" thickBot="1" x14ac:dyDescent="0.25">
      <c r="A11" s="179" t="s">
        <v>96</v>
      </c>
      <c r="B11" s="192"/>
      <c r="C11" s="192"/>
      <c r="D11" s="186" t="s">
        <v>14</v>
      </c>
      <c r="E11" s="192"/>
      <c r="F11" s="192"/>
      <c r="G11" s="192"/>
      <c r="H11" s="59"/>
      <c r="I11" s="59"/>
      <c r="J11" s="59"/>
      <c r="K11" s="128"/>
      <c r="L11" s="128" t="s">
        <v>15</v>
      </c>
      <c r="M11" s="60">
        <v>383</v>
      </c>
    </row>
    <row r="12" spans="1:13" ht="11.25" customHeight="1" x14ac:dyDescent="0.2">
      <c r="A12" s="179" t="s">
        <v>16</v>
      </c>
      <c r="B12" s="192"/>
      <c r="C12" s="192"/>
      <c r="D12" s="192"/>
      <c r="E12" s="192"/>
      <c r="F12" s="192"/>
      <c r="G12" s="192"/>
      <c r="H12" s="192"/>
      <c r="I12" s="192"/>
      <c r="J12" s="192"/>
      <c r="K12" s="130"/>
      <c r="L12" s="130"/>
      <c r="M12" s="130"/>
    </row>
    <row r="13" spans="1:13" ht="15" customHeight="1" x14ac:dyDescent="0.2">
      <c r="A13" s="62"/>
      <c r="B13" s="62"/>
      <c r="C13" s="62"/>
      <c r="D13" s="62"/>
      <c r="E13" s="62"/>
    </row>
    <row r="14" spans="1:13" ht="31.5" customHeight="1" x14ac:dyDescent="0.2">
      <c r="A14" s="94" t="s">
        <v>82</v>
      </c>
      <c r="B14" s="94" t="s">
        <v>53</v>
      </c>
      <c r="C14" s="94" t="s">
        <v>97</v>
      </c>
      <c r="D14" s="94" t="s">
        <v>85</v>
      </c>
      <c r="E14" s="94" t="s">
        <v>86</v>
      </c>
    </row>
    <row r="15" spans="1:13" x14ac:dyDescent="0.2">
      <c r="A15" s="85" t="s">
        <v>244</v>
      </c>
      <c r="B15" s="86" t="s">
        <v>245</v>
      </c>
      <c r="C15" s="70" t="s">
        <v>46</v>
      </c>
      <c r="D15" s="93">
        <f>Прил_5_2_ПСпецчасть_ТиОЛ_Расчет!H2</f>
        <v>1.9096117122851686E-2</v>
      </c>
      <c r="E15" s="93">
        <f>Прил_5_2_ПСпецчасть_ТиОЛ_Расчет!I2</f>
        <v>0</v>
      </c>
    </row>
    <row r="16" spans="1:13" x14ac:dyDescent="0.2">
      <c r="A16" s="85" t="s">
        <v>246</v>
      </c>
      <c r="B16" s="87" t="s">
        <v>247</v>
      </c>
      <c r="C16" s="70" t="s">
        <v>46</v>
      </c>
      <c r="D16" s="93">
        <f>Прил_5_2_ПСпецчасть_ТиОЛ_Расчет!H6</f>
        <v>6.0471037555697008E-2</v>
      </c>
      <c r="E16" s="93">
        <f>Прил_5_2_ПСпецчасть_ТиОЛ_Расчет!I6</f>
        <v>0</v>
      </c>
    </row>
    <row r="17" spans="1:5" ht="22.5" customHeight="1" x14ac:dyDescent="0.2">
      <c r="A17" s="85" t="s">
        <v>248</v>
      </c>
      <c r="B17" s="87" t="s">
        <v>249</v>
      </c>
      <c r="C17" s="67" t="s">
        <v>100</v>
      </c>
      <c r="D17" s="93">
        <f>Прил_5_2_ПСпецчасть_ТиОЛ_Расчет!H10</f>
        <v>201.57670273711014</v>
      </c>
      <c r="E17" s="93">
        <f>Прил_5_2_ПСпецчасть_ТиОЛ_Расчет!I10</f>
        <v>0</v>
      </c>
    </row>
    <row r="18" spans="1:5" ht="33.75" customHeight="1" x14ac:dyDescent="0.2">
      <c r="A18" s="85" t="s">
        <v>250</v>
      </c>
      <c r="B18" s="87" t="s">
        <v>251</v>
      </c>
      <c r="C18" s="67" t="s">
        <v>100</v>
      </c>
      <c r="D18" s="93">
        <f>Прил_5_2_ПСпецчасть_ТиОЛ_Расчет!H15</f>
        <v>0</v>
      </c>
      <c r="E18" s="93">
        <f>Прил_5_2_ПСпецчасть_ТиОЛ_Расчет!I15</f>
        <v>0</v>
      </c>
    </row>
    <row r="19" spans="1:5" ht="22.5" customHeight="1" x14ac:dyDescent="0.2">
      <c r="A19" s="85" t="s">
        <v>252</v>
      </c>
      <c r="B19" s="87" t="s">
        <v>253</v>
      </c>
      <c r="C19" s="70" t="s">
        <v>103</v>
      </c>
      <c r="D19" s="93">
        <f>Прил_5_2_ПСпецчасть_ТиОЛ_Расчет!H24</f>
        <v>0.57971014492753625</v>
      </c>
      <c r="E19" s="93">
        <f>Прил_5_2_ПСпецчасть_ТиОЛ_Расчет!I24</f>
        <v>0</v>
      </c>
    </row>
    <row r="20" spans="1:5" x14ac:dyDescent="0.2">
      <c r="A20" s="85" t="s">
        <v>254</v>
      </c>
      <c r="B20" s="87" t="s">
        <v>255</v>
      </c>
      <c r="C20" s="70" t="s">
        <v>103</v>
      </c>
      <c r="D20" s="93">
        <f>Прил_5_2_ПСпецчасть_ТиОЛ_Расчет!H33</f>
        <v>98.723404255319153</v>
      </c>
      <c r="E20" s="93">
        <f>Прил_5_2_ПСпецчасть_ТиОЛ_Расчет!I33</f>
        <v>0</v>
      </c>
    </row>
    <row r="21" spans="1:5" ht="22.5" customHeight="1" x14ac:dyDescent="0.2">
      <c r="A21" s="85" t="s">
        <v>256</v>
      </c>
      <c r="B21" s="87" t="s">
        <v>257</v>
      </c>
      <c r="C21" s="70" t="s">
        <v>103</v>
      </c>
      <c r="D21" s="93">
        <f>Прил_5_2_ПСпецчасть_ТиОЛ_Расчет!H38</f>
        <v>10.072463768115943</v>
      </c>
      <c r="E21" s="93">
        <f>Прил_5_2_ПСпецчасть_ТиОЛ_Расчет!I38</f>
        <v>0</v>
      </c>
    </row>
    <row r="22" spans="1:5" ht="22.5" customHeight="1" x14ac:dyDescent="0.2">
      <c r="A22" s="85" t="s">
        <v>258</v>
      </c>
      <c r="B22" s="87" t="s">
        <v>174</v>
      </c>
      <c r="C22" s="67" t="s">
        <v>100</v>
      </c>
      <c r="D22" s="93">
        <f>Прил_5_2_ПСпецчасть_ТиОЛ_Расчет!H50</f>
        <v>0</v>
      </c>
      <c r="E22" s="93">
        <f>Прил_5_2_ПСпецчасть_ТиОЛ_Расчет!I50</f>
        <v>0</v>
      </c>
    </row>
    <row r="23" spans="1:5" x14ac:dyDescent="0.2">
      <c r="A23" s="62"/>
      <c r="B23" s="62"/>
      <c r="C23" s="62"/>
      <c r="D23" s="62"/>
      <c r="E23" s="62"/>
    </row>
  </sheetData>
  <sheetProtection password="CC53" sheet="1"/>
  <mergeCells count="13">
    <mergeCell ref="A1:J1"/>
    <mergeCell ref="A2:J2"/>
    <mergeCell ref="M3:M4"/>
    <mergeCell ref="K4:L4"/>
    <mergeCell ref="A5:J5"/>
    <mergeCell ref="A11:C11"/>
    <mergeCell ref="D11:G11"/>
    <mergeCell ref="A12:J12"/>
    <mergeCell ref="A6:J7"/>
    <mergeCell ref="K7:L7"/>
    <mergeCell ref="C8:H8"/>
    <mergeCell ref="A9:J9"/>
    <mergeCell ref="A10:J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3"/>
  <sheetViews>
    <sheetView zoomScaleNormal="100" zoomScaleSheetLayoutView="85" workbookViewId="0">
      <pane xSplit="1" ySplit="1" topLeftCell="C8" activePane="bottomRight" state="frozen"/>
      <selection activeCell="C2" sqref="C2:K2"/>
      <selection pane="topRight" activeCell="C2" sqref="C2:K2"/>
      <selection pane="bottomLeft" activeCell="C2" sqref="C2:K2"/>
      <selection pane="bottomRight" activeCell="C26" sqref="C26"/>
    </sheetView>
  </sheetViews>
  <sheetFormatPr defaultColWidth="9.140625" defaultRowHeight="15" x14ac:dyDescent="0.25"/>
  <cols>
    <col min="1" max="1" width="9.7109375" style="81" customWidth="1"/>
    <col min="2" max="2" width="34.140625" style="81" customWidth="1"/>
    <col min="3" max="3" width="62.140625" style="22" customWidth="1"/>
    <col min="4" max="4" width="9" style="81" bestFit="1" customWidth="1"/>
    <col min="5" max="7" width="11.85546875" style="81" hidden="1" customWidth="1"/>
    <col min="8" max="8" width="25.85546875" style="81" customWidth="1"/>
    <col min="9" max="9" width="17.85546875" style="81" customWidth="1"/>
    <col min="10" max="16" width="11.85546875" style="81" hidden="1" customWidth="1"/>
    <col min="17" max="17" width="6.5703125" style="81" hidden="1" customWidth="1"/>
    <col min="18" max="18" width="43.85546875" style="81" customWidth="1"/>
    <col min="19" max="19" width="9.140625" style="81" customWidth="1"/>
    <col min="20" max="16384" width="9.140625" style="81"/>
  </cols>
  <sheetData>
    <row r="1" spans="1:18" ht="32.25" customHeight="1" thickBot="1" x14ac:dyDescent="0.3">
      <c r="A1" s="2" t="s">
        <v>82</v>
      </c>
      <c r="B1" s="2" t="s">
        <v>83</v>
      </c>
      <c r="C1" s="2" t="s">
        <v>84</v>
      </c>
      <c r="D1" s="2" t="s">
        <v>46</v>
      </c>
      <c r="E1" s="2">
        <v>2018</v>
      </c>
      <c r="F1" s="2">
        <v>2019</v>
      </c>
      <c r="G1" s="2">
        <v>2020</v>
      </c>
      <c r="H1" s="2" t="s">
        <v>85</v>
      </c>
      <c r="I1" s="2" t="s">
        <v>86</v>
      </c>
      <c r="J1" s="2">
        <v>2023</v>
      </c>
      <c r="K1" s="2">
        <v>2024</v>
      </c>
      <c r="L1" s="2">
        <v>2025</v>
      </c>
      <c r="M1" s="2">
        <v>2026</v>
      </c>
      <c r="N1" s="2">
        <v>2027</v>
      </c>
      <c r="O1" s="2">
        <v>2028</v>
      </c>
      <c r="P1" s="2">
        <v>2029</v>
      </c>
      <c r="Q1" s="2">
        <v>2030</v>
      </c>
      <c r="R1" s="2" t="s">
        <v>87</v>
      </c>
    </row>
    <row r="2" spans="1:18" ht="115.5" customHeight="1" x14ac:dyDescent="0.25">
      <c r="A2" s="187" t="s">
        <v>244</v>
      </c>
      <c r="B2" s="71" t="s">
        <v>259</v>
      </c>
      <c r="C2" s="72" t="s">
        <v>260</v>
      </c>
      <c r="D2" s="73" t="s">
        <v>181</v>
      </c>
      <c r="E2" s="3">
        <f t="shared" ref="E2:Q2" si="0">IFERROR((E3/(E4+E5)),0)</f>
        <v>0</v>
      </c>
      <c r="F2" s="3">
        <f t="shared" si="0"/>
        <v>0</v>
      </c>
      <c r="G2" s="3">
        <f t="shared" si="0"/>
        <v>4.5</v>
      </c>
      <c r="H2" s="96">
        <f t="shared" si="0"/>
        <v>1.9096117122851686E-2</v>
      </c>
      <c r="I2" s="96">
        <f t="shared" si="0"/>
        <v>0</v>
      </c>
      <c r="J2" s="18">
        <f t="shared" si="0"/>
        <v>0</v>
      </c>
      <c r="K2" s="18">
        <f t="shared" si="0"/>
        <v>0</v>
      </c>
      <c r="L2" s="18">
        <f t="shared" si="0"/>
        <v>0</v>
      </c>
      <c r="M2" s="18">
        <f t="shared" si="0"/>
        <v>0</v>
      </c>
      <c r="N2" s="18">
        <f t="shared" si="0"/>
        <v>0</v>
      </c>
      <c r="O2" s="18">
        <f t="shared" si="0"/>
        <v>0</v>
      </c>
      <c r="P2" s="18">
        <f t="shared" si="0"/>
        <v>0</v>
      </c>
      <c r="Q2" s="18">
        <f t="shared" si="0"/>
        <v>0</v>
      </c>
      <c r="R2" s="17"/>
    </row>
    <row r="3" spans="1:18" ht="202.5" customHeight="1" x14ac:dyDescent="0.25">
      <c r="A3" s="188"/>
      <c r="B3" s="5" t="s">
        <v>260</v>
      </c>
      <c r="C3" s="6" t="s">
        <v>183</v>
      </c>
      <c r="D3" s="7" t="s">
        <v>181</v>
      </c>
      <c r="E3" s="8">
        <v>0</v>
      </c>
      <c r="F3" s="8">
        <v>0</v>
      </c>
      <c r="G3" s="8">
        <v>9</v>
      </c>
      <c r="H3" s="97">
        <v>3</v>
      </c>
      <c r="I3" s="88">
        <v>0</v>
      </c>
      <c r="J3" s="8">
        <v>0</v>
      </c>
      <c r="K3" s="8">
        <v>0</v>
      </c>
      <c r="L3" s="8">
        <v>0</v>
      </c>
      <c r="M3" s="8">
        <v>0</v>
      </c>
      <c r="N3" s="8">
        <v>0</v>
      </c>
      <c r="O3" s="8">
        <v>0</v>
      </c>
      <c r="P3" s="8">
        <v>0</v>
      </c>
      <c r="Q3" s="8">
        <v>0</v>
      </c>
      <c r="R3" s="115" t="s">
        <v>261</v>
      </c>
    </row>
    <row r="4" spans="1:18" ht="22.5" customHeight="1" x14ac:dyDescent="0.25">
      <c r="A4" s="188"/>
      <c r="B4" s="5" t="s">
        <v>125</v>
      </c>
      <c r="C4" s="6" t="s">
        <v>126</v>
      </c>
      <c r="D4" s="7" t="s">
        <v>127</v>
      </c>
      <c r="E4" s="8">
        <f>'Прил_4_ПЭ_Базовая часть_Расчет'!E6</f>
        <v>0</v>
      </c>
      <c r="F4" s="8">
        <f>'Прил_4_ПЭ_Базовая часть_Расчет'!F6</f>
        <v>0</v>
      </c>
      <c r="G4" s="8">
        <v>1</v>
      </c>
      <c r="H4" s="97">
        <f>'Прил_4_ПЭ_Базовая часть_Расчет'!H6</f>
        <v>156.1</v>
      </c>
      <c r="I4" s="88">
        <f>'Прил_4_ПЭ_Базовая часть_Расчет'!I6</f>
        <v>160.19999999999999</v>
      </c>
      <c r="J4" s="8">
        <f>'Прил_4_ПЭ_Базовая часть_Расчет'!J6</f>
        <v>0</v>
      </c>
      <c r="K4" s="8">
        <f>'Прил_4_ПЭ_Базовая часть_Расчет'!K6</f>
        <v>0</v>
      </c>
      <c r="L4" s="8">
        <f>'Прил_4_ПЭ_Базовая часть_Расчет'!L6</f>
        <v>0</v>
      </c>
      <c r="M4" s="8">
        <f>'Прил_4_ПЭ_Базовая часть_Расчет'!M6</f>
        <v>0</v>
      </c>
      <c r="N4" s="8">
        <f>'Прил_4_ПЭ_Базовая часть_Расчет'!N6</f>
        <v>0</v>
      </c>
      <c r="O4" s="8">
        <f>'Прил_4_ПЭ_Базовая часть_Расчет'!O6</f>
        <v>0</v>
      </c>
      <c r="P4" s="8">
        <f>'Прил_4_ПЭ_Базовая часть_Расчет'!P6</f>
        <v>0</v>
      </c>
      <c r="Q4" s="8">
        <f>'Прил_4_ПЭ_Базовая часть_Расчет'!Q6</f>
        <v>0</v>
      </c>
      <c r="R4" s="9" t="s">
        <v>128</v>
      </c>
    </row>
    <row r="5" spans="1:18" ht="23.25" customHeight="1" thickBot="1" x14ac:dyDescent="0.3">
      <c r="A5" s="189"/>
      <c r="B5" s="11" t="s">
        <v>129</v>
      </c>
      <c r="C5" s="6" t="s">
        <v>130</v>
      </c>
      <c r="D5" s="13" t="s">
        <v>127</v>
      </c>
      <c r="E5" s="1">
        <f>'Прил_4_ПЭ_Базовая часть_Расчет'!E7</f>
        <v>0</v>
      </c>
      <c r="F5" s="1">
        <f>'Прил_4_ПЭ_Базовая часть_Расчет'!F7</f>
        <v>0</v>
      </c>
      <c r="G5" s="1">
        <v>1</v>
      </c>
      <c r="H5" s="98">
        <f>'Прил_4_ПЭ_Базовая часть_Расчет'!H7</f>
        <v>1</v>
      </c>
      <c r="I5" s="89">
        <f>'Прил_4_ПЭ_Базовая часть_Расчет'!I7</f>
        <v>1</v>
      </c>
      <c r="J5" s="1">
        <f>'Прил_4_ПЭ_Базовая часть_Расчет'!J7</f>
        <v>0</v>
      </c>
      <c r="K5" s="1">
        <f>'Прил_4_ПЭ_Базовая часть_Расчет'!K7</f>
        <v>0</v>
      </c>
      <c r="L5" s="1">
        <f>'Прил_4_ПЭ_Базовая часть_Расчет'!L7</f>
        <v>0</v>
      </c>
      <c r="M5" s="1">
        <f>'Прил_4_ПЭ_Базовая часть_Расчет'!M7</f>
        <v>0</v>
      </c>
      <c r="N5" s="1">
        <f>'Прил_4_ПЭ_Базовая часть_Расчет'!N7</f>
        <v>0</v>
      </c>
      <c r="O5" s="1">
        <f>'Прил_4_ПЭ_Базовая часть_Расчет'!O7</f>
        <v>0</v>
      </c>
      <c r="P5" s="1">
        <f>'Прил_4_ПЭ_Базовая часть_Расчет'!P7</f>
        <v>0</v>
      </c>
      <c r="Q5" s="1">
        <f>'Прил_4_ПЭ_Базовая часть_Расчет'!Q7</f>
        <v>0</v>
      </c>
      <c r="R5" s="14" t="s">
        <v>131</v>
      </c>
    </row>
    <row r="6" spans="1:18" ht="189" customHeight="1" x14ac:dyDescent="0.25">
      <c r="A6" s="187" t="s">
        <v>246</v>
      </c>
      <c r="B6" s="71" t="s">
        <v>247</v>
      </c>
      <c r="C6" s="72" t="s">
        <v>262</v>
      </c>
      <c r="D6" s="74" t="s">
        <v>181</v>
      </c>
      <c r="E6" s="75">
        <f t="shared" ref="E6:Q6" si="1">IFERROR((E7/(E8+E9)),0)</f>
        <v>0</v>
      </c>
      <c r="F6" s="75">
        <f t="shared" si="1"/>
        <v>0</v>
      </c>
      <c r="G6" s="75">
        <f t="shared" si="1"/>
        <v>0</v>
      </c>
      <c r="H6" s="99">
        <f t="shared" si="1"/>
        <v>6.0471037555697008E-2</v>
      </c>
      <c r="I6" s="99">
        <f t="shared" si="1"/>
        <v>0</v>
      </c>
      <c r="J6" s="15">
        <f t="shared" si="1"/>
        <v>0</v>
      </c>
      <c r="K6" s="15">
        <f t="shared" si="1"/>
        <v>0</v>
      </c>
      <c r="L6" s="15">
        <f t="shared" si="1"/>
        <v>0</v>
      </c>
      <c r="M6" s="15">
        <f t="shared" si="1"/>
        <v>0</v>
      </c>
      <c r="N6" s="15">
        <f t="shared" si="1"/>
        <v>0</v>
      </c>
      <c r="O6" s="15">
        <f t="shared" si="1"/>
        <v>0</v>
      </c>
      <c r="P6" s="15">
        <f t="shared" si="1"/>
        <v>0</v>
      </c>
      <c r="Q6" s="15">
        <f t="shared" si="1"/>
        <v>0</v>
      </c>
      <c r="R6" s="17"/>
    </row>
    <row r="7" spans="1:18" ht="321.75" customHeight="1" x14ac:dyDescent="0.25">
      <c r="A7" s="188"/>
      <c r="B7" s="5" t="s">
        <v>263</v>
      </c>
      <c r="C7" s="6" t="s">
        <v>187</v>
      </c>
      <c r="D7" s="7" t="s">
        <v>181</v>
      </c>
      <c r="E7" s="8">
        <v>0</v>
      </c>
      <c r="F7" s="8">
        <v>0</v>
      </c>
      <c r="G7" s="8">
        <v>0</v>
      </c>
      <c r="H7" s="97">
        <v>9.5</v>
      </c>
      <c r="I7" s="88">
        <v>0</v>
      </c>
      <c r="J7" s="8">
        <v>0</v>
      </c>
      <c r="K7" s="8">
        <v>0</v>
      </c>
      <c r="L7" s="8">
        <v>0</v>
      </c>
      <c r="M7" s="8">
        <v>0</v>
      </c>
      <c r="N7" s="8">
        <v>0</v>
      </c>
      <c r="O7" s="8">
        <v>0</v>
      </c>
      <c r="P7" s="8">
        <v>0</v>
      </c>
      <c r="Q7" s="8">
        <v>0</v>
      </c>
      <c r="R7" s="9" t="s">
        <v>264</v>
      </c>
    </row>
    <row r="8" spans="1:18" ht="22.5" customHeight="1" x14ac:dyDescent="0.25">
      <c r="A8" s="188"/>
      <c r="B8" s="5" t="s">
        <v>125</v>
      </c>
      <c r="C8" s="6" t="s">
        <v>126</v>
      </c>
      <c r="D8" s="7" t="s">
        <v>127</v>
      </c>
      <c r="E8" s="8">
        <f t="shared" ref="E8:Q8" si="2">E4</f>
        <v>0</v>
      </c>
      <c r="F8" s="8">
        <f t="shared" si="2"/>
        <v>0</v>
      </c>
      <c r="G8" s="8">
        <f t="shared" si="2"/>
        <v>1</v>
      </c>
      <c r="H8" s="97">
        <f t="shared" si="2"/>
        <v>156.1</v>
      </c>
      <c r="I8" s="88">
        <f t="shared" si="2"/>
        <v>160.19999999999999</v>
      </c>
      <c r="J8" s="8">
        <f t="shared" si="2"/>
        <v>0</v>
      </c>
      <c r="K8" s="8">
        <f t="shared" si="2"/>
        <v>0</v>
      </c>
      <c r="L8" s="8">
        <f t="shared" si="2"/>
        <v>0</v>
      </c>
      <c r="M8" s="8">
        <f t="shared" si="2"/>
        <v>0</v>
      </c>
      <c r="N8" s="8">
        <f t="shared" si="2"/>
        <v>0</v>
      </c>
      <c r="O8" s="8">
        <f t="shared" si="2"/>
        <v>0</v>
      </c>
      <c r="P8" s="8">
        <f t="shared" si="2"/>
        <v>0</v>
      </c>
      <c r="Q8" s="8">
        <f t="shared" si="2"/>
        <v>0</v>
      </c>
      <c r="R8" s="9" t="s">
        <v>128</v>
      </c>
    </row>
    <row r="9" spans="1:18" ht="23.25" customHeight="1" thickBot="1" x14ac:dyDescent="0.3">
      <c r="A9" s="189"/>
      <c r="B9" s="11" t="s">
        <v>129</v>
      </c>
      <c r="C9" s="6" t="s">
        <v>130</v>
      </c>
      <c r="D9" s="13" t="s">
        <v>127</v>
      </c>
      <c r="E9" s="1">
        <f t="shared" ref="E9:Q9" si="3">E5</f>
        <v>0</v>
      </c>
      <c r="F9" s="1">
        <f t="shared" si="3"/>
        <v>0</v>
      </c>
      <c r="G9" s="1">
        <f t="shared" si="3"/>
        <v>1</v>
      </c>
      <c r="H9" s="98">
        <f t="shared" si="3"/>
        <v>1</v>
      </c>
      <c r="I9" s="89">
        <f t="shared" si="3"/>
        <v>1</v>
      </c>
      <c r="J9" s="1">
        <f t="shared" si="3"/>
        <v>0</v>
      </c>
      <c r="K9" s="1">
        <f t="shared" si="3"/>
        <v>0</v>
      </c>
      <c r="L9" s="1">
        <f t="shared" si="3"/>
        <v>0</v>
      </c>
      <c r="M9" s="1">
        <f t="shared" si="3"/>
        <v>0</v>
      </c>
      <c r="N9" s="1">
        <f t="shared" si="3"/>
        <v>0</v>
      </c>
      <c r="O9" s="1">
        <f t="shared" si="3"/>
        <v>0</v>
      </c>
      <c r="P9" s="1">
        <f t="shared" si="3"/>
        <v>0</v>
      </c>
      <c r="Q9" s="1">
        <f t="shared" si="3"/>
        <v>0</v>
      </c>
      <c r="R9" s="14" t="s">
        <v>131</v>
      </c>
    </row>
    <row r="10" spans="1:18" ht="52.5" customHeight="1" x14ac:dyDescent="0.25">
      <c r="A10" s="187" t="s">
        <v>265</v>
      </c>
      <c r="B10" s="71" t="s">
        <v>249</v>
      </c>
      <c r="C10" s="72" t="s">
        <v>266</v>
      </c>
      <c r="D10" s="74" t="s">
        <v>199</v>
      </c>
      <c r="E10" s="3">
        <f t="shared" ref="E10:Q10" si="4">IFERROR(((E11+E12)/(E13+E14)),0)</f>
        <v>0</v>
      </c>
      <c r="F10" s="3">
        <f t="shared" si="4"/>
        <v>0</v>
      </c>
      <c r="G10" s="3">
        <f t="shared" si="4"/>
        <v>0</v>
      </c>
      <c r="H10" s="96">
        <f t="shared" si="4"/>
        <v>201.57670273711014</v>
      </c>
      <c r="I10" s="96">
        <f t="shared" si="4"/>
        <v>0</v>
      </c>
      <c r="J10" s="18">
        <f t="shared" si="4"/>
        <v>0</v>
      </c>
      <c r="K10" s="18">
        <f t="shared" si="4"/>
        <v>0</v>
      </c>
      <c r="L10" s="18">
        <f t="shared" si="4"/>
        <v>0</v>
      </c>
      <c r="M10" s="18">
        <f t="shared" si="4"/>
        <v>0</v>
      </c>
      <c r="N10" s="18">
        <f t="shared" si="4"/>
        <v>0</v>
      </c>
      <c r="O10" s="18">
        <f t="shared" si="4"/>
        <v>0</v>
      </c>
      <c r="P10" s="18">
        <f t="shared" si="4"/>
        <v>0</v>
      </c>
      <c r="Q10" s="18">
        <f t="shared" si="4"/>
        <v>0</v>
      </c>
      <c r="R10" s="16"/>
    </row>
    <row r="11" spans="1:18" ht="33.75" customHeight="1" x14ac:dyDescent="0.25">
      <c r="A11" s="188"/>
      <c r="B11" s="5" t="s">
        <v>267</v>
      </c>
      <c r="C11" s="6" t="s">
        <v>268</v>
      </c>
      <c r="D11" s="7" t="s">
        <v>199</v>
      </c>
      <c r="E11" s="8">
        <v>0</v>
      </c>
      <c r="F11" s="8">
        <v>0</v>
      </c>
      <c r="G11" s="8">
        <v>0</v>
      </c>
      <c r="H11" s="97">
        <v>0</v>
      </c>
      <c r="I11" s="88">
        <v>0</v>
      </c>
      <c r="J11" s="8">
        <v>0</v>
      </c>
      <c r="K11" s="8">
        <v>0</v>
      </c>
      <c r="L11" s="8">
        <v>0</v>
      </c>
      <c r="M11" s="8">
        <v>0</v>
      </c>
      <c r="N11" s="8">
        <v>0</v>
      </c>
      <c r="O11" s="8">
        <v>0</v>
      </c>
      <c r="P11" s="8">
        <v>0</v>
      </c>
      <c r="Q11" s="8">
        <v>0</v>
      </c>
      <c r="R11" s="9" t="s">
        <v>269</v>
      </c>
    </row>
    <row r="12" spans="1:18" ht="33.75" customHeight="1" x14ac:dyDescent="0.25">
      <c r="A12" s="188"/>
      <c r="B12" s="5" t="s">
        <v>270</v>
      </c>
      <c r="C12" s="6" t="s">
        <v>271</v>
      </c>
      <c r="D12" s="7" t="s">
        <v>199</v>
      </c>
      <c r="E12" s="8">
        <v>0</v>
      </c>
      <c r="F12" s="8">
        <v>0</v>
      </c>
      <c r="G12" s="8">
        <v>0</v>
      </c>
      <c r="H12" s="97">
        <v>31667.7</v>
      </c>
      <c r="I12" s="88">
        <v>0</v>
      </c>
      <c r="J12" s="8">
        <v>0</v>
      </c>
      <c r="K12" s="8">
        <v>0</v>
      </c>
      <c r="L12" s="8">
        <v>0</v>
      </c>
      <c r="M12" s="8">
        <v>0</v>
      </c>
      <c r="N12" s="8">
        <v>0</v>
      </c>
      <c r="O12" s="8">
        <v>0</v>
      </c>
      <c r="P12" s="8">
        <v>0</v>
      </c>
      <c r="Q12" s="8">
        <v>0</v>
      </c>
      <c r="R12" s="9" t="s">
        <v>272</v>
      </c>
    </row>
    <row r="13" spans="1:18" ht="22.5" customHeight="1" x14ac:dyDescent="0.25">
      <c r="A13" s="188"/>
      <c r="B13" s="5" t="s">
        <v>125</v>
      </c>
      <c r="C13" s="6" t="s">
        <v>126</v>
      </c>
      <c r="D13" s="7" t="s">
        <v>127</v>
      </c>
      <c r="E13" s="8">
        <f>'Прил_4_ПЭ_Базовая часть_Расчет'!E6</f>
        <v>0</v>
      </c>
      <c r="F13" s="8">
        <f>'Прил_4_ПЭ_Базовая часть_Расчет'!F6</f>
        <v>0</v>
      </c>
      <c r="G13" s="8">
        <f>'Прил_4_ПЭ_Базовая часть_Расчет'!G6</f>
        <v>0</v>
      </c>
      <c r="H13" s="97">
        <f>'Прил_4_ПЭ_Базовая часть_Расчет'!H6</f>
        <v>156.1</v>
      </c>
      <c r="I13" s="88">
        <f>'Прил_4_ПЭ_Базовая часть_Расчет'!I6</f>
        <v>160.19999999999999</v>
      </c>
      <c r="J13" s="8">
        <f>'Прил_4_ПЭ_Базовая часть_Расчет'!J6</f>
        <v>0</v>
      </c>
      <c r="K13" s="8">
        <f>'Прил_4_ПЭ_Базовая часть_Расчет'!K6</f>
        <v>0</v>
      </c>
      <c r="L13" s="8">
        <f>'Прил_4_ПЭ_Базовая часть_Расчет'!L6</f>
        <v>0</v>
      </c>
      <c r="M13" s="8">
        <f>'Прил_4_ПЭ_Базовая часть_Расчет'!M6</f>
        <v>0</v>
      </c>
      <c r="N13" s="8">
        <f>'Прил_4_ПЭ_Базовая часть_Расчет'!N6</f>
        <v>0</v>
      </c>
      <c r="O13" s="8">
        <f>'Прил_4_ПЭ_Базовая часть_Расчет'!O6</f>
        <v>0</v>
      </c>
      <c r="P13" s="8">
        <f>'Прил_4_ПЭ_Базовая часть_Расчет'!P6</f>
        <v>0</v>
      </c>
      <c r="Q13" s="8">
        <f>'Прил_4_ПЭ_Базовая часть_Расчет'!Q6</f>
        <v>0</v>
      </c>
      <c r="R13" s="9" t="s">
        <v>128</v>
      </c>
    </row>
    <row r="14" spans="1:18" ht="23.25" customHeight="1" thickBot="1" x14ac:dyDescent="0.3">
      <c r="A14" s="189"/>
      <c r="B14" s="25" t="s">
        <v>129</v>
      </c>
      <c r="C14" s="6" t="s">
        <v>130</v>
      </c>
      <c r="D14" s="26" t="s">
        <v>127</v>
      </c>
      <c r="E14" s="27">
        <f>'Прил_4_ПЭ_Базовая часть_Расчет'!E7</f>
        <v>0</v>
      </c>
      <c r="F14" s="27">
        <f>'Прил_4_ПЭ_Базовая часть_Расчет'!F7</f>
        <v>0</v>
      </c>
      <c r="G14" s="27">
        <f>'Прил_4_ПЭ_Базовая часть_Расчет'!G7</f>
        <v>0</v>
      </c>
      <c r="H14" s="101">
        <f>'Прил_4_ПЭ_Базовая часть_Расчет'!H7</f>
        <v>1</v>
      </c>
      <c r="I14" s="90">
        <f>'Прил_4_ПЭ_Базовая часть_Расчет'!I7</f>
        <v>1</v>
      </c>
      <c r="J14" s="27">
        <f>'Прил_4_ПЭ_Базовая часть_Расчет'!J7</f>
        <v>0</v>
      </c>
      <c r="K14" s="27">
        <f>'Прил_4_ПЭ_Базовая часть_Расчет'!K7</f>
        <v>0</v>
      </c>
      <c r="L14" s="27">
        <f>'Прил_4_ПЭ_Базовая часть_Расчет'!L7</f>
        <v>0</v>
      </c>
      <c r="M14" s="27">
        <f>'Прил_4_ПЭ_Базовая часть_Расчет'!M7</f>
        <v>0</v>
      </c>
      <c r="N14" s="27">
        <f>'Прил_4_ПЭ_Базовая часть_Расчет'!N7</f>
        <v>0</v>
      </c>
      <c r="O14" s="27">
        <f>'Прил_4_ПЭ_Базовая часть_Расчет'!O7</f>
        <v>0</v>
      </c>
      <c r="P14" s="27">
        <f>'Прил_4_ПЭ_Базовая часть_Расчет'!P7</f>
        <v>0</v>
      </c>
      <c r="Q14" s="27">
        <f>'Прил_4_ПЭ_Базовая часть_Расчет'!Q7</f>
        <v>0</v>
      </c>
      <c r="R14" s="28" t="s">
        <v>131</v>
      </c>
    </row>
    <row r="15" spans="1:18" ht="105" customHeight="1" x14ac:dyDescent="0.25">
      <c r="A15" s="187" t="s">
        <v>273</v>
      </c>
      <c r="B15" s="71" t="s">
        <v>251</v>
      </c>
      <c r="C15" s="72" t="s">
        <v>274</v>
      </c>
      <c r="D15" s="74" t="s">
        <v>199</v>
      </c>
      <c r="E15" s="3">
        <f t="shared" ref="E15:Q15" si="5">IFERROR(((SUM(E16:E21))/(E22+E23)),0)</f>
        <v>0</v>
      </c>
      <c r="F15" s="3">
        <f t="shared" si="5"/>
        <v>0</v>
      </c>
      <c r="G15" s="3">
        <f t="shared" si="5"/>
        <v>0</v>
      </c>
      <c r="H15" s="96">
        <f t="shared" si="5"/>
        <v>0</v>
      </c>
      <c r="I15" s="96">
        <f t="shared" si="5"/>
        <v>0</v>
      </c>
      <c r="J15" s="18">
        <f t="shared" si="5"/>
        <v>0</v>
      </c>
      <c r="K15" s="18">
        <f t="shared" si="5"/>
        <v>0</v>
      </c>
      <c r="L15" s="18">
        <f t="shared" si="5"/>
        <v>0</v>
      </c>
      <c r="M15" s="18">
        <f t="shared" si="5"/>
        <v>0</v>
      </c>
      <c r="N15" s="18">
        <f t="shared" si="5"/>
        <v>0</v>
      </c>
      <c r="O15" s="18">
        <f t="shared" si="5"/>
        <v>0</v>
      </c>
      <c r="P15" s="18">
        <f t="shared" si="5"/>
        <v>0</v>
      </c>
      <c r="Q15" s="18">
        <f t="shared" si="5"/>
        <v>0</v>
      </c>
      <c r="R15" s="17"/>
    </row>
    <row r="16" spans="1:18" ht="45" customHeight="1" x14ac:dyDescent="0.25">
      <c r="A16" s="188"/>
      <c r="B16" s="5" t="s">
        <v>275</v>
      </c>
      <c r="C16" s="6" t="s">
        <v>276</v>
      </c>
      <c r="D16" s="7" t="s">
        <v>199</v>
      </c>
      <c r="E16" s="8">
        <v>0</v>
      </c>
      <c r="F16" s="8">
        <v>0</v>
      </c>
      <c r="G16" s="8">
        <v>0</v>
      </c>
      <c r="H16" s="97">
        <v>0</v>
      </c>
      <c r="I16" s="88">
        <v>0</v>
      </c>
      <c r="J16" s="8">
        <v>0</v>
      </c>
      <c r="K16" s="8">
        <v>0</v>
      </c>
      <c r="L16" s="8">
        <v>0</v>
      </c>
      <c r="M16" s="8">
        <v>0</v>
      </c>
      <c r="N16" s="8">
        <v>0</v>
      </c>
      <c r="O16" s="8">
        <v>0</v>
      </c>
      <c r="P16" s="8">
        <v>0</v>
      </c>
      <c r="Q16" s="8">
        <v>0</v>
      </c>
      <c r="R16" s="9" t="s">
        <v>277</v>
      </c>
    </row>
    <row r="17" spans="1:18" ht="33.75" customHeight="1" x14ac:dyDescent="0.25">
      <c r="A17" s="188"/>
      <c r="B17" s="5" t="s">
        <v>278</v>
      </c>
      <c r="C17" s="6" t="s">
        <v>279</v>
      </c>
      <c r="D17" s="7" t="s">
        <v>199</v>
      </c>
      <c r="E17" s="8">
        <v>0</v>
      </c>
      <c r="F17" s="8">
        <v>0</v>
      </c>
      <c r="G17" s="8">
        <v>0</v>
      </c>
      <c r="H17" s="97">
        <v>0</v>
      </c>
      <c r="I17" s="88">
        <v>0</v>
      </c>
      <c r="J17" s="8">
        <v>0</v>
      </c>
      <c r="K17" s="8">
        <v>0</v>
      </c>
      <c r="L17" s="8">
        <v>0</v>
      </c>
      <c r="M17" s="8">
        <v>0</v>
      </c>
      <c r="N17" s="8">
        <v>0</v>
      </c>
      <c r="O17" s="8">
        <v>0</v>
      </c>
      <c r="P17" s="8">
        <v>0</v>
      </c>
      <c r="Q17" s="8">
        <v>0</v>
      </c>
      <c r="R17" s="9" t="s">
        <v>280</v>
      </c>
    </row>
    <row r="18" spans="1:18" ht="33.75" customHeight="1" x14ac:dyDescent="0.25">
      <c r="A18" s="188"/>
      <c r="B18" s="5" t="s">
        <v>281</v>
      </c>
      <c r="C18" s="6" t="s">
        <v>282</v>
      </c>
      <c r="D18" s="7" t="s">
        <v>199</v>
      </c>
      <c r="E18" s="8">
        <v>0</v>
      </c>
      <c r="F18" s="8">
        <v>0</v>
      </c>
      <c r="G18" s="8">
        <v>0</v>
      </c>
      <c r="H18" s="97">
        <v>0</v>
      </c>
      <c r="I18" s="88">
        <v>0</v>
      </c>
      <c r="J18" s="8">
        <v>0</v>
      </c>
      <c r="K18" s="8">
        <v>0</v>
      </c>
      <c r="L18" s="8">
        <v>0</v>
      </c>
      <c r="M18" s="8">
        <v>0</v>
      </c>
      <c r="N18" s="8">
        <v>0</v>
      </c>
      <c r="O18" s="8">
        <v>0</v>
      </c>
      <c r="P18" s="8">
        <v>0</v>
      </c>
      <c r="Q18" s="8">
        <v>0</v>
      </c>
      <c r="R18" s="9" t="s">
        <v>283</v>
      </c>
    </row>
    <row r="19" spans="1:18" ht="33.75" customHeight="1" x14ac:dyDescent="0.25">
      <c r="A19" s="188"/>
      <c r="B19" s="5" t="s">
        <v>284</v>
      </c>
      <c r="C19" s="6" t="s">
        <v>285</v>
      </c>
      <c r="D19" s="7" t="s">
        <v>199</v>
      </c>
      <c r="E19" s="8">
        <v>0</v>
      </c>
      <c r="F19" s="8">
        <v>0</v>
      </c>
      <c r="G19" s="8">
        <v>0</v>
      </c>
      <c r="H19" s="97">
        <v>0</v>
      </c>
      <c r="I19" s="88">
        <v>0</v>
      </c>
      <c r="J19" s="8">
        <v>0</v>
      </c>
      <c r="K19" s="8">
        <v>0</v>
      </c>
      <c r="L19" s="8">
        <v>0</v>
      </c>
      <c r="M19" s="8">
        <v>0</v>
      </c>
      <c r="N19" s="8">
        <v>0</v>
      </c>
      <c r="O19" s="8">
        <v>0</v>
      </c>
      <c r="P19" s="8">
        <v>0</v>
      </c>
      <c r="Q19" s="8">
        <v>0</v>
      </c>
      <c r="R19" s="9" t="s">
        <v>286</v>
      </c>
    </row>
    <row r="20" spans="1:18" ht="33.75" customHeight="1" x14ac:dyDescent="0.25">
      <c r="A20" s="188"/>
      <c r="B20" s="5" t="s">
        <v>287</v>
      </c>
      <c r="C20" s="6" t="s">
        <v>288</v>
      </c>
      <c r="D20" s="7" t="s">
        <v>199</v>
      </c>
      <c r="E20" s="8">
        <v>0</v>
      </c>
      <c r="F20" s="8">
        <v>0</v>
      </c>
      <c r="G20" s="8">
        <v>0</v>
      </c>
      <c r="H20" s="97">
        <v>0</v>
      </c>
      <c r="I20" s="88">
        <v>0</v>
      </c>
      <c r="J20" s="8">
        <v>0</v>
      </c>
      <c r="K20" s="8">
        <v>0</v>
      </c>
      <c r="L20" s="8">
        <v>0</v>
      </c>
      <c r="M20" s="8">
        <v>0</v>
      </c>
      <c r="N20" s="8">
        <v>0</v>
      </c>
      <c r="O20" s="8">
        <v>0</v>
      </c>
      <c r="P20" s="8">
        <v>0</v>
      </c>
      <c r="Q20" s="8">
        <v>0</v>
      </c>
      <c r="R20" s="9" t="s">
        <v>289</v>
      </c>
    </row>
    <row r="21" spans="1:18" ht="33.75" customHeight="1" x14ac:dyDescent="0.25">
      <c r="A21" s="188"/>
      <c r="B21" s="5" t="s">
        <v>290</v>
      </c>
      <c r="C21" s="6" t="s">
        <v>291</v>
      </c>
      <c r="D21" s="7" t="s">
        <v>199</v>
      </c>
      <c r="E21" s="8">
        <v>0</v>
      </c>
      <c r="F21" s="8">
        <v>0</v>
      </c>
      <c r="G21" s="8">
        <v>0</v>
      </c>
      <c r="H21" s="97">
        <v>0</v>
      </c>
      <c r="I21" s="88">
        <v>0</v>
      </c>
      <c r="J21" s="8">
        <v>0</v>
      </c>
      <c r="K21" s="8">
        <v>0</v>
      </c>
      <c r="L21" s="8">
        <v>0</v>
      </c>
      <c r="M21" s="8">
        <v>0</v>
      </c>
      <c r="N21" s="8">
        <v>0</v>
      </c>
      <c r="O21" s="8">
        <v>0</v>
      </c>
      <c r="P21" s="8">
        <v>0</v>
      </c>
      <c r="Q21" s="8">
        <v>0</v>
      </c>
      <c r="R21" s="9" t="s">
        <v>292</v>
      </c>
    </row>
    <row r="22" spans="1:18" ht="22.5" customHeight="1" x14ac:dyDescent="0.25">
      <c r="A22" s="188"/>
      <c r="B22" s="5" t="s">
        <v>125</v>
      </c>
      <c r="C22" s="6" t="s">
        <v>126</v>
      </c>
      <c r="D22" s="7" t="s">
        <v>127</v>
      </c>
      <c r="E22" s="8">
        <f>'Прил_4_ПЭ_Базовая часть_Расчет'!E6</f>
        <v>0</v>
      </c>
      <c r="F22" s="8">
        <f>'Прил_4_ПЭ_Базовая часть_Расчет'!F6</f>
        <v>0</v>
      </c>
      <c r="G22" s="8">
        <f>'Прил_4_ПЭ_Базовая часть_Расчет'!G6</f>
        <v>0</v>
      </c>
      <c r="H22" s="97">
        <f>'Прил_4_ПЭ_Базовая часть_Расчет'!H6</f>
        <v>156.1</v>
      </c>
      <c r="I22" s="88">
        <f>'Прил_4_ПЭ_Базовая часть_Расчет'!I6</f>
        <v>160.19999999999999</v>
      </c>
      <c r="J22" s="8">
        <f>'Прил_4_ПЭ_Базовая часть_Расчет'!J6</f>
        <v>0</v>
      </c>
      <c r="K22" s="8">
        <f>'Прил_4_ПЭ_Базовая часть_Расчет'!K6</f>
        <v>0</v>
      </c>
      <c r="L22" s="8">
        <f>'Прил_4_ПЭ_Базовая часть_Расчет'!L6</f>
        <v>0</v>
      </c>
      <c r="M22" s="8">
        <f>'Прил_4_ПЭ_Базовая часть_Расчет'!M6</f>
        <v>0</v>
      </c>
      <c r="N22" s="8">
        <f>'Прил_4_ПЭ_Базовая часть_Расчет'!N6</f>
        <v>0</v>
      </c>
      <c r="O22" s="8">
        <f>'Прил_4_ПЭ_Базовая часть_Расчет'!O6</f>
        <v>0</v>
      </c>
      <c r="P22" s="8">
        <f>'Прил_4_ПЭ_Базовая часть_Расчет'!P6</f>
        <v>0</v>
      </c>
      <c r="Q22" s="8">
        <f>'Прил_4_ПЭ_Базовая часть_Расчет'!Q6</f>
        <v>0</v>
      </c>
      <c r="R22" s="9" t="s">
        <v>128</v>
      </c>
    </row>
    <row r="23" spans="1:18" ht="23.25" customHeight="1" thickBot="1" x14ac:dyDescent="0.3">
      <c r="A23" s="189"/>
      <c r="B23" s="25" t="s">
        <v>129</v>
      </c>
      <c r="C23" s="6" t="s">
        <v>130</v>
      </c>
      <c r="D23" s="26" t="s">
        <v>127</v>
      </c>
      <c r="E23" s="27">
        <f>'Прил_4_ПЭ_Базовая часть_Расчет'!E7</f>
        <v>0</v>
      </c>
      <c r="F23" s="27">
        <f>'Прил_4_ПЭ_Базовая часть_Расчет'!F7</f>
        <v>0</v>
      </c>
      <c r="G23" s="27">
        <f>'Прил_4_ПЭ_Базовая часть_Расчет'!G7</f>
        <v>0</v>
      </c>
      <c r="H23" s="101">
        <f>'Прил_4_ПЭ_Базовая часть_Расчет'!H7</f>
        <v>1</v>
      </c>
      <c r="I23" s="90">
        <f>'Прил_4_ПЭ_Базовая часть_Расчет'!I7</f>
        <v>1</v>
      </c>
      <c r="J23" s="27">
        <f>'Прил_4_ПЭ_Базовая часть_Расчет'!J7</f>
        <v>0</v>
      </c>
      <c r="K23" s="27">
        <f>'Прил_4_ПЭ_Базовая часть_Расчет'!K7</f>
        <v>0</v>
      </c>
      <c r="L23" s="27">
        <f>'Прил_4_ПЭ_Базовая часть_Расчет'!L7</f>
        <v>0</v>
      </c>
      <c r="M23" s="27">
        <f>'Прил_4_ПЭ_Базовая часть_Расчет'!M7</f>
        <v>0</v>
      </c>
      <c r="N23" s="27">
        <f>'Прил_4_ПЭ_Базовая часть_Расчет'!N7</f>
        <v>0</v>
      </c>
      <c r="O23" s="27">
        <f>'Прил_4_ПЭ_Базовая часть_Расчет'!O7</f>
        <v>0</v>
      </c>
      <c r="P23" s="27">
        <f>'Прил_4_ПЭ_Базовая часть_Расчет'!P7</f>
        <v>0</v>
      </c>
      <c r="Q23" s="27">
        <f>'Прил_4_ПЭ_Базовая часть_Расчет'!Q7</f>
        <v>0</v>
      </c>
      <c r="R23" s="28" t="s">
        <v>131</v>
      </c>
    </row>
    <row r="24" spans="1:18" ht="105" customHeight="1" x14ac:dyDescent="0.25">
      <c r="A24" s="187" t="s">
        <v>293</v>
      </c>
      <c r="B24" s="71" t="s">
        <v>253</v>
      </c>
      <c r="C24" s="72" t="s">
        <v>294</v>
      </c>
      <c r="D24" s="74" t="s">
        <v>134</v>
      </c>
      <c r="E24" s="3">
        <f t="shared" ref="E24:Q24" si="6">IF(SUM(E25:E26)&gt;SUM(E27:E32),"ОШИБКА",IFERROR(((SUM(E25:E26))/(SUM(E27:E32)))*100,0))</f>
        <v>0</v>
      </c>
      <c r="F24" s="3">
        <f t="shared" si="6"/>
        <v>0</v>
      </c>
      <c r="G24" s="3">
        <f t="shared" si="6"/>
        <v>0</v>
      </c>
      <c r="H24" s="105">
        <f t="shared" si="6"/>
        <v>0.57971014492753625</v>
      </c>
      <c r="I24" s="105">
        <f t="shared" si="6"/>
        <v>0</v>
      </c>
      <c r="J24" s="80">
        <f t="shared" si="6"/>
        <v>0</v>
      </c>
      <c r="K24" s="80">
        <f t="shared" si="6"/>
        <v>0</v>
      </c>
      <c r="L24" s="80">
        <f t="shared" si="6"/>
        <v>0</v>
      </c>
      <c r="M24" s="80">
        <f t="shared" si="6"/>
        <v>0</v>
      </c>
      <c r="N24" s="80">
        <f t="shared" si="6"/>
        <v>0</v>
      </c>
      <c r="O24" s="80">
        <f t="shared" si="6"/>
        <v>0</v>
      </c>
      <c r="P24" s="80">
        <f t="shared" si="6"/>
        <v>0</v>
      </c>
      <c r="Q24" s="80">
        <f t="shared" si="6"/>
        <v>0</v>
      </c>
      <c r="R24" s="16"/>
    </row>
    <row r="25" spans="1:18" ht="33.75" customHeight="1" x14ac:dyDescent="0.25">
      <c r="A25" s="188"/>
      <c r="B25" s="6" t="s">
        <v>295</v>
      </c>
      <c r="C25" s="6" t="s">
        <v>296</v>
      </c>
      <c r="D25" s="7" t="s">
        <v>127</v>
      </c>
      <c r="E25" s="8">
        <v>0</v>
      </c>
      <c r="F25" s="8">
        <v>0</v>
      </c>
      <c r="G25" s="8">
        <v>0</v>
      </c>
      <c r="H25" s="97">
        <v>8</v>
      </c>
      <c r="I25" s="88">
        <v>0</v>
      </c>
      <c r="J25" s="8">
        <v>0</v>
      </c>
      <c r="K25" s="8">
        <v>0</v>
      </c>
      <c r="L25" s="8">
        <v>0</v>
      </c>
      <c r="M25" s="8">
        <v>0</v>
      </c>
      <c r="N25" s="8">
        <v>0</v>
      </c>
      <c r="O25" s="8">
        <v>0</v>
      </c>
      <c r="P25" s="8">
        <v>0</v>
      </c>
      <c r="Q25" s="8">
        <v>0</v>
      </c>
      <c r="R25" s="9" t="s">
        <v>297</v>
      </c>
    </row>
    <row r="26" spans="1:18" ht="33.75" customHeight="1" x14ac:dyDescent="0.25">
      <c r="A26" s="188"/>
      <c r="B26" s="6" t="s">
        <v>298</v>
      </c>
      <c r="C26" s="6" t="s">
        <v>299</v>
      </c>
      <c r="D26" s="7" t="s">
        <v>127</v>
      </c>
      <c r="E26" s="8">
        <v>0</v>
      </c>
      <c r="F26" s="8">
        <v>0</v>
      </c>
      <c r="G26" s="8">
        <v>0</v>
      </c>
      <c r="H26" s="97">
        <v>0</v>
      </c>
      <c r="I26" s="88">
        <v>0</v>
      </c>
      <c r="J26" s="8">
        <v>0</v>
      </c>
      <c r="K26" s="8">
        <v>0</v>
      </c>
      <c r="L26" s="8">
        <v>0</v>
      </c>
      <c r="M26" s="8">
        <v>0</v>
      </c>
      <c r="N26" s="8">
        <v>0</v>
      </c>
      <c r="O26" s="8">
        <v>0</v>
      </c>
      <c r="P26" s="8">
        <v>0</v>
      </c>
      <c r="Q26" s="8">
        <v>0</v>
      </c>
      <c r="R26" s="9" t="s">
        <v>300</v>
      </c>
    </row>
    <row r="27" spans="1:18" ht="22.5" customHeight="1" x14ac:dyDescent="0.25">
      <c r="A27" s="188"/>
      <c r="B27" s="5" t="s">
        <v>211</v>
      </c>
      <c r="C27" s="6" t="s">
        <v>212</v>
      </c>
      <c r="D27" s="7" t="s">
        <v>127</v>
      </c>
      <c r="E27" s="8">
        <f>'Прил_4_ПЭ_Базовая часть_Расчет'!E13</f>
        <v>0</v>
      </c>
      <c r="F27" s="8">
        <f>'Прил_4_ПЭ_Базовая часть_Расчет'!F13</f>
        <v>0</v>
      </c>
      <c r="G27" s="8">
        <f>'Прил_4_ПЭ_Базовая часть_Расчет'!G13</f>
        <v>0</v>
      </c>
      <c r="H27" s="97">
        <f>'Прил_4_ПЭ_Базовая часть_Расчет'!H13</f>
        <v>80</v>
      </c>
      <c r="I27" s="88">
        <f>'Прил_4_ПЭ_Базовая часть_Расчет'!I13</f>
        <v>96</v>
      </c>
      <c r="J27" s="8">
        <f>'Прил_4_ПЭ_Базовая часть_Расчет'!J13</f>
        <v>0</v>
      </c>
      <c r="K27" s="8">
        <f>'Прил_4_ПЭ_Базовая часть_Расчет'!K13</f>
        <v>0</v>
      </c>
      <c r="L27" s="8">
        <f>'Прил_4_ПЭ_Базовая часть_Расчет'!L13</f>
        <v>0</v>
      </c>
      <c r="M27" s="8">
        <f>'Прил_4_ПЭ_Базовая часть_Расчет'!M13</f>
        <v>0</v>
      </c>
      <c r="N27" s="8">
        <f>'Прил_4_ПЭ_Базовая часть_Расчет'!N13</f>
        <v>0</v>
      </c>
      <c r="O27" s="8">
        <f>'Прил_4_ПЭ_Базовая часть_Расчет'!O13</f>
        <v>0</v>
      </c>
      <c r="P27" s="8">
        <f>'Прил_4_ПЭ_Базовая часть_Расчет'!P13</f>
        <v>0</v>
      </c>
      <c r="Q27" s="8">
        <f>'Прил_4_ПЭ_Базовая часть_Расчет'!Q13</f>
        <v>0</v>
      </c>
      <c r="R27" s="9" t="s">
        <v>145</v>
      </c>
    </row>
    <row r="28" spans="1:18" ht="22.5" customHeight="1" x14ac:dyDescent="0.25">
      <c r="A28" s="188"/>
      <c r="B28" s="5" t="s">
        <v>213</v>
      </c>
      <c r="C28" s="6" t="s">
        <v>214</v>
      </c>
      <c r="D28" s="7" t="s">
        <v>127</v>
      </c>
      <c r="E28" s="8">
        <f>'Прил_4_ПЭ_Базовая часть_Расчет'!E14</f>
        <v>0</v>
      </c>
      <c r="F28" s="8">
        <f>'Прил_4_ПЭ_Базовая часть_Расчет'!F14</f>
        <v>0</v>
      </c>
      <c r="G28" s="8">
        <f>'Прил_4_ПЭ_Базовая часть_Расчет'!G14</f>
        <v>0</v>
      </c>
      <c r="H28" s="97">
        <f>'Прил_4_ПЭ_Базовая часть_Расчет'!H14</f>
        <v>1215</v>
      </c>
      <c r="I28" s="88">
        <f>'Прил_4_ПЭ_Базовая часть_Расчет'!I14</f>
        <v>1235</v>
      </c>
      <c r="J28" s="8">
        <f>'Прил_4_ПЭ_Базовая часть_Расчет'!J14</f>
        <v>0</v>
      </c>
      <c r="K28" s="8">
        <f>'Прил_4_ПЭ_Базовая часть_Расчет'!K14</f>
        <v>0</v>
      </c>
      <c r="L28" s="8">
        <f>'Прил_4_ПЭ_Базовая часть_Расчет'!L14</f>
        <v>0</v>
      </c>
      <c r="M28" s="8">
        <f>'Прил_4_ПЭ_Базовая часть_Расчет'!M14</f>
        <v>0</v>
      </c>
      <c r="N28" s="8">
        <f>'Прил_4_ПЭ_Базовая часть_Расчет'!N14</f>
        <v>0</v>
      </c>
      <c r="O28" s="8">
        <f>'Прил_4_ПЭ_Базовая часть_Расчет'!O14</f>
        <v>0</v>
      </c>
      <c r="P28" s="8">
        <f>'Прил_4_ПЭ_Базовая часть_Расчет'!P14</f>
        <v>0</v>
      </c>
      <c r="Q28" s="8">
        <f>'Прил_4_ПЭ_Базовая часть_Расчет'!Q14</f>
        <v>0</v>
      </c>
      <c r="R28" s="9" t="s">
        <v>148</v>
      </c>
    </row>
    <row r="29" spans="1:18" ht="22.5" customHeight="1" x14ac:dyDescent="0.25">
      <c r="A29" s="188"/>
      <c r="B29" s="5" t="s">
        <v>215</v>
      </c>
      <c r="C29" s="6" t="s">
        <v>216</v>
      </c>
      <c r="D29" s="7" t="s">
        <v>127</v>
      </c>
      <c r="E29" s="8">
        <f>'Прил_4_ПЭ_Базовая часть_Расчет'!E15</f>
        <v>0</v>
      </c>
      <c r="F29" s="8">
        <f>'Прил_4_ПЭ_Базовая часть_Расчет'!F15</f>
        <v>0</v>
      </c>
      <c r="G29" s="8">
        <f>'Прил_4_ПЭ_Базовая часть_Расчет'!G15</f>
        <v>0</v>
      </c>
      <c r="H29" s="97">
        <f>'Прил_4_ПЭ_Базовая часть_Расчет'!H15</f>
        <v>30</v>
      </c>
      <c r="I29" s="88">
        <f>'Прил_4_ПЭ_Базовая часть_Расчет'!I15</f>
        <v>31</v>
      </c>
      <c r="J29" s="8">
        <f>'Прил_4_ПЭ_Базовая часть_Расчет'!J15</f>
        <v>0</v>
      </c>
      <c r="K29" s="8">
        <f>'Прил_4_ПЭ_Базовая часть_Расчет'!K15</f>
        <v>0</v>
      </c>
      <c r="L29" s="8">
        <f>'Прил_4_ПЭ_Базовая часть_Расчет'!L15</f>
        <v>0</v>
      </c>
      <c r="M29" s="8">
        <f>'Прил_4_ПЭ_Базовая часть_Расчет'!M15</f>
        <v>0</v>
      </c>
      <c r="N29" s="8">
        <f>'Прил_4_ПЭ_Базовая часть_Расчет'!N15</f>
        <v>0</v>
      </c>
      <c r="O29" s="8">
        <f>'Прил_4_ПЭ_Базовая часть_Расчет'!O15</f>
        <v>0</v>
      </c>
      <c r="P29" s="8">
        <f>'Прил_4_ПЭ_Базовая часть_Расчет'!P15</f>
        <v>0</v>
      </c>
      <c r="Q29" s="8">
        <f>'Прил_4_ПЭ_Базовая часть_Расчет'!Q15</f>
        <v>0</v>
      </c>
      <c r="R29" s="9" t="s">
        <v>151</v>
      </c>
    </row>
    <row r="30" spans="1:18" ht="33.75" customHeight="1" x14ac:dyDescent="0.25">
      <c r="A30" s="188"/>
      <c r="B30" s="5" t="s">
        <v>217</v>
      </c>
      <c r="C30" s="6" t="s">
        <v>218</v>
      </c>
      <c r="D30" s="7" t="s">
        <v>127</v>
      </c>
      <c r="E30" s="8">
        <v>0</v>
      </c>
      <c r="F30" s="8">
        <v>0</v>
      </c>
      <c r="G30" s="8">
        <v>0</v>
      </c>
      <c r="H30" s="97">
        <v>25</v>
      </c>
      <c r="I30" s="88">
        <v>0</v>
      </c>
      <c r="J30" s="8">
        <v>0</v>
      </c>
      <c r="K30" s="8">
        <v>0</v>
      </c>
      <c r="L30" s="8">
        <v>0</v>
      </c>
      <c r="M30" s="8">
        <v>0</v>
      </c>
      <c r="N30" s="8">
        <v>0</v>
      </c>
      <c r="O30" s="8">
        <v>0</v>
      </c>
      <c r="P30" s="8">
        <v>0</v>
      </c>
      <c r="Q30" s="8">
        <v>0</v>
      </c>
      <c r="R30" s="9" t="s">
        <v>219</v>
      </c>
    </row>
    <row r="31" spans="1:18" ht="22.5" customHeight="1" x14ac:dyDescent="0.25">
      <c r="A31" s="188"/>
      <c r="B31" s="5" t="s">
        <v>220</v>
      </c>
      <c r="C31" s="6" t="s">
        <v>221</v>
      </c>
      <c r="D31" s="7" t="s">
        <v>127</v>
      </c>
      <c r="E31" s="8">
        <v>0</v>
      </c>
      <c r="F31" s="8">
        <v>0</v>
      </c>
      <c r="G31" s="8">
        <v>0</v>
      </c>
      <c r="H31" s="97">
        <v>0</v>
      </c>
      <c r="I31" s="88">
        <v>0</v>
      </c>
      <c r="J31" s="8">
        <v>0</v>
      </c>
      <c r="K31" s="8">
        <v>0</v>
      </c>
      <c r="L31" s="8">
        <v>0</v>
      </c>
      <c r="M31" s="8">
        <v>0</v>
      </c>
      <c r="N31" s="8">
        <v>0</v>
      </c>
      <c r="O31" s="8">
        <v>0</v>
      </c>
      <c r="P31" s="8">
        <v>0</v>
      </c>
      <c r="Q31" s="8">
        <v>0</v>
      </c>
      <c r="R31" s="9" t="s">
        <v>222</v>
      </c>
    </row>
    <row r="32" spans="1:18" ht="23.25" customHeight="1" thickBot="1" x14ac:dyDescent="0.3">
      <c r="A32" s="189"/>
      <c r="B32" s="25" t="s">
        <v>223</v>
      </c>
      <c r="C32" s="29" t="s">
        <v>224</v>
      </c>
      <c r="D32" s="26" t="s">
        <v>127</v>
      </c>
      <c r="E32" s="27">
        <v>0</v>
      </c>
      <c r="F32" s="27">
        <v>0</v>
      </c>
      <c r="G32" s="27">
        <v>0</v>
      </c>
      <c r="H32" s="101">
        <v>30</v>
      </c>
      <c r="I32" s="90">
        <v>0</v>
      </c>
      <c r="J32" s="27">
        <v>0</v>
      </c>
      <c r="K32" s="27">
        <v>0</v>
      </c>
      <c r="L32" s="27">
        <v>0</v>
      </c>
      <c r="M32" s="27">
        <v>0</v>
      </c>
      <c r="N32" s="27">
        <v>0</v>
      </c>
      <c r="O32" s="27">
        <v>0</v>
      </c>
      <c r="P32" s="27">
        <v>0</v>
      </c>
      <c r="Q32" s="27">
        <v>0</v>
      </c>
      <c r="R32" s="28" t="s">
        <v>225</v>
      </c>
    </row>
    <row r="33" spans="1:18" ht="252" customHeight="1" x14ac:dyDescent="0.25">
      <c r="A33" s="187" t="s">
        <v>301</v>
      </c>
      <c r="B33" s="71" t="s">
        <v>255</v>
      </c>
      <c r="C33" s="72" t="s">
        <v>302</v>
      </c>
      <c r="D33" s="74" t="s">
        <v>134</v>
      </c>
      <c r="E33" s="75">
        <f t="shared" ref="E33:Q33" si="7">IF(E34&lt;(E35+E36),"ОШИБКА",IFERROR((MAX((E37*E34-E35-E36),-(E37*E34-E35)))/E34,0)*100)</f>
        <v>0</v>
      </c>
      <c r="F33" s="75">
        <f t="shared" si="7"/>
        <v>0</v>
      </c>
      <c r="G33" s="75">
        <f t="shared" si="7"/>
        <v>0</v>
      </c>
      <c r="H33" s="99">
        <f t="shared" si="7"/>
        <v>98.723404255319153</v>
      </c>
      <c r="I33" s="99">
        <f t="shared" si="7"/>
        <v>0</v>
      </c>
      <c r="J33" s="15">
        <f t="shared" si="7"/>
        <v>0</v>
      </c>
      <c r="K33" s="15">
        <f t="shared" si="7"/>
        <v>0</v>
      </c>
      <c r="L33" s="15">
        <f t="shared" si="7"/>
        <v>0</v>
      </c>
      <c r="M33" s="15">
        <f t="shared" si="7"/>
        <v>0</v>
      </c>
      <c r="N33" s="15">
        <f t="shared" si="7"/>
        <v>0</v>
      </c>
      <c r="O33" s="15">
        <f t="shared" si="7"/>
        <v>0</v>
      </c>
      <c r="P33" s="15">
        <f t="shared" si="7"/>
        <v>0</v>
      </c>
      <c r="Q33" s="15">
        <f t="shared" si="7"/>
        <v>0</v>
      </c>
      <c r="R33" s="16"/>
    </row>
    <row r="34" spans="1:18" ht="22.5" customHeight="1" x14ac:dyDescent="0.25">
      <c r="A34" s="188"/>
      <c r="B34" s="6" t="s">
        <v>303</v>
      </c>
      <c r="C34" s="6" t="s">
        <v>304</v>
      </c>
      <c r="D34" s="7" t="s">
        <v>127</v>
      </c>
      <c r="E34" s="8">
        <v>0</v>
      </c>
      <c r="F34" s="8">
        <v>0</v>
      </c>
      <c r="G34" s="8">
        <v>0</v>
      </c>
      <c r="H34" s="97">
        <v>235</v>
      </c>
      <c r="I34" s="88">
        <v>0</v>
      </c>
      <c r="J34" s="8">
        <v>0</v>
      </c>
      <c r="K34" s="8">
        <v>0</v>
      </c>
      <c r="L34" s="8">
        <v>0</v>
      </c>
      <c r="M34" s="8">
        <v>0</v>
      </c>
      <c r="N34" s="8">
        <v>0</v>
      </c>
      <c r="O34" s="8">
        <v>0</v>
      </c>
      <c r="P34" s="8">
        <v>0</v>
      </c>
      <c r="Q34" s="8">
        <v>0</v>
      </c>
      <c r="R34" s="9" t="s">
        <v>305</v>
      </c>
    </row>
    <row r="35" spans="1:18" ht="33.75" customHeight="1" x14ac:dyDescent="0.25">
      <c r="A35" s="188"/>
      <c r="B35" s="6" t="s">
        <v>306</v>
      </c>
      <c r="C35" s="6" t="s">
        <v>307</v>
      </c>
      <c r="D35" s="7" t="s">
        <v>127</v>
      </c>
      <c r="E35" s="8">
        <v>0</v>
      </c>
      <c r="F35" s="8">
        <v>0</v>
      </c>
      <c r="G35" s="8">
        <v>0</v>
      </c>
      <c r="H35" s="97">
        <v>0</v>
      </c>
      <c r="I35" s="88">
        <v>0</v>
      </c>
      <c r="J35" s="8">
        <v>0</v>
      </c>
      <c r="K35" s="8">
        <v>0</v>
      </c>
      <c r="L35" s="8">
        <v>0</v>
      </c>
      <c r="M35" s="8">
        <v>0</v>
      </c>
      <c r="N35" s="8">
        <v>0</v>
      </c>
      <c r="O35" s="8">
        <v>0</v>
      </c>
      <c r="P35" s="8">
        <v>0</v>
      </c>
      <c r="Q35" s="8">
        <v>0</v>
      </c>
      <c r="R35" s="9" t="s">
        <v>308</v>
      </c>
    </row>
    <row r="36" spans="1:18" ht="33.75" customHeight="1" x14ac:dyDescent="0.25">
      <c r="A36" s="188"/>
      <c r="B36" s="6" t="s">
        <v>309</v>
      </c>
      <c r="C36" s="6" t="s">
        <v>310</v>
      </c>
      <c r="D36" s="7" t="s">
        <v>127</v>
      </c>
      <c r="E36" s="8">
        <v>0</v>
      </c>
      <c r="F36" s="8">
        <v>0</v>
      </c>
      <c r="G36" s="8">
        <v>0</v>
      </c>
      <c r="H36" s="97">
        <v>3</v>
      </c>
      <c r="I36" s="88">
        <v>0</v>
      </c>
      <c r="J36" s="8">
        <v>0</v>
      </c>
      <c r="K36" s="8">
        <v>0</v>
      </c>
      <c r="L36" s="8">
        <v>0</v>
      </c>
      <c r="M36" s="8">
        <v>0</v>
      </c>
      <c r="N36" s="8">
        <v>0</v>
      </c>
      <c r="O36" s="8">
        <v>0</v>
      </c>
      <c r="P36" s="8">
        <v>0</v>
      </c>
      <c r="Q36" s="8">
        <v>0</v>
      </c>
      <c r="R36" s="9" t="s">
        <v>311</v>
      </c>
    </row>
    <row r="37" spans="1:18" ht="15.75" customHeight="1" thickBot="1" x14ac:dyDescent="0.3">
      <c r="A37" s="189"/>
      <c r="B37" s="29" t="s">
        <v>312</v>
      </c>
      <c r="C37" s="29" t="s">
        <v>313</v>
      </c>
      <c r="D37" s="26"/>
      <c r="E37" s="26">
        <v>0</v>
      </c>
      <c r="F37" s="26">
        <v>0</v>
      </c>
      <c r="G37" s="26">
        <v>0</v>
      </c>
      <c r="H37" s="106">
        <v>1</v>
      </c>
      <c r="I37" s="91">
        <v>0</v>
      </c>
      <c r="J37" s="26">
        <v>0</v>
      </c>
      <c r="K37" s="26">
        <v>0</v>
      </c>
      <c r="L37" s="26">
        <v>0</v>
      </c>
      <c r="M37" s="26">
        <v>0</v>
      </c>
      <c r="N37" s="26">
        <v>0</v>
      </c>
      <c r="O37" s="26">
        <v>0</v>
      </c>
      <c r="P37" s="26">
        <v>0</v>
      </c>
      <c r="Q37" s="26">
        <v>0</v>
      </c>
      <c r="R37" s="28" t="s">
        <v>313</v>
      </c>
    </row>
    <row r="38" spans="1:18" ht="157.5" customHeight="1" x14ac:dyDescent="0.25">
      <c r="A38" s="187" t="s">
        <v>314</v>
      </c>
      <c r="B38" s="71" t="s">
        <v>257</v>
      </c>
      <c r="C38" s="72" t="s">
        <v>315</v>
      </c>
      <c r="D38" s="74" t="s">
        <v>134</v>
      </c>
      <c r="E38" s="3">
        <f t="shared" ref="E38:Q38" si="8">IF(SUM(E44:E49)&lt;SUM(E39:E43),"ОШИБКА",IFERROR(((SUM(E39:E43))/(SUM(E44:E49))),0)*100)</f>
        <v>0</v>
      </c>
      <c r="F38" s="3">
        <f t="shared" si="8"/>
        <v>0</v>
      </c>
      <c r="G38" s="3">
        <f t="shared" si="8"/>
        <v>0</v>
      </c>
      <c r="H38" s="96">
        <f t="shared" si="8"/>
        <v>10.072463768115943</v>
      </c>
      <c r="I38" s="96">
        <f t="shared" si="8"/>
        <v>0</v>
      </c>
      <c r="J38" s="18">
        <f t="shared" si="8"/>
        <v>0</v>
      </c>
      <c r="K38" s="18">
        <f t="shared" si="8"/>
        <v>0</v>
      </c>
      <c r="L38" s="18">
        <f t="shared" si="8"/>
        <v>0</v>
      </c>
      <c r="M38" s="18">
        <f t="shared" si="8"/>
        <v>0</v>
      </c>
      <c r="N38" s="18">
        <f t="shared" si="8"/>
        <v>0</v>
      </c>
      <c r="O38" s="18">
        <f t="shared" si="8"/>
        <v>0</v>
      </c>
      <c r="P38" s="18">
        <f t="shared" si="8"/>
        <v>0</v>
      </c>
      <c r="Q38" s="18">
        <f t="shared" si="8"/>
        <v>0</v>
      </c>
      <c r="R38" s="17"/>
    </row>
    <row r="39" spans="1:18" ht="45" customHeight="1" x14ac:dyDescent="0.25">
      <c r="A39" s="188"/>
      <c r="B39" s="6" t="s">
        <v>316</v>
      </c>
      <c r="C39" s="6" t="s">
        <v>317</v>
      </c>
      <c r="D39" s="7" t="s">
        <v>127</v>
      </c>
      <c r="E39" s="8">
        <v>0</v>
      </c>
      <c r="F39" s="8">
        <v>0</v>
      </c>
      <c r="G39" s="8">
        <v>0</v>
      </c>
      <c r="H39" s="97">
        <v>46</v>
      </c>
      <c r="I39" s="88">
        <v>0</v>
      </c>
      <c r="J39" s="8">
        <v>0</v>
      </c>
      <c r="K39" s="8">
        <v>0</v>
      </c>
      <c r="L39" s="8">
        <v>0</v>
      </c>
      <c r="M39" s="8">
        <v>0</v>
      </c>
      <c r="N39" s="8">
        <v>0</v>
      </c>
      <c r="O39" s="8">
        <v>0</v>
      </c>
      <c r="P39" s="8">
        <v>0</v>
      </c>
      <c r="Q39" s="8">
        <v>0</v>
      </c>
      <c r="R39" s="9" t="s">
        <v>318</v>
      </c>
    </row>
    <row r="40" spans="1:18" ht="33.75" customHeight="1" x14ac:dyDescent="0.25">
      <c r="A40" s="188"/>
      <c r="B40" s="6" t="s">
        <v>319</v>
      </c>
      <c r="C40" s="6" t="s">
        <v>320</v>
      </c>
      <c r="D40" s="7" t="s">
        <v>127</v>
      </c>
      <c r="E40" s="8">
        <v>0</v>
      </c>
      <c r="F40" s="8">
        <v>0</v>
      </c>
      <c r="G40" s="8">
        <v>0</v>
      </c>
      <c r="H40" s="97">
        <v>87</v>
      </c>
      <c r="I40" s="88">
        <v>0</v>
      </c>
      <c r="J40" s="8">
        <v>0</v>
      </c>
      <c r="K40" s="8">
        <v>0</v>
      </c>
      <c r="L40" s="8">
        <v>0</v>
      </c>
      <c r="M40" s="8">
        <v>0</v>
      </c>
      <c r="N40" s="8">
        <v>0</v>
      </c>
      <c r="O40" s="8">
        <v>0</v>
      </c>
      <c r="P40" s="8">
        <v>0</v>
      </c>
      <c r="Q40" s="8">
        <v>0</v>
      </c>
      <c r="R40" s="9" t="s">
        <v>321</v>
      </c>
    </row>
    <row r="41" spans="1:18" ht="45" customHeight="1" x14ac:dyDescent="0.25">
      <c r="A41" s="188"/>
      <c r="B41" s="6" t="s">
        <v>234</v>
      </c>
      <c r="C41" s="6" t="s">
        <v>235</v>
      </c>
      <c r="D41" s="7" t="s">
        <v>127</v>
      </c>
      <c r="E41" s="8">
        <v>0</v>
      </c>
      <c r="F41" s="8">
        <v>0</v>
      </c>
      <c r="G41" s="8">
        <v>0</v>
      </c>
      <c r="H41" s="97">
        <v>6</v>
      </c>
      <c r="I41" s="88">
        <v>0</v>
      </c>
      <c r="J41" s="8">
        <v>0</v>
      </c>
      <c r="K41" s="8">
        <v>0</v>
      </c>
      <c r="L41" s="8">
        <v>0</v>
      </c>
      <c r="M41" s="8">
        <v>0</v>
      </c>
      <c r="N41" s="8">
        <v>0</v>
      </c>
      <c r="O41" s="8">
        <v>0</v>
      </c>
      <c r="P41" s="8">
        <v>0</v>
      </c>
      <c r="Q41" s="8">
        <v>0</v>
      </c>
      <c r="R41" s="9" t="s">
        <v>236</v>
      </c>
    </row>
    <row r="42" spans="1:18" ht="22.5" customHeight="1" x14ac:dyDescent="0.25">
      <c r="A42" s="188"/>
      <c r="B42" s="6" t="s">
        <v>237</v>
      </c>
      <c r="C42" s="6" t="s">
        <v>238</v>
      </c>
      <c r="D42" s="7" t="s">
        <v>127</v>
      </c>
      <c r="E42" s="8">
        <v>0</v>
      </c>
      <c r="F42" s="8">
        <v>0</v>
      </c>
      <c r="G42" s="8">
        <v>0</v>
      </c>
      <c r="H42" s="97">
        <v>0</v>
      </c>
      <c r="I42" s="88">
        <v>0</v>
      </c>
      <c r="J42" s="8">
        <v>0</v>
      </c>
      <c r="K42" s="8">
        <v>0</v>
      </c>
      <c r="L42" s="8">
        <v>0</v>
      </c>
      <c r="M42" s="8">
        <v>0</v>
      </c>
      <c r="N42" s="8">
        <v>0</v>
      </c>
      <c r="O42" s="8">
        <v>0</v>
      </c>
      <c r="P42" s="8">
        <v>0</v>
      </c>
      <c r="Q42" s="8">
        <v>0</v>
      </c>
      <c r="R42" s="9" t="s">
        <v>239</v>
      </c>
    </row>
    <row r="43" spans="1:18" ht="33.75" customHeight="1" x14ac:dyDescent="0.25">
      <c r="A43" s="188"/>
      <c r="B43" s="5" t="s">
        <v>322</v>
      </c>
      <c r="C43" s="6" t="s">
        <v>241</v>
      </c>
      <c r="D43" s="7" t="s">
        <v>127</v>
      </c>
      <c r="E43" s="8">
        <v>0</v>
      </c>
      <c r="F43" s="8">
        <v>0</v>
      </c>
      <c r="G43" s="8">
        <v>0</v>
      </c>
      <c r="H43" s="97">
        <v>0</v>
      </c>
      <c r="I43" s="88">
        <v>0</v>
      </c>
      <c r="J43" s="8">
        <v>0</v>
      </c>
      <c r="K43" s="8">
        <v>0</v>
      </c>
      <c r="L43" s="8">
        <v>0</v>
      </c>
      <c r="M43" s="8">
        <v>0</v>
      </c>
      <c r="N43" s="8">
        <v>0</v>
      </c>
      <c r="O43" s="8">
        <v>0</v>
      </c>
      <c r="P43" s="8">
        <v>0</v>
      </c>
      <c r="Q43" s="8">
        <v>0</v>
      </c>
      <c r="R43" s="9" t="s">
        <v>242</v>
      </c>
    </row>
    <row r="44" spans="1:18" ht="22.5" customHeight="1" x14ac:dyDescent="0.25">
      <c r="A44" s="188"/>
      <c r="B44" s="5" t="s">
        <v>211</v>
      </c>
      <c r="C44" s="6" t="s">
        <v>212</v>
      </c>
      <c r="D44" s="7" t="s">
        <v>127</v>
      </c>
      <c r="E44" s="8">
        <f t="shared" ref="E44:Q44" si="9">E27</f>
        <v>0</v>
      </c>
      <c r="F44" s="8">
        <f t="shared" si="9"/>
        <v>0</v>
      </c>
      <c r="G44" s="8">
        <f t="shared" si="9"/>
        <v>0</v>
      </c>
      <c r="H44" s="97">
        <f t="shared" si="9"/>
        <v>80</v>
      </c>
      <c r="I44" s="88">
        <f t="shared" si="9"/>
        <v>96</v>
      </c>
      <c r="J44" s="8">
        <f t="shared" si="9"/>
        <v>0</v>
      </c>
      <c r="K44" s="8">
        <f t="shared" si="9"/>
        <v>0</v>
      </c>
      <c r="L44" s="8">
        <f t="shared" si="9"/>
        <v>0</v>
      </c>
      <c r="M44" s="8">
        <f t="shared" si="9"/>
        <v>0</v>
      </c>
      <c r="N44" s="8">
        <f t="shared" si="9"/>
        <v>0</v>
      </c>
      <c r="O44" s="8">
        <f t="shared" si="9"/>
        <v>0</v>
      </c>
      <c r="P44" s="8">
        <f t="shared" si="9"/>
        <v>0</v>
      </c>
      <c r="Q44" s="8">
        <f t="shared" si="9"/>
        <v>0</v>
      </c>
      <c r="R44" s="9" t="s">
        <v>145</v>
      </c>
    </row>
    <row r="45" spans="1:18" ht="22.5" customHeight="1" x14ac:dyDescent="0.25">
      <c r="A45" s="188"/>
      <c r="B45" s="5" t="s">
        <v>213</v>
      </c>
      <c r="C45" s="6" t="s">
        <v>214</v>
      </c>
      <c r="D45" s="7" t="s">
        <v>127</v>
      </c>
      <c r="E45" s="8">
        <f t="shared" ref="E45:Q45" si="10">E28</f>
        <v>0</v>
      </c>
      <c r="F45" s="8">
        <f t="shared" si="10"/>
        <v>0</v>
      </c>
      <c r="G45" s="8">
        <f t="shared" si="10"/>
        <v>0</v>
      </c>
      <c r="H45" s="97">
        <f t="shared" si="10"/>
        <v>1215</v>
      </c>
      <c r="I45" s="88">
        <f t="shared" si="10"/>
        <v>1235</v>
      </c>
      <c r="J45" s="8">
        <f t="shared" si="10"/>
        <v>0</v>
      </c>
      <c r="K45" s="8">
        <f t="shared" si="10"/>
        <v>0</v>
      </c>
      <c r="L45" s="8">
        <f t="shared" si="10"/>
        <v>0</v>
      </c>
      <c r="M45" s="8">
        <f t="shared" si="10"/>
        <v>0</v>
      </c>
      <c r="N45" s="8">
        <f t="shared" si="10"/>
        <v>0</v>
      </c>
      <c r="O45" s="8">
        <f t="shared" si="10"/>
        <v>0</v>
      </c>
      <c r="P45" s="8">
        <f t="shared" si="10"/>
        <v>0</v>
      </c>
      <c r="Q45" s="8">
        <f t="shared" si="10"/>
        <v>0</v>
      </c>
      <c r="R45" s="9" t="s">
        <v>148</v>
      </c>
    </row>
    <row r="46" spans="1:18" ht="22.5" customHeight="1" x14ac:dyDescent="0.25">
      <c r="A46" s="188"/>
      <c r="B46" s="5" t="s">
        <v>215</v>
      </c>
      <c r="C46" s="6" t="s">
        <v>216</v>
      </c>
      <c r="D46" s="7" t="s">
        <v>127</v>
      </c>
      <c r="E46" s="8">
        <f t="shared" ref="E46:Q46" si="11">E29</f>
        <v>0</v>
      </c>
      <c r="F46" s="8">
        <f t="shared" si="11"/>
        <v>0</v>
      </c>
      <c r="G46" s="8">
        <f t="shared" si="11"/>
        <v>0</v>
      </c>
      <c r="H46" s="97">
        <f t="shared" si="11"/>
        <v>30</v>
      </c>
      <c r="I46" s="88">
        <f t="shared" si="11"/>
        <v>31</v>
      </c>
      <c r="J46" s="8">
        <f t="shared" si="11"/>
        <v>0</v>
      </c>
      <c r="K46" s="8">
        <f t="shared" si="11"/>
        <v>0</v>
      </c>
      <c r="L46" s="8">
        <f t="shared" si="11"/>
        <v>0</v>
      </c>
      <c r="M46" s="8">
        <f t="shared" si="11"/>
        <v>0</v>
      </c>
      <c r="N46" s="8">
        <f t="shared" si="11"/>
        <v>0</v>
      </c>
      <c r="O46" s="8">
        <f t="shared" si="11"/>
        <v>0</v>
      </c>
      <c r="P46" s="8">
        <f t="shared" si="11"/>
        <v>0</v>
      </c>
      <c r="Q46" s="8">
        <f t="shared" si="11"/>
        <v>0</v>
      </c>
      <c r="R46" s="9" t="s">
        <v>151</v>
      </c>
    </row>
    <row r="47" spans="1:18" ht="33.75" customHeight="1" x14ac:dyDescent="0.25">
      <c r="A47" s="188"/>
      <c r="B47" s="5" t="s">
        <v>217</v>
      </c>
      <c r="C47" s="6" t="s">
        <v>218</v>
      </c>
      <c r="D47" s="7" t="s">
        <v>127</v>
      </c>
      <c r="E47" s="8">
        <f t="shared" ref="E47:Q47" si="12">E30</f>
        <v>0</v>
      </c>
      <c r="F47" s="8">
        <f t="shared" si="12"/>
        <v>0</v>
      </c>
      <c r="G47" s="8">
        <f t="shared" si="12"/>
        <v>0</v>
      </c>
      <c r="H47" s="97">
        <f t="shared" si="12"/>
        <v>25</v>
      </c>
      <c r="I47" s="88">
        <f t="shared" si="12"/>
        <v>0</v>
      </c>
      <c r="J47" s="8">
        <f t="shared" si="12"/>
        <v>0</v>
      </c>
      <c r="K47" s="8">
        <f t="shared" si="12"/>
        <v>0</v>
      </c>
      <c r="L47" s="8">
        <f t="shared" si="12"/>
        <v>0</v>
      </c>
      <c r="M47" s="8">
        <f t="shared" si="12"/>
        <v>0</v>
      </c>
      <c r="N47" s="8">
        <f t="shared" si="12"/>
        <v>0</v>
      </c>
      <c r="O47" s="8">
        <f t="shared" si="12"/>
        <v>0</v>
      </c>
      <c r="P47" s="8">
        <f t="shared" si="12"/>
        <v>0</v>
      </c>
      <c r="Q47" s="8">
        <f t="shared" si="12"/>
        <v>0</v>
      </c>
      <c r="R47" s="9" t="s">
        <v>219</v>
      </c>
    </row>
    <row r="48" spans="1:18" ht="22.5" customHeight="1" x14ac:dyDescent="0.25">
      <c r="A48" s="188"/>
      <c r="B48" s="5" t="s">
        <v>220</v>
      </c>
      <c r="C48" s="6" t="s">
        <v>221</v>
      </c>
      <c r="D48" s="7" t="s">
        <v>127</v>
      </c>
      <c r="E48" s="8">
        <f t="shared" ref="E48:Q48" si="13">E31</f>
        <v>0</v>
      </c>
      <c r="F48" s="8">
        <f t="shared" si="13"/>
        <v>0</v>
      </c>
      <c r="G48" s="8">
        <f t="shared" si="13"/>
        <v>0</v>
      </c>
      <c r="H48" s="97">
        <f t="shared" si="13"/>
        <v>0</v>
      </c>
      <c r="I48" s="88">
        <f t="shared" si="13"/>
        <v>0</v>
      </c>
      <c r="J48" s="8">
        <f t="shared" si="13"/>
        <v>0</v>
      </c>
      <c r="K48" s="8">
        <f t="shared" si="13"/>
        <v>0</v>
      </c>
      <c r="L48" s="8">
        <f t="shared" si="13"/>
        <v>0</v>
      </c>
      <c r="M48" s="8">
        <f t="shared" si="13"/>
        <v>0</v>
      </c>
      <c r="N48" s="8">
        <f t="shared" si="13"/>
        <v>0</v>
      </c>
      <c r="O48" s="8">
        <f t="shared" si="13"/>
        <v>0</v>
      </c>
      <c r="P48" s="8">
        <f t="shared" si="13"/>
        <v>0</v>
      </c>
      <c r="Q48" s="8">
        <f t="shared" si="13"/>
        <v>0</v>
      </c>
      <c r="R48" s="9" t="s">
        <v>222</v>
      </c>
    </row>
    <row r="49" spans="1:18" ht="23.25" customHeight="1" thickBot="1" x14ac:dyDescent="0.3">
      <c r="A49" s="189"/>
      <c r="B49" s="11" t="s">
        <v>223</v>
      </c>
      <c r="C49" s="12" t="s">
        <v>224</v>
      </c>
      <c r="D49" s="13" t="s">
        <v>127</v>
      </c>
      <c r="E49" s="1">
        <f t="shared" ref="E49:Q49" si="14">E32</f>
        <v>0</v>
      </c>
      <c r="F49" s="1">
        <f t="shared" si="14"/>
        <v>0</v>
      </c>
      <c r="G49" s="1">
        <f t="shared" si="14"/>
        <v>0</v>
      </c>
      <c r="H49" s="98">
        <f t="shared" si="14"/>
        <v>30</v>
      </c>
      <c r="I49" s="89">
        <f t="shared" si="14"/>
        <v>0</v>
      </c>
      <c r="J49" s="1">
        <f t="shared" si="14"/>
        <v>0</v>
      </c>
      <c r="K49" s="1">
        <f t="shared" si="14"/>
        <v>0</v>
      </c>
      <c r="L49" s="1">
        <f t="shared" si="14"/>
        <v>0</v>
      </c>
      <c r="M49" s="1">
        <f t="shared" si="14"/>
        <v>0</v>
      </c>
      <c r="N49" s="1">
        <f t="shared" si="14"/>
        <v>0</v>
      </c>
      <c r="O49" s="1">
        <f t="shared" si="14"/>
        <v>0</v>
      </c>
      <c r="P49" s="1">
        <f t="shared" si="14"/>
        <v>0</v>
      </c>
      <c r="Q49" s="1">
        <f t="shared" si="14"/>
        <v>0</v>
      </c>
      <c r="R49" s="14" t="s">
        <v>225</v>
      </c>
    </row>
    <row r="50" spans="1:18" ht="73.5" customHeight="1" x14ac:dyDescent="0.25">
      <c r="A50" s="187" t="s">
        <v>323</v>
      </c>
      <c r="B50" s="71" t="s">
        <v>324</v>
      </c>
      <c r="C50" s="72" t="s">
        <v>204</v>
      </c>
      <c r="D50" s="74" t="s">
        <v>115</v>
      </c>
      <c r="E50" s="3">
        <f t="shared" ref="E50:Q50" si="15">IFERROR((E51/(E52+E53)),0)</f>
        <v>0</v>
      </c>
      <c r="F50" s="3">
        <f t="shared" si="15"/>
        <v>0</v>
      </c>
      <c r="G50" s="3">
        <f t="shared" si="15"/>
        <v>0</v>
      </c>
      <c r="H50" s="96">
        <f t="shared" si="15"/>
        <v>0</v>
      </c>
      <c r="I50" s="96">
        <f t="shared" si="15"/>
        <v>0</v>
      </c>
      <c r="J50" s="18">
        <f t="shared" si="15"/>
        <v>0</v>
      </c>
      <c r="K50" s="18">
        <f t="shared" si="15"/>
        <v>0</v>
      </c>
      <c r="L50" s="18">
        <f t="shared" si="15"/>
        <v>0</v>
      </c>
      <c r="M50" s="18">
        <f t="shared" si="15"/>
        <v>0</v>
      </c>
      <c r="N50" s="18">
        <f t="shared" si="15"/>
        <v>0</v>
      </c>
      <c r="O50" s="18">
        <f t="shared" si="15"/>
        <v>0</v>
      </c>
      <c r="P50" s="18">
        <f t="shared" si="15"/>
        <v>0</v>
      </c>
      <c r="Q50" s="18">
        <f t="shared" si="15"/>
        <v>0</v>
      </c>
      <c r="R50" s="17"/>
    </row>
    <row r="51" spans="1:18" ht="33.75" customHeight="1" x14ac:dyDescent="0.25">
      <c r="A51" s="188"/>
      <c r="B51" s="5" t="s">
        <v>205</v>
      </c>
      <c r="C51" s="6" t="s">
        <v>206</v>
      </c>
      <c r="D51" s="7" t="s">
        <v>115</v>
      </c>
      <c r="E51" s="8">
        <v>0</v>
      </c>
      <c r="F51" s="8">
        <v>0</v>
      </c>
      <c r="G51" s="8">
        <v>0</v>
      </c>
      <c r="H51" s="97">
        <v>0</v>
      </c>
      <c r="I51" s="88">
        <v>0</v>
      </c>
      <c r="J51" s="8">
        <v>0</v>
      </c>
      <c r="K51" s="8">
        <v>0</v>
      </c>
      <c r="L51" s="8">
        <v>0</v>
      </c>
      <c r="M51" s="8">
        <v>0</v>
      </c>
      <c r="N51" s="8">
        <v>0</v>
      </c>
      <c r="O51" s="8">
        <v>0</v>
      </c>
      <c r="P51" s="8">
        <v>0</v>
      </c>
      <c r="Q51" s="8">
        <v>0</v>
      </c>
      <c r="R51" s="9" t="s">
        <v>207</v>
      </c>
    </row>
    <row r="52" spans="1:18" ht="22.5" customHeight="1" x14ac:dyDescent="0.25">
      <c r="A52" s="188"/>
      <c r="B52" s="5" t="s">
        <v>125</v>
      </c>
      <c r="C52" s="6" t="s">
        <v>126</v>
      </c>
      <c r="D52" s="7" t="s">
        <v>127</v>
      </c>
      <c r="E52" s="8">
        <f t="shared" ref="E52:Q52" si="16">E4</f>
        <v>0</v>
      </c>
      <c r="F52" s="8">
        <f t="shared" si="16"/>
        <v>0</v>
      </c>
      <c r="G52" s="8">
        <f t="shared" si="16"/>
        <v>1</v>
      </c>
      <c r="H52" s="97">
        <f t="shared" si="16"/>
        <v>156.1</v>
      </c>
      <c r="I52" s="88">
        <f t="shared" si="16"/>
        <v>160.19999999999999</v>
      </c>
      <c r="J52" s="8">
        <f t="shared" si="16"/>
        <v>0</v>
      </c>
      <c r="K52" s="8">
        <f t="shared" si="16"/>
        <v>0</v>
      </c>
      <c r="L52" s="8">
        <f t="shared" si="16"/>
        <v>0</v>
      </c>
      <c r="M52" s="8">
        <f t="shared" si="16"/>
        <v>0</v>
      </c>
      <c r="N52" s="8">
        <f t="shared" si="16"/>
        <v>0</v>
      </c>
      <c r="O52" s="8">
        <f t="shared" si="16"/>
        <v>0</v>
      </c>
      <c r="P52" s="8">
        <f t="shared" si="16"/>
        <v>0</v>
      </c>
      <c r="Q52" s="8">
        <f t="shared" si="16"/>
        <v>0</v>
      </c>
      <c r="R52" s="9" t="s">
        <v>128</v>
      </c>
    </row>
    <row r="53" spans="1:18" ht="23.25" customHeight="1" thickBot="1" x14ac:dyDescent="0.3">
      <c r="A53" s="189"/>
      <c r="B53" s="11" t="s">
        <v>129</v>
      </c>
      <c r="C53" s="12" t="s">
        <v>130</v>
      </c>
      <c r="D53" s="13" t="s">
        <v>127</v>
      </c>
      <c r="E53" s="1">
        <f t="shared" ref="E53:Q53" si="17">E5</f>
        <v>0</v>
      </c>
      <c r="F53" s="1">
        <f t="shared" si="17"/>
        <v>0</v>
      </c>
      <c r="G53" s="1">
        <f t="shared" si="17"/>
        <v>1</v>
      </c>
      <c r="H53" s="98">
        <f t="shared" si="17"/>
        <v>1</v>
      </c>
      <c r="I53" s="89">
        <f t="shared" si="17"/>
        <v>1</v>
      </c>
      <c r="J53" s="1">
        <f t="shared" si="17"/>
        <v>0</v>
      </c>
      <c r="K53" s="1">
        <f t="shared" si="17"/>
        <v>0</v>
      </c>
      <c r="L53" s="1">
        <f t="shared" si="17"/>
        <v>0</v>
      </c>
      <c r="M53" s="1">
        <f t="shared" si="17"/>
        <v>0</v>
      </c>
      <c r="N53" s="1">
        <f t="shared" si="17"/>
        <v>0</v>
      </c>
      <c r="O53" s="1">
        <f t="shared" si="17"/>
        <v>0</v>
      </c>
      <c r="P53" s="1">
        <f t="shared" si="17"/>
        <v>0</v>
      </c>
      <c r="Q53" s="1">
        <f t="shared" si="17"/>
        <v>0</v>
      </c>
      <c r="R53" s="14" t="s">
        <v>131</v>
      </c>
    </row>
  </sheetData>
  <sheetProtection password="CC53" sheet="1"/>
  <mergeCells count="8">
    <mergeCell ref="A33:A37"/>
    <mergeCell ref="A2:A5"/>
    <mergeCell ref="A6:A9"/>
    <mergeCell ref="A10:A14"/>
    <mergeCell ref="A50:A53"/>
    <mergeCell ref="A15:A23"/>
    <mergeCell ref="A24:A32"/>
    <mergeCell ref="A38:A49"/>
  </mergeCells>
  <conditionalFormatting sqref="C2">
    <cfRule type="duplicateValues" dxfId="62" priority="98"/>
  </conditionalFormatting>
  <conditionalFormatting sqref="C6">
    <cfRule type="duplicateValues" dxfId="61" priority="94"/>
  </conditionalFormatting>
  <conditionalFormatting sqref="A10">
    <cfRule type="duplicateValues" dxfId="60" priority="90"/>
  </conditionalFormatting>
  <conditionalFormatting sqref="C7">
    <cfRule type="duplicateValues" dxfId="59" priority="84"/>
  </conditionalFormatting>
  <conditionalFormatting sqref="B18:B20">
    <cfRule type="duplicateValues" dxfId="58" priority="74"/>
  </conditionalFormatting>
  <conditionalFormatting sqref="C15">
    <cfRule type="duplicateValues" dxfId="57" priority="73"/>
  </conditionalFormatting>
  <conditionalFormatting sqref="A15">
    <cfRule type="duplicateValues" dxfId="56" priority="71"/>
  </conditionalFormatting>
  <conditionalFormatting sqref="B21 B16:B17">
    <cfRule type="duplicateValues" dxfId="55" priority="100"/>
  </conditionalFormatting>
  <conditionalFormatting sqref="C16:C23">
    <cfRule type="duplicateValues" dxfId="54" priority="101"/>
  </conditionalFormatting>
  <conditionalFormatting sqref="C24">
    <cfRule type="duplicateValues" dxfId="53" priority="68"/>
  </conditionalFormatting>
  <conditionalFormatting sqref="A24">
    <cfRule type="duplicateValues" dxfId="52" priority="66"/>
  </conditionalFormatting>
  <conditionalFormatting sqref="C25:C30">
    <cfRule type="duplicateValues" dxfId="51" priority="65"/>
  </conditionalFormatting>
  <conditionalFormatting sqref="C3:C5">
    <cfRule type="duplicateValues" dxfId="50" priority="112"/>
  </conditionalFormatting>
  <conditionalFormatting sqref="C10:C12">
    <cfRule type="duplicateValues" dxfId="49" priority="113"/>
  </conditionalFormatting>
  <conditionalFormatting sqref="C22:C23">
    <cfRule type="duplicateValues" dxfId="48" priority="64"/>
  </conditionalFormatting>
  <conditionalFormatting sqref="B22:B23">
    <cfRule type="duplicateValues" dxfId="47" priority="63"/>
  </conditionalFormatting>
  <conditionalFormatting sqref="B29">
    <cfRule type="duplicateValues" dxfId="46" priority="60"/>
  </conditionalFormatting>
  <conditionalFormatting sqref="B30:B32 B27:B28">
    <cfRule type="duplicateValues" dxfId="45" priority="61"/>
  </conditionalFormatting>
  <conditionalFormatting sqref="C27:C32">
    <cfRule type="duplicateValues" dxfId="44" priority="62"/>
  </conditionalFormatting>
  <conditionalFormatting sqref="B25:B26">
    <cfRule type="duplicateValues" dxfId="43" priority="114"/>
  </conditionalFormatting>
  <conditionalFormatting sqref="C33">
    <cfRule type="duplicateValues" dxfId="42" priority="58"/>
  </conditionalFormatting>
  <conditionalFormatting sqref="A33">
    <cfRule type="duplicateValues" dxfId="41" priority="56"/>
  </conditionalFormatting>
  <conditionalFormatting sqref="A38">
    <cfRule type="duplicateValues" dxfId="40" priority="48"/>
  </conditionalFormatting>
  <conditionalFormatting sqref="C39:C42">
    <cfRule type="duplicateValues" dxfId="39" priority="47"/>
  </conditionalFormatting>
  <conditionalFormatting sqref="B43">
    <cfRule type="duplicateValues" dxfId="38" priority="45"/>
  </conditionalFormatting>
  <conditionalFormatting sqref="C43:C49">
    <cfRule type="duplicateValues" dxfId="37" priority="46"/>
  </conditionalFormatting>
  <conditionalFormatting sqref="B39:B42">
    <cfRule type="duplicateValues" dxfId="36" priority="51"/>
  </conditionalFormatting>
  <conditionalFormatting sqref="B46">
    <cfRule type="duplicateValues" dxfId="35" priority="41"/>
  </conditionalFormatting>
  <conditionalFormatting sqref="B47:B49 B44:B45">
    <cfRule type="duplicateValues" dxfId="34" priority="42"/>
  </conditionalFormatting>
  <conditionalFormatting sqref="C44:C49">
    <cfRule type="duplicateValues" dxfId="33" priority="43"/>
  </conditionalFormatting>
  <conditionalFormatting sqref="B51">
    <cfRule type="duplicateValues" dxfId="32" priority="32"/>
  </conditionalFormatting>
  <conditionalFormatting sqref="C50">
    <cfRule type="duplicateValues" dxfId="31" priority="31"/>
  </conditionalFormatting>
  <conditionalFormatting sqref="A50">
    <cfRule type="duplicateValues" dxfId="30" priority="29"/>
  </conditionalFormatting>
  <conditionalFormatting sqref="B52:B53">
    <cfRule type="duplicateValues" dxfId="29" priority="28"/>
  </conditionalFormatting>
  <conditionalFormatting sqref="C51:C53">
    <cfRule type="duplicateValues" dxfId="28" priority="27"/>
  </conditionalFormatting>
  <conditionalFormatting sqref="C34:C37">
    <cfRule type="duplicateValues" dxfId="27" priority="118"/>
  </conditionalFormatting>
  <conditionalFormatting sqref="B34:B35 B37">
    <cfRule type="duplicateValues" dxfId="26" priority="120"/>
  </conditionalFormatting>
  <conditionalFormatting sqref="B36">
    <cfRule type="duplicateValues" dxfId="25" priority="19"/>
  </conditionalFormatting>
  <conditionalFormatting sqref="C38">
    <cfRule type="duplicateValues" dxfId="24" priority="18"/>
  </conditionalFormatting>
  <conditionalFormatting sqref="A2:B2">
    <cfRule type="duplicateValues" dxfId="23" priority="121"/>
  </conditionalFormatting>
  <conditionalFormatting sqref="B3:B5">
    <cfRule type="duplicateValues" dxfId="22" priority="122"/>
  </conditionalFormatting>
  <conditionalFormatting sqref="A6:B6 B7">
    <cfRule type="duplicateValues" dxfId="21" priority="123"/>
  </conditionalFormatting>
  <conditionalFormatting sqref="B10:B12">
    <cfRule type="duplicateValues" dxfId="20" priority="125"/>
  </conditionalFormatting>
  <conditionalFormatting sqref="B8:B9">
    <cfRule type="duplicateValues" dxfId="19" priority="126"/>
  </conditionalFormatting>
  <conditionalFormatting sqref="B13:B14">
    <cfRule type="duplicateValues" dxfId="18" priority="127"/>
  </conditionalFormatting>
  <conditionalFormatting sqref="B15">
    <cfRule type="duplicateValues" dxfId="17" priority="128"/>
  </conditionalFormatting>
  <conditionalFormatting sqref="B24">
    <cfRule type="duplicateValues" dxfId="16" priority="129"/>
  </conditionalFormatting>
  <conditionalFormatting sqref="B33">
    <cfRule type="duplicateValues" dxfId="15" priority="130"/>
  </conditionalFormatting>
  <conditionalFormatting sqref="B38">
    <cfRule type="duplicateValues" dxfId="14" priority="131"/>
  </conditionalFormatting>
  <conditionalFormatting sqref="B50">
    <cfRule type="duplicateValues" dxfId="13" priority="132"/>
  </conditionalFormatting>
  <conditionalFormatting sqref="R4:R5">
    <cfRule type="duplicateValues" dxfId="12" priority="17"/>
  </conditionalFormatting>
  <conditionalFormatting sqref="R3">
    <cfRule type="duplicateValues" dxfId="11" priority="16"/>
  </conditionalFormatting>
  <conditionalFormatting sqref="R8:R9">
    <cfRule type="duplicateValues" dxfId="10" priority="15"/>
  </conditionalFormatting>
  <conditionalFormatting sqref="R10:R14">
    <cfRule type="duplicateValues" dxfId="9" priority="14"/>
  </conditionalFormatting>
  <conditionalFormatting sqref="R16:R23">
    <cfRule type="duplicateValues" dxfId="8" priority="13"/>
  </conditionalFormatting>
  <conditionalFormatting sqref="R52:R53">
    <cfRule type="duplicateValues" dxfId="7" priority="12"/>
  </conditionalFormatting>
  <conditionalFormatting sqref="R51">
    <cfRule type="duplicateValues" dxfId="6" priority="11"/>
  </conditionalFormatting>
  <conditionalFormatting sqref="R7">
    <cfRule type="duplicateValues" dxfId="5" priority="10"/>
  </conditionalFormatting>
  <conditionalFormatting sqref="R24:R32">
    <cfRule type="duplicateValues" dxfId="4" priority="7"/>
  </conditionalFormatting>
  <conditionalFormatting sqref="R33:R37">
    <cfRule type="duplicateValues" dxfId="3" priority="6"/>
  </conditionalFormatting>
  <conditionalFormatting sqref="R39:R49">
    <cfRule type="duplicateValues" dxfId="2" priority="3"/>
  </conditionalFormatting>
  <conditionalFormatting sqref="C13:C14">
    <cfRule type="duplicateValues" dxfId="1" priority="2"/>
  </conditionalFormatting>
  <conditionalFormatting sqref="C8:C9">
    <cfRule type="duplicateValues" dxfId="0" priority="1"/>
  </conditionalFormatting>
  <pageMargins left="0.70866141732283472" right="0.70866141732283472" top="0.74803149606299213" bottom="0.74803149606299213"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Прил_3_1_Минобрнауки</vt:lpstr>
      <vt:lpstr>Прил_3_2_Минцифра</vt:lpstr>
      <vt:lpstr>Прил_3_1_и_3_2_Расчет</vt:lpstr>
      <vt:lpstr>Прил_4_ПЭ_Базовая часть</vt:lpstr>
      <vt:lpstr>Прил_4_ПЭ_Базовая часть_Расчет</vt:lpstr>
      <vt:lpstr>Прил_5_1_ПЭ_Спецчасть_ИЛ</vt:lpstr>
      <vt:lpstr>Прил_5_1_ПЭ_Спецчасть_ИЛ_Расчет</vt:lpstr>
      <vt:lpstr>Прил_5_2_ПЭ_Спецчасть_ТиОЛ</vt:lpstr>
      <vt:lpstr>Прил_5_2_ПСпецчасть_ТиОЛ_Расчет</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CSI</dc:creator>
  <cp:lastModifiedBy>Валерий Атаман</cp:lastModifiedBy>
  <cp:lastPrinted>2022-02-18T10:57:24Z</cp:lastPrinted>
  <dcterms:created xsi:type="dcterms:W3CDTF">2021-07-20T12:58:17Z</dcterms:created>
  <dcterms:modified xsi:type="dcterms:W3CDTF">2022-02-20T14:34:44Z</dcterms:modified>
</cp:coreProperties>
</file>