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ike\Desktop\code\hotel-worx-3\config\"/>
    </mc:Choice>
  </mc:AlternateContent>
  <xr:revisionPtr revIDLastSave="0" documentId="13_ncr:1_{ECFE7D99-8E97-4CB2-A516-41CDA67B5DA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es_rooms (old)" sheetId="1" r:id="rId1"/>
    <sheet name="res_rooms" sheetId="5" r:id="rId2"/>
    <sheet name="reservations" sheetId="2" r:id="rId3"/>
    <sheet name="customers" sheetId="3" r:id="rId4"/>
    <sheet name="room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" i="5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D2" i="1" l="1"/>
  <c r="I101" i="4" l="1"/>
  <c r="O2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2" i="4"/>
  <c r="E191" i="1" l="1"/>
  <c r="D191" i="1"/>
  <c r="E187" i="1"/>
  <c r="E186" i="1"/>
  <c r="E185" i="1"/>
  <c r="E190" i="1"/>
  <c r="D190" i="1"/>
  <c r="E189" i="1"/>
  <c r="D189" i="1"/>
  <c r="E188" i="1"/>
  <c r="D188" i="1"/>
  <c r="D187" i="1"/>
  <c r="D186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D178" i="1"/>
  <c r="E178" i="1"/>
  <c r="E177" i="1"/>
  <c r="D177" i="1"/>
  <c r="D170" i="1"/>
  <c r="D171" i="1"/>
  <c r="E172" i="1"/>
  <c r="D172" i="1"/>
  <c r="E173" i="1"/>
  <c r="D173" i="1"/>
  <c r="E174" i="1"/>
  <c r="D174" i="1"/>
  <c r="E175" i="1"/>
  <c r="D175" i="1"/>
  <c r="D169" i="1"/>
  <c r="E169" i="1"/>
  <c r="E170" i="1"/>
  <c r="E171" i="1"/>
  <c r="E176" i="1"/>
  <c r="D176" i="1"/>
  <c r="E192" i="1"/>
  <c r="D192" i="1"/>
  <c r="E193" i="1"/>
  <c r="D193" i="1"/>
  <c r="E168" i="1"/>
  <c r="D168" i="1"/>
  <c r="E151" i="1"/>
  <c r="E194" i="1"/>
  <c r="D194" i="1"/>
  <c r="E195" i="1"/>
  <c r="D195" i="1"/>
  <c r="E165" i="1"/>
  <c r="E167" i="1"/>
  <c r="E166" i="1"/>
  <c r="E164" i="1"/>
  <c r="E163" i="1"/>
  <c r="E158" i="1"/>
  <c r="E157" i="1"/>
  <c r="E156" i="1"/>
  <c r="E149" i="1"/>
  <c r="E150" i="1"/>
  <c r="E147" i="1"/>
  <c r="E148" i="1"/>
  <c r="E196" i="1"/>
  <c r="D196" i="1"/>
  <c r="E197" i="1"/>
  <c r="D197" i="1"/>
  <c r="E198" i="1"/>
  <c r="D198" i="1"/>
  <c r="E199" i="1"/>
  <c r="D199" i="1"/>
  <c r="E200" i="1"/>
  <c r="D200" i="1"/>
  <c r="E201" i="1"/>
  <c r="D201" i="1"/>
  <c r="E162" i="1"/>
  <c r="E161" i="1"/>
  <c r="E160" i="1"/>
  <c r="E159" i="1"/>
  <c r="E155" i="1"/>
  <c r="E154" i="1"/>
  <c r="E153" i="1"/>
  <c r="E152" i="1"/>
  <c r="E141" i="1"/>
  <c r="E138" i="1"/>
  <c r="E136" i="1"/>
  <c r="E140" i="1"/>
  <c r="E146" i="1"/>
  <c r="E145" i="1"/>
  <c r="E144" i="1"/>
  <c r="E143" i="1"/>
  <c r="E142" i="1"/>
  <c r="E131" i="1"/>
  <c r="E139" i="1"/>
  <c r="E137" i="1"/>
  <c r="E135" i="1"/>
  <c r="E134" i="1"/>
  <c r="E133" i="1"/>
  <c r="E132" i="1"/>
  <c r="E130" i="1"/>
  <c r="E129" i="1"/>
  <c r="E128" i="1"/>
  <c r="E127" i="1"/>
  <c r="E126" i="1"/>
  <c r="E125" i="1"/>
  <c r="E124" i="1"/>
  <c r="E123" i="1"/>
  <c r="E122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3" i="1"/>
  <c r="D105" i="1"/>
  <c r="D102" i="1"/>
  <c r="D100" i="1"/>
  <c r="D98" i="1"/>
  <c r="D116" i="1"/>
  <c r="D115" i="1"/>
  <c r="D113" i="1"/>
  <c r="D114" i="1"/>
  <c r="D117" i="1"/>
  <c r="D118" i="1"/>
  <c r="D93" i="1"/>
  <c r="D86" i="1"/>
  <c r="D121" i="1"/>
  <c r="D120" i="1"/>
  <c r="D119" i="1"/>
  <c r="D112" i="1"/>
  <c r="D111" i="1"/>
  <c r="D110" i="1"/>
  <c r="D109" i="1"/>
  <c r="D108" i="1"/>
  <c r="D107" i="1"/>
  <c r="D106" i="1"/>
  <c r="D104" i="1"/>
  <c r="D103" i="1"/>
  <c r="D101" i="1"/>
  <c r="D99" i="1"/>
  <c r="D97" i="1"/>
  <c r="D96" i="1"/>
  <c r="D95" i="1"/>
  <c r="D94" i="1"/>
  <c r="D92" i="1"/>
  <c r="D91" i="1"/>
  <c r="D90" i="1"/>
  <c r="D89" i="1"/>
  <c r="D88" i="1"/>
  <c r="D87" i="1"/>
  <c r="D85" i="1"/>
  <c r="D84" i="1"/>
  <c r="D83" i="1"/>
  <c r="D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2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72" i="1"/>
  <c r="E79" i="1"/>
  <c r="E81" i="1"/>
  <c r="E80" i="1"/>
  <c r="D79" i="1"/>
  <c r="D80" i="1"/>
  <c r="D81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67" i="1"/>
  <c r="E76" i="1"/>
  <c r="E78" i="1"/>
  <c r="E77" i="1"/>
  <c r="E75" i="1"/>
  <c r="E74" i="1"/>
  <c r="E73" i="1"/>
  <c r="E71" i="1"/>
  <c r="E70" i="1"/>
  <c r="E69" i="1"/>
  <c r="E68" i="1"/>
  <c r="E26" i="1"/>
  <c r="E25" i="1"/>
  <c r="E24" i="1"/>
  <c r="E23" i="1"/>
  <c r="E21" i="1"/>
  <c r="E19" i="1"/>
  <c r="E17" i="1"/>
  <c r="E16" i="1"/>
  <c r="E14" i="1"/>
  <c r="E12" i="1"/>
  <c r="E8" i="1"/>
  <c r="E10" i="1"/>
  <c r="E7" i="1"/>
  <c r="E6" i="1"/>
  <c r="E9" i="1"/>
  <c r="E11" i="1"/>
  <c r="E13" i="1"/>
  <c r="E15" i="1"/>
  <c r="E18" i="1"/>
  <c r="E20" i="1"/>
  <c r="E22" i="1"/>
  <c r="E5" i="1"/>
  <c r="E3" i="1"/>
  <c r="E4" i="1"/>
  <c r="E2" i="1"/>
  <c r="D67" i="1"/>
  <c r="D68" i="1"/>
  <c r="D69" i="1"/>
  <c r="D70" i="1"/>
  <c r="D71" i="1"/>
  <c r="D72" i="1"/>
  <c r="D73" i="1"/>
  <c r="D74" i="1"/>
  <c r="D75" i="1"/>
  <c r="D76" i="1"/>
  <c r="D77" i="1"/>
  <c r="D78" i="1"/>
  <c r="D18" i="1"/>
  <c r="D19" i="1"/>
  <c r="D20" i="1"/>
  <c r="D21" i="1"/>
  <c r="D22" i="1"/>
  <c r="D23" i="1"/>
  <c r="D24" i="1"/>
  <c r="D25" i="1"/>
  <c r="D26" i="1"/>
  <c r="D17" i="1"/>
  <c r="D9" i="1"/>
  <c r="D10" i="1"/>
  <c r="D11" i="1"/>
  <c r="D12" i="1"/>
  <c r="D13" i="1"/>
  <c r="D14" i="1"/>
  <c r="D15" i="1"/>
  <c r="D16" i="1"/>
  <c r="D8" i="1"/>
  <c r="D4" i="1"/>
  <c r="D5" i="1"/>
  <c r="D6" i="1"/>
  <c r="D7" i="1"/>
</calcChain>
</file>

<file path=xl/sharedStrings.xml><?xml version="1.0" encoding="utf-8"?>
<sst xmlns="http://schemas.openxmlformats.org/spreadsheetml/2006/main" count="4021" uniqueCount="2007">
  <si>
    <t>room_num</t>
  </si>
  <si>
    <t>room_type_id</t>
  </si>
  <si>
    <t>description</t>
  </si>
  <si>
    <t>num_beds</t>
  </si>
  <si>
    <t>clean</t>
  </si>
  <si>
    <t>occupied</t>
  </si>
  <si>
    <t>active</t>
  </si>
  <si>
    <t>microwave, refridgerator</t>
  </si>
  <si>
    <t>balcony</t>
  </si>
  <si>
    <t>microwave, refridgerator, balcony</t>
  </si>
  <si>
    <t>60-inch TV</t>
  </si>
  <si>
    <t>first_name</t>
  </si>
  <si>
    <t>last_name</t>
  </si>
  <si>
    <t>Jamar</t>
  </si>
  <si>
    <t>Wilkerson</t>
  </si>
  <si>
    <t>Tatum</t>
  </si>
  <si>
    <t>Guerrero</t>
  </si>
  <si>
    <t>Dillon</t>
  </si>
  <si>
    <t>Espinoza</t>
  </si>
  <si>
    <t>Dania</t>
  </si>
  <si>
    <t>Bonilla</t>
  </si>
  <si>
    <t>Alondra</t>
  </si>
  <si>
    <t>Sanford</t>
  </si>
  <si>
    <t>Alden</t>
  </si>
  <si>
    <t>Weeks</t>
  </si>
  <si>
    <t>Noelle</t>
  </si>
  <si>
    <t>Shaffer</t>
  </si>
  <si>
    <t>Aspen</t>
  </si>
  <si>
    <t>Forbes</t>
  </si>
  <si>
    <t>Gael</t>
  </si>
  <si>
    <t>Holt</t>
  </si>
  <si>
    <t>Amina</t>
  </si>
  <si>
    <t>Whitaker</t>
  </si>
  <si>
    <t>Addison</t>
  </si>
  <si>
    <t>Oliver</t>
  </si>
  <si>
    <t>Dylan</t>
  </si>
  <si>
    <t>Cochran</t>
  </si>
  <si>
    <t>Justice</t>
  </si>
  <si>
    <t>Pruitt</t>
  </si>
  <si>
    <t>Deanna</t>
  </si>
  <si>
    <t>Randolph</t>
  </si>
  <si>
    <t>Athena</t>
  </si>
  <si>
    <t>Santos</t>
  </si>
  <si>
    <t>Sanai</t>
  </si>
  <si>
    <t>Reid</t>
  </si>
  <si>
    <t>Lilyana</t>
  </si>
  <si>
    <t>Holmes</t>
  </si>
  <si>
    <t>Nolan</t>
  </si>
  <si>
    <t>Cantrell</t>
  </si>
  <si>
    <t>Jayleen</t>
  </si>
  <si>
    <t>Clark</t>
  </si>
  <si>
    <t>Javion</t>
  </si>
  <si>
    <t>George</t>
  </si>
  <si>
    <t>Cadence</t>
  </si>
  <si>
    <t>Mayo</t>
  </si>
  <si>
    <t>Sasha</t>
  </si>
  <si>
    <t>Cooper</t>
  </si>
  <si>
    <t>Saniyah</t>
  </si>
  <si>
    <t>Jacobson</t>
  </si>
  <si>
    <t>Zack</t>
  </si>
  <si>
    <t>Turner</t>
  </si>
  <si>
    <t>Zane</t>
  </si>
  <si>
    <t>Rush</t>
  </si>
  <si>
    <t>Megan</t>
  </si>
  <si>
    <t>Matthews</t>
  </si>
  <si>
    <t>Jamari</t>
  </si>
  <si>
    <t>Duffy</t>
  </si>
  <si>
    <t>Jorden</t>
  </si>
  <si>
    <t>Mejia</t>
  </si>
  <si>
    <t>Remington</t>
  </si>
  <si>
    <t>Wilson</t>
  </si>
  <si>
    <t>Jaime</t>
  </si>
  <si>
    <t>Conley</t>
  </si>
  <si>
    <t>Adyson</t>
  </si>
  <si>
    <t>Rosario</t>
  </si>
  <si>
    <t>Alexis</t>
  </si>
  <si>
    <t>Owen</t>
  </si>
  <si>
    <t>Isabella</t>
  </si>
  <si>
    <t>Norris</t>
  </si>
  <si>
    <t>Dallas</t>
  </si>
  <si>
    <t>Hanson</t>
  </si>
  <si>
    <t>Laci</t>
  </si>
  <si>
    <t>Figueroa</t>
  </si>
  <si>
    <t>Talan</t>
  </si>
  <si>
    <t>Bolton</t>
  </si>
  <si>
    <t>Keegan</t>
  </si>
  <si>
    <t>Oneal</t>
  </si>
  <si>
    <t>Yareli</t>
  </si>
  <si>
    <t>Wilcox</t>
  </si>
  <si>
    <t>Malia</t>
  </si>
  <si>
    <t>Moon</t>
  </si>
  <si>
    <t>Lauryn</t>
  </si>
  <si>
    <t>Baxter</t>
  </si>
  <si>
    <t>Jaidyn</t>
  </si>
  <si>
    <t>Monroe</t>
  </si>
  <si>
    <t>Hailie</t>
  </si>
  <si>
    <t>Fritz</t>
  </si>
  <si>
    <t>Anastasia</t>
  </si>
  <si>
    <t>Murillo</t>
  </si>
  <si>
    <t>Henry</t>
  </si>
  <si>
    <t>Greene</t>
  </si>
  <si>
    <t>Alisa</t>
  </si>
  <si>
    <t>Melton</t>
  </si>
  <si>
    <t>Frankie</t>
  </si>
  <si>
    <t>Schmitt</t>
  </si>
  <si>
    <t>Will</t>
  </si>
  <si>
    <t>Ramirez</t>
  </si>
  <si>
    <t>Hayley</t>
  </si>
  <si>
    <t>Wolfe</t>
  </si>
  <si>
    <t>Chad</t>
  </si>
  <si>
    <t>Cooley</t>
  </si>
  <si>
    <t>Chasity</t>
  </si>
  <si>
    <t>Brennan</t>
  </si>
  <si>
    <t>Kendall</t>
  </si>
  <si>
    <t>Meyer</t>
  </si>
  <si>
    <t>Lucy</t>
  </si>
  <si>
    <t>Navarro</t>
  </si>
  <si>
    <t>Rayna</t>
  </si>
  <si>
    <t>Marshall</t>
  </si>
  <si>
    <t>Gray</t>
  </si>
  <si>
    <t>Valentina</t>
  </si>
  <si>
    <t>Hogan</t>
  </si>
  <si>
    <t>Moshe</t>
  </si>
  <si>
    <t>Powers</t>
  </si>
  <si>
    <t>Annie</t>
  </si>
  <si>
    <t>Frederick</t>
  </si>
  <si>
    <t>Alvin</t>
  </si>
  <si>
    <t>Bradley</t>
  </si>
  <si>
    <t>Kaya</t>
  </si>
  <si>
    <t>Mays</t>
  </si>
  <si>
    <t>Rashad</t>
  </si>
  <si>
    <t>House</t>
  </si>
  <si>
    <t>Brogan</t>
  </si>
  <si>
    <t>Newman</t>
  </si>
  <si>
    <t>Paris</t>
  </si>
  <si>
    <t>Roberson</t>
  </si>
  <si>
    <t>Jessie</t>
  </si>
  <si>
    <t>Ward</t>
  </si>
  <si>
    <t>Kaiser</t>
  </si>
  <si>
    <t>Joanna</t>
  </si>
  <si>
    <t>Patton</t>
  </si>
  <si>
    <t>Zain</t>
  </si>
  <si>
    <t>Fletcher</t>
  </si>
  <si>
    <t>Harper</t>
  </si>
  <si>
    <t>Davenport</t>
  </si>
  <si>
    <t>Alexandria</t>
  </si>
  <si>
    <t>Green</t>
  </si>
  <si>
    <t>Christopher</t>
  </si>
  <si>
    <t>Mcmillan</t>
  </si>
  <si>
    <t>Adriana</t>
  </si>
  <si>
    <t>Compton</t>
  </si>
  <si>
    <t>Adrienne</t>
  </si>
  <si>
    <t>Marquez</t>
  </si>
  <si>
    <t>Cordell</t>
  </si>
  <si>
    <t>Mosley</t>
  </si>
  <si>
    <t>Derrick</t>
  </si>
  <si>
    <t>Keller</t>
  </si>
  <si>
    <t>Darian</t>
  </si>
  <si>
    <t>Adams</t>
  </si>
  <si>
    <t>Simon</t>
  </si>
  <si>
    <t>Macdonald</t>
  </si>
  <si>
    <t>James</t>
  </si>
  <si>
    <t>Jefferson</t>
  </si>
  <si>
    <t>Justin</t>
  </si>
  <si>
    <t>Berry</t>
  </si>
  <si>
    <t>Vance</t>
  </si>
  <si>
    <t>Corinne</t>
  </si>
  <si>
    <t>Schneider</t>
  </si>
  <si>
    <t>Alonzo</t>
  </si>
  <si>
    <t>Kim</t>
  </si>
  <si>
    <t>Maeve</t>
  </si>
  <si>
    <t>Wolf</t>
  </si>
  <si>
    <t>Kayden</t>
  </si>
  <si>
    <t>Brianna</t>
  </si>
  <si>
    <t>Ochoa</t>
  </si>
  <si>
    <t>John</t>
  </si>
  <si>
    <t>Chapman</t>
  </si>
  <si>
    <t>Jayden</t>
  </si>
  <si>
    <t>Haas</t>
  </si>
  <si>
    <t>Lila</t>
  </si>
  <si>
    <t>Bean</t>
  </si>
  <si>
    <t>Dereon</t>
  </si>
  <si>
    <t>Christensen</t>
  </si>
  <si>
    <t>Evie</t>
  </si>
  <si>
    <t>Vasquez</t>
  </si>
  <si>
    <t>Chris</t>
  </si>
  <si>
    <t>Robinson</t>
  </si>
  <si>
    <t>Marina</t>
  </si>
  <si>
    <t>Lynch</t>
  </si>
  <si>
    <t>Angelique</t>
  </si>
  <si>
    <t>Orr</t>
  </si>
  <si>
    <t>Jadyn</t>
  </si>
  <si>
    <t>Duke</t>
  </si>
  <si>
    <t>Ashly</t>
  </si>
  <si>
    <t>Travis</t>
  </si>
  <si>
    <t>Hale</t>
  </si>
  <si>
    <t>Clara</t>
  </si>
  <si>
    <t>Moses</t>
  </si>
  <si>
    <t>Bethany</t>
  </si>
  <si>
    <t>English</t>
  </si>
  <si>
    <t>Ayers</t>
  </si>
  <si>
    <t>Greta</t>
  </si>
  <si>
    <t>Miles</t>
  </si>
  <si>
    <t>Mohammad</t>
  </si>
  <si>
    <t>Pena</t>
  </si>
  <si>
    <t>Pope</t>
  </si>
  <si>
    <t>Melissa</t>
  </si>
  <si>
    <t>Simmons</t>
  </si>
  <si>
    <t>Bryan</t>
  </si>
  <si>
    <t>Burgess</t>
  </si>
  <si>
    <t>Weston</t>
  </si>
  <si>
    <t>Holden</t>
  </si>
  <si>
    <t>Ainsley</t>
  </si>
  <si>
    <t>Spence</t>
  </si>
  <si>
    <t>Adam</t>
  </si>
  <si>
    <t>Cox</t>
  </si>
  <si>
    <t>Kayleigh</t>
  </si>
  <si>
    <t>Hardy</t>
  </si>
  <si>
    <t>Braden</t>
  </si>
  <si>
    <t>Eaton</t>
  </si>
  <si>
    <t>Viviana</t>
  </si>
  <si>
    <t>Perry</t>
  </si>
  <si>
    <t>Wendy</t>
  </si>
  <si>
    <t>Kline</t>
  </si>
  <si>
    <t>Keenan</t>
  </si>
  <si>
    <t>Bradford</t>
  </si>
  <si>
    <t>Maritza</t>
  </si>
  <si>
    <t>Mccarthy</t>
  </si>
  <si>
    <t>Sophie</t>
  </si>
  <si>
    <t>Odonnell</t>
  </si>
  <si>
    <t>Elisa</t>
  </si>
  <si>
    <t>Braylon</t>
  </si>
  <si>
    <t>Mendoza</t>
  </si>
  <si>
    <t>Julius</t>
  </si>
  <si>
    <t>Bond</t>
  </si>
  <si>
    <t>Christian</t>
  </si>
  <si>
    <t>Sheppard</t>
  </si>
  <si>
    <t>Leon</t>
  </si>
  <si>
    <t>Rose</t>
  </si>
  <si>
    <t>Julio</t>
  </si>
  <si>
    <t>Pollard</t>
  </si>
  <si>
    <t>Parker</t>
  </si>
  <si>
    <t>Church</t>
  </si>
  <si>
    <t>Julia</t>
  </si>
  <si>
    <t>Ballard</t>
  </si>
  <si>
    <t>Molly</t>
  </si>
  <si>
    <t>Waller</t>
  </si>
  <si>
    <t>Natasha</t>
  </si>
  <si>
    <t>Small</t>
  </si>
  <si>
    <t>Fisher</t>
  </si>
  <si>
    <t>Maggie</t>
  </si>
  <si>
    <t>Justus</t>
  </si>
  <si>
    <t>Clayton</t>
  </si>
  <si>
    <t>Sammy</t>
  </si>
  <si>
    <t>King</t>
  </si>
  <si>
    <t>Zayne</t>
  </si>
  <si>
    <t>Robles</t>
  </si>
  <si>
    <t>Alfonso</t>
  </si>
  <si>
    <t>Prince</t>
  </si>
  <si>
    <t>Rivas</t>
  </si>
  <si>
    <t>Reginald</t>
  </si>
  <si>
    <t>Humphrey</t>
  </si>
  <si>
    <t>Elyse</t>
  </si>
  <si>
    <t>Williamson</t>
  </si>
  <si>
    <t>Joyce</t>
  </si>
  <si>
    <t>Gauge</t>
  </si>
  <si>
    <t>Daugherty</t>
  </si>
  <si>
    <t>Berg</t>
  </si>
  <si>
    <t>Kian</t>
  </si>
  <si>
    <t>Shields</t>
  </si>
  <si>
    <t>Alisson</t>
  </si>
  <si>
    <t>Hutchinson</t>
  </si>
  <si>
    <t>Lilly</t>
  </si>
  <si>
    <t>Conway</t>
  </si>
  <si>
    <t>Joe</t>
  </si>
  <si>
    <t>Farrell</t>
  </si>
  <si>
    <t>Chandler</t>
  </si>
  <si>
    <t>Hana</t>
  </si>
  <si>
    <t>Medina</t>
  </si>
  <si>
    <t>Charity</t>
  </si>
  <si>
    <t>Carr</t>
  </si>
  <si>
    <t>Paisley</t>
  </si>
  <si>
    <t>Long</t>
  </si>
  <si>
    <t>Levine</t>
  </si>
  <si>
    <t>Bentley</t>
  </si>
  <si>
    <t>Dougherty</t>
  </si>
  <si>
    <t>Annabelle</t>
  </si>
  <si>
    <t>Potts</t>
  </si>
  <si>
    <t>Faulkner</t>
  </si>
  <si>
    <t>Ronald</t>
  </si>
  <si>
    <t>Clements</t>
  </si>
  <si>
    <t>Madilyn</t>
  </si>
  <si>
    <t>Fischer</t>
  </si>
  <si>
    <t>Ayaan</t>
  </si>
  <si>
    <t>Teagan</t>
  </si>
  <si>
    <t>Kennedy</t>
  </si>
  <si>
    <t>Misael</t>
  </si>
  <si>
    <t>Pierce</t>
  </si>
  <si>
    <t>Ismael</t>
  </si>
  <si>
    <t>Carrillo</t>
  </si>
  <si>
    <t>Kiera</t>
  </si>
  <si>
    <t>Martin</t>
  </si>
  <si>
    <t>Vivian</t>
  </si>
  <si>
    <t>Hooper</t>
  </si>
  <si>
    <t>Kadyn</t>
  </si>
  <si>
    <t>Lawrence</t>
  </si>
  <si>
    <t>Gibson</t>
  </si>
  <si>
    <t>Quinn</t>
  </si>
  <si>
    <t>Curry</t>
  </si>
  <si>
    <t>Arthur</t>
  </si>
  <si>
    <t>Barrett</t>
  </si>
  <si>
    <t>Becker</t>
  </si>
  <si>
    <t>Jaelynn</t>
  </si>
  <si>
    <t>Francis</t>
  </si>
  <si>
    <t>Cael</t>
  </si>
  <si>
    <t>Zamora</t>
  </si>
  <si>
    <t>Cullen</t>
  </si>
  <si>
    <t>Lester</t>
  </si>
  <si>
    <t>Jeremiah</t>
  </si>
  <si>
    <t>Triston</t>
  </si>
  <si>
    <t>Harris</t>
  </si>
  <si>
    <t>Layton</t>
  </si>
  <si>
    <t>Shepherd</t>
  </si>
  <si>
    <t>Aydin</t>
  </si>
  <si>
    <t>Jeffery</t>
  </si>
  <si>
    <t>Dunlap</t>
  </si>
  <si>
    <t>Demarion</t>
  </si>
  <si>
    <t>Garner</t>
  </si>
  <si>
    <t>Samson</t>
  </si>
  <si>
    <t>Wong</t>
  </si>
  <si>
    <t>Mateo</t>
  </si>
  <si>
    <t>Walker</t>
  </si>
  <si>
    <t>Harvey</t>
  </si>
  <si>
    <t>Cristian</t>
  </si>
  <si>
    <t>Haynes</t>
  </si>
  <si>
    <t>Ireland</t>
  </si>
  <si>
    <t>Petty</t>
  </si>
  <si>
    <t>Chaz</t>
  </si>
  <si>
    <t>Page</t>
  </si>
  <si>
    <t>Andy</t>
  </si>
  <si>
    <t>Park</t>
  </si>
  <si>
    <t>Julien</t>
  </si>
  <si>
    <t>Vincent</t>
  </si>
  <si>
    <t>Paola</t>
  </si>
  <si>
    <t>Dominguez</t>
  </si>
  <si>
    <t>Jermaine</t>
  </si>
  <si>
    <t>Brandt</t>
  </si>
  <si>
    <t>Veronica</t>
  </si>
  <si>
    <t>Neal</t>
  </si>
  <si>
    <t>Audrey</t>
  </si>
  <si>
    <t>Levy</t>
  </si>
  <si>
    <t>Morris</t>
  </si>
  <si>
    <t>Jaydon</t>
  </si>
  <si>
    <t>Andreas</t>
  </si>
  <si>
    <t>Henderson</t>
  </si>
  <si>
    <t>Mckenna</t>
  </si>
  <si>
    <t>Donaldson</t>
  </si>
  <si>
    <t>Johan</t>
  </si>
  <si>
    <t>Sidney</t>
  </si>
  <si>
    <t>Rogers</t>
  </si>
  <si>
    <t>Trey</t>
  </si>
  <si>
    <t>Terrell</t>
  </si>
  <si>
    <t>Abram</t>
  </si>
  <si>
    <t>Sweeney</t>
  </si>
  <si>
    <t>Maleah</t>
  </si>
  <si>
    <t>Wright</t>
  </si>
  <si>
    <t>Nasir</t>
  </si>
  <si>
    <t>Graves</t>
  </si>
  <si>
    <t>Chanel</t>
  </si>
  <si>
    <t>Morton</t>
  </si>
  <si>
    <t>Ashtyn</t>
  </si>
  <si>
    <t>Frazier</t>
  </si>
  <si>
    <t>Quentin</t>
  </si>
  <si>
    <t>Davies</t>
  </si>
  <si>
    <t>Emerson</t>
  </si>
  <si>
    <t>Danielle</t>
  </si>
  <si>
    <t>Gould</t>
  </si>
  <si>
    <t>Jamarion</t>
  </si>
  <si>
    <t>Le</t>
  </si>
  <si>
    <t>Chance</t>
  </si>
  <si>
    <t>Mcdowell</t>
  </si>
  <si>
    <t>Address</t>
  </si>
  <si>
    <t>city</t>
  </si>
  <si>
    <t>state</t>
  </si>
  <si>
    <t>email</t>
  </si>
  <si>
    <t>zip</t>
  </si>
  <si>
    <t>phone</t>
  </si>
  <si>
    <t>credit_card_num</t>
  </si>
  <si>
    <t>cc_expiration</t>
  </si>
  <si>
    <t>rgiersig@yahoo.com</t>
  </si>
  <si>
    <t>neuffer@aol.com</t>
  </si>
  <si>
    <t>zavadsky@me.com</t>
  </si>
  <si>
    <t>frikazoyd@comcast.net</t>
  </si>
  <si>
    <t>bdthomas@gmail.com</t>
  </si>
  <si>
    <t>ylchang@comcast.net</t>
  </si>
  <si>
    <t>uncled@yahoo.com</t>
  </si>
  <si>
    <t>dsugal@me.com</t>
  </si>
  <si>
    <t>jfmulder@yahoo.ca</t>
  </si>
  <si>
    <t>ullman@gmail.com</t>
  </si>
  <si>
    <t>syncnine@yahoo.ca</t>
  </si>
  <si>
    <t>bbirth@comcast.net</t>
  </si>
  <si>
    <t>cameron@icloud.com</t>
  </si>
  <si>
    <t>jaesenj@att.net</t>
  </si>
  <si>
    <t>jaxweb@yahoo.com</t>
  </si>
  <si>
    <t>adamk@optonline.net</t>
  </si>
  <si>
    <t>forsberg@gmail.com</t>
  </si>
  <si>
    <t>bflong@yahoo.ca</t>
  </si>
  <si>
    <t>mcsporran@verizon.net</t>
  </si>
  <si>
    <t>raides@verizon.net</t>
  </si>
  <si>
    <t>sinkou@hotmail.com</t>
  </si>
  <si>
    <t>flakeg@att.net</t>
  </si>
  <si>
    <t>papathan@yahoo.com</t>
  </si>
  <si>
    <t>loscar@msn.com</t>
  </si>
  <si>
    <t>elflord@att.net</t>
  </si>
  <si>
    <t>parasite@sbcglobal.net</t>
  </si>
  <si>
    <t>steve@icloud.com</t>
  </si>
  <si>
    <t>isaacson@aol.com</t>
  </si>
  <si>
    <t>papathan@msn.com</t>
  </si>
  <si>
    <t>dkeeler@outlook.com</t>
  </si>
  <si>
    <t>mbalazin@aol.com</t>
  </si>
  <si>
    <t>munson@yahoo.ca</t>
  </si>
  <si>
    <t>oster@comcast.net</t>
  </si>
  <si>
    <t>denism@hotmail.com</t>
  </si>
  <si>
    <t>shazow@yahoo.ca</t>
  </si>
  <si>
    <t>thowell@outlook.com</t>
  </si>
  <si>
    <t>eegsa@yahoo.ca</t>
  </si>
  <si>
    <t>mastinfo@optonline.net</t>
  </si>
  <si>
    <t>rsteiner@yahoo.ca</t>
  </si>
  <si>
    <t>knorr@aol.com</t>
  </si>
  <si>
    <t>mcmillan@icloud.com</t>
  </si>
  <si>
    <t>mosses@att.net</t>
  </si>
  <si>
    <t>amaranth@outlook.com</t>
  </si>
  <si>
    <t>bockelboy@yahoo.com</t>
  </si>
  <si>
    <t>brickbat@hotmail.com</t>
  </si>
  <si>
    <t>themer@live.com</t>
  </si>
  <si>
    <t>birddog@optonline.net</t>
  </si>
  <si>
    <t>valdez@hotmail.com</t>
  </si>
  <si>
    <t>gator@sbcglobal.net</t>
  </si>
  <si>
    <t>tkrotchko@me.com</t>
  </si>
  <si>
    <t>plover@live.com</t>
  </si>
  <si>
    <t>sisyphus@aol.com</t>
  </si>
  <si>
    <t>matty@att.net</t>
  </si>
  <si>
    <t>balchen@hotmail.com</t>
  </si>
  <si>
    <t>jgmyers@outlook.com</t>
  </si>
  <si>
    <t>gfody@aol.com</t>
  </si>
  <si>
    <t>houle@me.com</t>
  </si>
  <si>
    <t>nwiger@sbcglobal.net</t>
  </si>
  <si>
    <t>grossman@outlook.com</t>
  </si>
  <si>
    <t>kwilliams@gmail.com</t>
  </si>
  <si>
    <t>yzheng@mac.com</t>
  </si>
  <si>
    <t>rhialto@yahoo.ca</t>
  </si>
  <si>
    <t>seano@verizon.net</t>
  </si>
  <si>
    <t>nasor@me.com</t>
  </si>
  <si>
    <t>penna@optonline.net</t>
  </si>
  <si>
    <t>jrkorson@mac.com</t>
  </si>
  <si>
    <t>mccurley@outlook.com</t>
  </si>
  <si>
    <t>dartlife@verizon.net</t>
  </si>
  <si>
    <t>gommix@me.com</t>
  </si>
  <si>
    <t>adhere@sbcglobal.net</t>
  </si>
  <si>
    <t>phish@hotmail.com</t>
  </si>
  <si>
    <t>afeldspar@comcast.net</t>
  </si>
  <si>
    <t>crusader@outlook.com</t>
  </si>
  <si>
    <t>parents@verizon.net</t>
  </si>
  <si>
    <t>marioph@me.com</t>
  </si>
  <si>
    <t>dhwon@live.com</t>
  </si>
  <si>
    <t>jespley@icloud.com</t>
  </si>
  <si>
    <t>parksh@yahoo.ca</t>
  </si>
  <si>
    <t>dgriffith@gmail.com</t>
  </si>
  <si>
    <t>smallpaul@verizon.net</t>
  </si>
  <si>
    <t>cameron@me.com</t>
  </si>
  <si>
    <t>jaxweb@msn.com</t>
  </si>
  <si>
    <t>inico@sbcglobal.net</t>
  </si>
  <si>
    <t>nogin@optonline.net</t>
  </si>
  <si>
    <t>birddog@outlook.com</t>
  </si>
  <si>
    <t>malin@verizon.net</t>
  </si>
  <si>
    <t>gmcgath@aol.com</t>
  </si>
  <si>
    <t>themer@att.net</t>
  </si>
  <si>
    <t>jshearer@att.net</t>
  </si>
  <si>
    <t>maradine@live.com</t>
  </si>
  <si>
    <t>wayward@att.net</t>
  </si>
  <si>
    <t>wortmanj@outlook.com</t>
  </si>
  <si>
    <t>chaikin@optonline.net</t>
  </si>
  <si>
    <t>fallorn@yahoo.ca</t>
  </si>
  <si>
    <t>ehood@hotmail.com</t>
  </si>
  <si>
    <t>delpino@sbcglobal.net</t>
  </si>
  <si>
    <t>noneme@aol.com</t>
  </si>
  <si>
    <t>mjewell@yahoo.com</t>
  </si>
  <si>
    <t>chrisk@yahoo.com</t>
  </si>
  <si>
    <t>naupa@comcast.net</t>
  </si>
  <si>
    <t>kevinm@sbcglobal.net</t>
  </si>
  <si>
    <t>sacraver@optonline.net</t>
  </si>
  <si>
    <t>morain@msn.com</t>
  </si>
  <si>
    <t>oevans@optonline.net</t>
  </si>
  <si>
    <t>fwiles@live.com</t>
  </si>
  <si>
    <t>geeber@optonline.net</t>
  </si>
  <si>
    <t>adillon@me.com</t>
  </si>
  <si>
    <t>agolomsh@att.net</t>
  </si>
  <si>
    <t>gward@live.com</t>
  </si>
  <si>
    <t>jkegl@verizon.net</t>
  </si>
  <si>
    <t>wikinerd@optonline.net</t>
  </si>
  <si>
    <t>chrisj@yahoo.com</t>
  </si>
  <si>
    <t>staikos@yahoo.ca</t>
  </si>
  <si>
    <t>stakasa@yahoo.com</t>
  </si>
  <si>
    <t>leviathan@outlook.com</t>
  </si>
  <si>
    <t>kenja@att.net</t>
  </si>
  <si>
    <t>hermes@mac.com</t>
  </si>
  <si>
    <t>vmalik@me.com</t>
  </si>
  <si>
    <t>hutton@att.net</t>
  </si>
  <si>
    <t>lauronen@sbcglobal.net</t>
  </si>
  <si>
    <t>keiji@yahoo.com</t>
  </si>
  <si>
    <t>satch@live.com</t>
  </si>
  <si>
    <t>liedra@live.com</t>
  </si>
  <si>
    <t>donev@optonline.net</t>
  </si>
  <si>
    <t>fudrucker@yahoo.ca</t>
  </si>
  <si>
    <t>msroth@hotmail.com</t>
  </si>
  <si>
    <t>dalamb@live.com</t>
  </si>
  <si>
    <t>gozer@hotmail.com</t>
  </si>
  <si>
    <t>burns@comcast.net</t>
  </si>
  <si>
    <t>singh@optonline.net</t>
  </si>
  <si>
    <t>kmiller@icloud.com</t>
  </si>
  <si>
    <t>goresky@me.com</t>
  </si>
  <si>
    <t>fglock@comcast.net</t>
  </si>
  <si>
    <t>skoch@mac.com</t>
  </si>
  <si>
    <t>fwitness@gmail.com</t>
  </si>
  <si>
    <t>pakaste@live.com</t>
  </si>
  <si>
    <t>mhassel@verizon.net</t>
  </si>
  <si>
    <t>tmaek@comcast.net</t>
  </si>
  <si>
    <t>sokol@yahoo.ca</t>
  </si>
  <si>
    <t>ganter@comcast.net</t>
  </si>
  <si>
    <t>seebs@sbcglobal.net</t>
  </si>
  <si>
    <t>rgiersig@aol.com</t>
  </si>
  <si>
    <t>mgemmons@live.com</t>
  </si>
  <si>
    <t>benits@me.com</t>
  </si>
  <si>
    <t>hllam@yahoo.com</t>
  </si>
  <si>
    <t>emmanuel@att.net</t>
  </si>
  <si>
    <t>sriha@optonline.net</t>
  </si>
  <si>
    <t>euice@aol.com</t>
  </si>
  <si>
    <t>camenisch@optonline.net</t>
  </si>
  <si>
    <t>mnemonic@msn.com</t>
  </si>
  <si>
    <t>mfburgo@comcast.net</t>
  </si>
  <si>
    <t>willg@gmail.com</t>
  </si>
  <si>
    <t>caidaperl@yahoo.com</t>
  </si>
  <si>
    <t>matty@verizon.net</t>
  </si>
  <si>
    <t>ryanvm@yahoo.ca</t>
  </si>
  <si>
    <t>psichel@mac.com</t>
  </si>
  <si>
    <t>gospodin@mac.com</t>
  </si>
  <si>
    <t>leviathan@me.com</t>
  </si>
  <si>
    <t>catalog@mac.com</t>
  </si>
  <si>
    <t>bowmanbs@yahoo.com</t>
  </si>
  <si>
    <t>mnemonic@gmail.com</t>
  </si>
  <si>
    <t>formis@mac.com</t>
  </si>
  <si>
    <t>goldberg@me.com</t>
  </si>
  <si>
    <t>stewwy@att.net</t>
  </si>
  <si>
    <t>afeldspar@yahoo.ca</t>
  </si>
  <si>
    <t>stinson@mac.com</t>
  </si>
  <si>
    <t>cgcra@verizon.net</t>
  </si>
  <si>
    <t>claypool@sbcglobal.net</t>
  </si>
  <si>
    <t>granboul@mac.com</t>
  </si>
  <si>
    <t>dbrobins@aol.com</t>
  </si>
  <si>
    <t>william@optonline.net</t>
  </si>
  <si>
    <t>makarow@aol.com</t>
  </si>
  <si>
    <t>frostman@gmail.com</t>
  </si>
  <si>
    <t>rattenbt@comcast.net</t>
  </si>
  <si>
    <t>policies@aol.com</t>
  </si>
  <si>
    <t>psharpe@gmail.com</t>
  </si>
  <si>
    <t>payned@att.net</t>
  </si>
  <si>
    <t>tristan@comcast.net</t>
  </si>
  <si>
    <t>sagal@yahoo.ca</t>
  </si>
  <si>
    <t>murty@icloud.com</t>
  </si>
  <si>
    <t>tangsh@hotmail.com</t>
  </si>
  <si>
    <t>staikos@comcast.net</t>
  </si>
  <si>
    <t>ovprit@yahoo.com</t>
  </si>
  <si>
    <t>marcs@live.com</t>
  </si>
  <si>
    <t>lydia@att.net</t>
  </si>
  <si>
    <t>chaki@verizon.net</t>
  </si>
  <si>
    <t>jesse@sbcglobal.net</t>
  </si>
  <si>
    <t>starstuff@optonline.net</t>
  </si>
  <si>
    <t>karasik@icloud.com</t>
  </si>
  <si>
    <t>gordonjcp@outlook.com</t>
  </si>
  <si>
    <t>zeller@att.net</t>
  </si>
  <si>
    <t>overbom@optonline.net</t>
  </si>
  <si>
    <t>feamster@verizon.net</t>
  </si>
  <si>
    <t>elflord@comcast.net</t>
  </si>
  <si>
    <t>majordick@msn.com</t>
  </si>
  <si>
    <t>heroine@aol.com</t>
  </si>
  <si>
    <t>tamas@icloud.com</t>
  </si>
  <si>
    <t>dgriffith@hotmail.com</t>
  </si>
  <si>
    <t>hillct@comcast.net</t>
  </si>
  <si>
    <t>chinthaka@sbcglobal.net</t>
  </si>
  <si>
    <t>806-427-8083</t>
  </si>
  <si>
    <t>828-904-7535</t>
  </si>
  <si>
    <t>247-992-9396</t>
  </si>
  <si>
    <t>482-508-5700</t>
  </si>
  <si>
    <t>792-816-0942</t>
  </si>
  <si>
    <t>727-471-0334</t>
  </si>
  <si>
    <t>587-315-4887</t>
  </si>
  <si>
    <t>333-486-1488</t>
  </si>
  <si>
    <t>968-950-0566</t>
  </si>
  <si>
    <t>662-691-0234</t>
  </si>
  <si>
    <t>960-602-1401</t>
  </si>
  <si>
    <t>650-450-4673</t>
  </si>
  <si>
    <t>939-786-0529</t>
  </si>
  <si>
    <t>876-859-1297</t>
  </si>
  <si>
    <t>914-996-3936</t>
  </si>
  <si>
    <t>911-237-5265</t>
  </si>
  <si>
    <t>708-951-1380</t>
  </si>
  <si>
    <t>865-324-9180</t>
  </si>
  <si>
    <t>661-609-3680</t>
  </si>
  <si>
    <t>709-669-4252</t>
  </si>
  <si>
    <t>616-599-7197</t>
  </si>
  <si>
    <t>760-533-4007</t>
  </si>
  <si>
    <t>936-222-8116</t>
  </si>
  <si>
    <t>910-518-3593</t>
  </si>
  <si>
    <t>700-655-5860</t>
  </si>
  <si>
    <t>310-404-8867</t>
  </si>
  <si>
    <t>342-273-8703</t>
  </si>
  <si>
    <t>520-271-9924</t>
  </si>
  <si>
    <t>986-555-6036</t>
  </si>
  <si>
    <t>828-416-1195</t>
  </si>
  <si>
    <t>399-620-0096</t>
  </si>
  <si>
    <t>468-405-3074</t>
  </si>
  <si>
    <t>800-257-6419</t>
  </si>
  <si>
    <t>456-885-6495</t>
  </si>
  <si>
    <t>431-402-7023</t>
  </si>
  <si>
    <t>952-234-8973</t>
  </si>
  <si>
    <t>659-415-3573</t>
  </si>
  <si>
    <t>459-390-4906</t>
  </si>
  <si>
    <t>347-294-2041</t>
  </si>
  <si>
    <t>233-378-6219</t>
  </si>
  <si>
    <t>814-431-5867</t>
  </si>
  <si>
    <t>825-338-1072</t>
  </si>
  <si>
    <t>814-458-0264</t>
  </si>
  <si>
    <t>631-317-3252</t>
  </si>
  <si>
    <t>625-935-1250</t>
  </si>
  <si>
    <t>412-513-6786</t>
  </si>
  <si>
    <t>925-620-6861</t>
  </si>
  <si>
    <t>266-629-5060</t>
  </si>
  <si>
    <t>561-670-6581</t>
  </si>
  <si>
    <t>322-916-7918</t>
  </si>
  <si>
    <t>900-285-7237</t>
  </si>
  <si>
    <t>479-222-2795</t>
  </si>
  <si>
    <t>514-677-5805</t>
  </si>
  <si>
    <t>933-275-5030</t>
  </si>
  <si>
    <t>510-813-1783</t>
  </si>
  <si>
    <t>212-220-2744</t>
  </si>
  <si>
    <t>739-511-7408</t>
  </si>
  <si>
    <t>743-392-3756</t>
  </si>
  <si>
    <t>748-219-7266</t>
  </si>
  <si>
    <t>267-905-9863</t>
  </si>
  <si>
    <t>489-834-8509</t>
  </si>
  <si>
    <t>918-973-0112</t>
  </si>
  <si>
    <t>957-327-2664</t>
  </si>
  <si>
    <t>976-971-5906</t>
  </si>
  <si>
    <t>812-281-7607</t>
  </si>
  <si>
    <t>423-292-8323</t>
  </si>
  <si>
    <t>903-938-1934</t>
  </si>
  <si>
    <t>740-270-4391</t>
  </si>
  <si>
    <t>440-641-0693</t>
  </si>
  <si>
    <t>611-376-7210</t>
  </si>
  <si>
    <t>459-210-4092</t>
  </si>
  <si>
    <t>549-403-8376</t>
  </si>
  <si>
    <t>569-795-8637</t>
  </si>
  <si>
    <t>725-512-1058</t>
  </si>
  <si>
    <t>393-915-4676</t>
  </si>
  <si>
    <t>675-316-9651</t>
  </si>
  <si>
    <t>713-350-0017</t>
  </si>
  <si>
    <t>983-793-5543</t>
  </si>
  <si>
    <t>828-733-3793</t>
  </si>
  <si>
    <t>287-346-5598</t>
  </si>
  <si>
    <t>813-997-5505</t>
  </si>
  <si>
    <t>581-490-2910</t>
  </si>
  <si>
    <t>207-253-6039</t>
  </si>
  <si>
    <t>975-251-7418</t>
  </si>
  <si>
    <t>661-348-3687</t>
  </si>
  <si>
    <t>381-291-3227</t>
  </si>
  <si>
    <t>449-334-0030</t>
  </si>
  <si>
    <t>761-462-4362</t>
  </si>
  <si>
    <t>740-317-1565</t>
  </si>
  <si>
    <t>375-955-4770</t>
  </si>
  <si>
    <t>920-847-3144</t>
  </si>
  <si>
    <t>504-769-8542</t>
  </si>
  <si>
    <t>690-252-2019</t>
  </si>
  <si>
    <t>381-479-7780</t>
  </si>
  <si>
    <t>896-810-2805</t>
  </si>
  <si>
    <t>247-914-8204</t>
  </si>
  <si>
    <t>954-604-7142</t>
  </si>
  <si>
    <t>466-469-8266</t>
  </si>
  <si>
    <t>622-797-2357</t>
  </si>
  <si>
    <t>378-231-7607</t>
  </si>
  <si>
    <t>563-507-9591</t>
  </si>
  <si>
    <t>436-912-8635</t>
  </si>
  <si>
    <t>556-303-4802</t>
  </si>
  <si>
    <t>813-522-4409</t>
  </si>
  <si>
    <t>482-795-7224</t>
  </si>
  <si>
    <t>330-564-2716</t>
  </si>
  <si>
    <t>910-518-2569</t>
  </si>
  <si>
    <t>538-529-3270</t>
  </si>
  <si>
    <t>719-452-3133</t>
  </si>
  <si>
    <t>532-224-2358</t>
  </si>
  <si>
    <t>656-463-2920</t>
  </si>
  <si>
    <t>775-581-4083</t>
  </si>
  <si>
    <t>307-417-3397</t>
  </si>
  <si>
    <t>958-282-5834</t>
  </si>
  <si>
    <t>835-758-3684</t>
  </si>
  <si>
    <t>784-381-9622</t>
  </si>
  <si>
    <t>464-226-2761</t>
  </si>
  <si>
    <t>629-614-3230</t>
  </si>
  <si>
    <t>319-483-3927</t>
  </si>
  <si>
    <t>491-884-5142</t>
  </si>
  <si>
    <t>814-207-0175</t>
  </si>
  <si>
    <t>739-965-6824</t>
  </si>
  <si>
    <t>794-461-9929</t>
  </si>
  <si>
    <t>598-929-3796</t>
  </si>
  <si>
    <t>796-719-6501</t>
  </si>
  <si>
    <t>701-735-1336</t>
  </si>
  <si>
    <t>238-389-3800</t>
  </si>
  <si>
    <t>401-673-6733</t>
  </si>
  <si>
    <t>705-239-6647</t>
  </si>
  <si>
    <t>662-547-7098</t>
  </si>
  <si>
    <t>950-654-8629</t>
  </si>
  <si>
    <t>908-298-7526</t>
  </si>
  <si>
    <t>483-910-7929</t>
  </si>
  <si>
    <t>828-228-5616</t>
  </si>
  <si>
    <t>638-986-9853</t>
  </si>
  <si>
    <t>463-600-4566</t>
  </si>
  <si>
    <t>406-822-2849</t>
  </si>
  <si>
    <t>367-340-5495</t>
  </si>
  <si>
    <t>522-273-0035</t>
  </si>
  <si>
    <t>624-574-4780</t>
  </si>
  <si>
    <t>759-767-7507</t>
  </si>
  <si>
    <t>479-802-2162</t>
  </si>
  <si>
    <t>338-591-0502</t>
  </si>
  <si>
    <t>522-432-0614</t>
  </si>
  <si>
    <t>903-951-2837</t>
  </si>
  <si>
    <t>610-962-2072</t>
  </si>
  <si>
    <t>801-800-1435</t>
  </si>
  <si>
    <t>442-645-7330</t>
  </si>
  <si>
    <t>846-492-4708</t>
  </si>
  <si>
    <t>930-960-5638</t>
  </si>
  <si>
    <t>344-207-0486</t>
  </si>
  <si>
    <t>629-689-5102</t>
  </si>
  <si>
    <t>791-276-3103</t>
  </si>
  <si>
    <t>287-366-6218</t>
  </si>
  <si>
    <t>526-910-6461</t>
  </si>
  <si>
    <t>628-445-4245</t>
  </si>
  <si>
    <t>550-332-1624</t>
  </si>
  <si>
    <t>365-797-1420</t>
  </si>
  <si>
    <t>437-350-6986</t>
  </si>
  <si>
    <t>448-771-5324</t>
  </si>
  <si>
    <t>322-405-1126</t>
  </si>
  <si>
    <t>721-303-2911</t>
  </si>
  <si>
    <t>246-729-9187</t>
  </si>
  <si>
    <t>264-480-3394</t>
  </si>
  <si>
    <t>219-584-8208</t>
  </si>
  <si>
    <t>989-586-4082</t>
  </si>
  <si>
    <t>610-785-2105</t>
  </si>
  <si>
    <t>605-548-4510</t>
  </si>
  <si>
    <t>541-439-0681</t>
  </si>
  <si>
    <t>441-285-6030</t>
  </si>
  <si>
    <t>302-477-6298</t>
  </si>
  <si>
    <t>631-667-1142</t>
  </si>
  <si>
    <t>759-263-4490</t>
  </si>
  <si>
    <t>845-583-1351</t>
  </si>
  <si>
    <t>534-210-5489</t>
  </si>
  <si>
    <t>356-207-7725</t>
  </si>
  <si>
    <t>880-953-9131</t>
  </si>
  <si>
    <t>529-810-1204</t>
  </si>
  <si>
    <t>878-739-3726</t>
  </si>
  <si>
    <t>370-983-4120</t>
  </si>
  <si>
    <t>902-668-7000</t>
  </si>
  <si>
    <t>385-420-7464</t>
  </si>
  <si>
    <t>622-319-7930</t>
  </si>
  <si>
    <t>725-765-0951</t>
  </si>
  <si>
    <t>259-246-1374</t>
  </si>
  <si>
    <t>518-624-8467</t>
  </si>
  <si>
    <t>675-320-9989</t>
  </si>
  <si>
    <t>460-603-2474</t>
  </si>
  <si>
    <t>273-734-8614</t>
  </si>
  <si>
    <t>494-294-4674</t>
  </si>
  <si>
    <t>279-631-9780</t>
  </si>
  <si>
    <t>718-296-2578</t>
  </si>
  <si>
    <t>648-709-1177</t>
  </si>
  <si>
    <t>576-974-0328</t>
  </si>
  <si>
    <t>811-334-6284</t>
  </si>
  <si>
    <t>595-211-7057</t>
  </si>
  <si>
    <t>265-337-9379</t>
  </si>
  <si>
    <t>410-903-7957</t>
  </si>
  <si>
    <t>639-312-9329</t>
  </si>
  <si>
    <t>698-379-0629</t>
  </si>
  <si>
    <t>Lexington</t>
  </si>
  <si>
    <t>NC</t>
  </si>
  <si>
    <t>Tupelo</t>
  </si>
  <si>
    <t>MS</t>
  </si>
  <si>
    <t>Reidsville</t>
  </si>
  <si>
    <t>Mahwah</t>
  </si>
  <si>
    <t>NJ</t>
  </si>
  <si>
    <t>Coachella</t>
  </si>
  <si>
    <t>CA</t>
  </si>
  <si>
    <t>Burke</t>
  </si>
  <si>
    <t>VA</t>
  </si>
  <si>
    <t>Pittsburgh</t>
  </si>
  <si>
    <t>PA</t>
  </si>
  <si>
    <t>Avon</t>
  </si>
  <si>
    <t>IN</t>
  </si>
  <si>
    <t>Tiffin</t>
  </si>
  <si>
    <t>OH</t>
  </si>
  <si>
    <t>MI</t>
  </si>
  <si>
    <t>FL</t>
  </si>
  <si>
    <t>NY</t>
  </si>
  <si>
    <t>Miami</t>
  </si>
  <si>
    <t>Encino</t>
  </si>
  <si>
    <t>IL</t>
  </si>
  <si>
    <t>Cordova</t>
  </si>
  <si>
    <t>TN</t>
  </si>
  <si>
    <t>Clinton</t>
  </si>
  <si>
    <t>Winona</t>
  </si>
  <si>
    <t>MN</t>
  </si>
  <si>
    <t>Bluffton</t>
  </si>
  <si>
    <t>SC</t>
  </si>
  <si>
    <t>Raeford</t>
  </si>
  <si>
    <t>Bedford</t>
  </si>
  <si>
    <t>Chesterfield</t>
  </si>
  <si>
    <t>Griffin</t>
  </si>
  <si>
    <t>GA</t>
  </si>
  <si>
    <t>MA</t>
  </si>
  <si>
    <t>Johnston</t>
  </si>
  <si>
    <t>RI</t>
  </si>
  <si>
    <t>Marlton</t>
  </si>
  <si>
    <t>Linden</t>
  </si>
  <si>
    <t>MD</t>
  </si>
  <si>
    <t>Powhatan</t>
  </si>
  <si>
    <t>Rome</t>
  </si>
  <si>
    <t>Suffolk</t>
  </si>
  <si>
    <t>Ridgecrest</t>
  </si>
  <si>
    <t>Collegeville</t>
  </si>
  <si>
    <t>Murfreesboro</t>
  </si>
  <si>
    <t>Arvada</t>
  </si>
  <si>
    <t>CO</t>
  </si>
  <si>
    <t>Cantonment</t>
  </si>
  <si>
    <t>Bensalem</t>
  </si>
  <si>
    <t>Detroit</t>
  </si>
  <si>
    <t>KY</t>
  </si>
  <si>
    <t>Norristown</t>
  </si>
  <si>
    <t>Reading</t>
  </si>
  <si>
    <t>Gaithersburg</t>
  </si>
  <si>
    <t>Arlington</t>
  </si>
  <si>
    <t>Hempstead</t>
  </si>
  <si>
    <t>Charlotte</t>
  </si>
  <si>
    <t>Natchez</t>
  </si>
  <si>
    <t>Monroeville</t>
  </si>
  <si>
    <t>Miamisburg</t>
  </si>
  <si>
    <t>WI</t>
  </si>
  <si>
    <t>Wilmette</t>
  </si>
  <si>
    <t>Macomb</t>
  </si>
  <si>
    <t>Spartanburg</t>
  </si>
  <si>
    <t>Pomona</t>
  </si>
  <si>
    <t>Goldsboro</t>
  </si>
  <si>
    <t>Ottawa</t>
  </si>
  <si>
    <t>Watertown</t>
  </si>
  <si>
    <t>Pueblo</t>
  </si>
  <si>
    <t>Oviedo</t>
  </si>
  <si>
    <t>Oxford</t>
  </si>
  <si>
    <t>Dunedin</t>
  </si>
  <si>
    <t>Snellville</t>
  </si>
  <si>
    <t>Gibsonia</t>
  </si>
  <si>
    <t>Newton</t>
  </si>
  <si>
    <t>Parkville</t>
  </si>
  <si>
    <t>Richmond</t>
  </si>
  <si>
    <t>Hephzibah</t>
  </si>
  <si>
    <t>Hopkinsville</t>
  </si>
  <si>
    <t>Camden</t>
  </si>
  <si>
    <t>Tualatin</t>
  </si>
  <si>
    <t>OR</t>
  </si>
  <si>
    <t>Lacey</t>
  </si>
  <si>
    <t>WA</t>
  </si>
  <si>
    <t>Laurel</t>
  </si>
  <si>
    <t>Osseo</t>
  </si>
  <si>
    <t>Lagrange</t>
  </si>
  <si>
    <t>Piqua</t>
  </si>
  <si>
    <t>Casselberry</t>
  </si>
  <si>
    <t>Dundalk</t>
  </si>
  <si>
    <t>Catonsville</t>
  </si>
  <si>
    <t>Chicago</t>
  </si>
  <si>
    <t>Morgantown</t>
  </si>
  <si>
    <t>WV</t>
  </si>
  <si>
    <t>Woodbridge</t>
  </si>
  <si>
    <t>Wheeling</t>
  </si>
  <si>
    <t>Englewood</t>
  </si>
  <si>
    <t>Crawfordsville</t>
  </si>
  <si>
    <t>Norwalk</t>
  </si>
  <si>
    <t>CT</t>
  </si>
  <si>
    <t>Greensburg</t>
  </si>
  <si>
    <t>Torrington</t>
  </si>
  <si>
    <t>Vincentown</t>
  </si>
  <si>
    <t>Lansing</t>
  </si>
  <si>
    <t>Bayonne</t>
  </si>
  <si>
    <t>Sarasota</t>
  </si>
  <si>
    <t>Montclair</t>
  </si>
  <si>
    <t>Florence</t>
  </si>
  <si>
    <t>Freeport</t>
  </si>
  <si>
    <t>Newark</t>
  </si>
  <si>
    <t>Strongsville</t>
  </si>
  <si>
    <t>Southfield</t>
  </si>
  <si>
    <t>Ames</t>
  </si>
  <si>
    <t>IA</t>
  </si>
  <si>
    <t>Mason</t>
  </si>
  <si>
    <t>Valdosta</t>
  </si>
  <si>
    <t>Seattle</t>
  </si>
  <si>
    <t>Superior</t>
  </si>
  <si>
    <t>Williamsport</t>
  </si>
  <si>
    <t>Berwyn</t>
  </si>
  <si>
    <t>Chesapeake</t>
  </si>
  <si>
    <t>Middleton</t>
  </si>
  <si>
    <t>Beachwood</t>
  </si>
  <si>
    <t>Fullerton</t>
  </si>
  <si>
    <t>Hazleton</t>
  </si>
  <si>
    <t>Summerfield</t>
  </si>
  <si>
    <t>Thornton</t>
  </si>
  <si>
    <t>Beltsville</t>
  </si>
  <si>
    <t>Biloxi</t>
  </si>
  <si>
    <t>Memphis</t>
  </si>
  <si>
    <t>Stratford</t>
  </si>
  <si>
    <t>Lithonia</t>
  </si>
  <si>
    <t>OK</t>
  </si>
  <si>
    <t>Tampa</t>
  </si>
  <si>
    <t>TX</t>
  </si>
  <si>
    <t>Beverly</t>
  </si>
  <si>
    <t>Columbus</t>
  </si>
  <si>
    <t>Odenton</t>
  </si>
  <si>
    <t>Hamburg</t>
  </si>
  <si>
    <t>Bemidji</t>
  </si>
  <si>
    <t>Apex</t>
  </si>
  <si>
    <t>Smithtown</t>
  </si>
  <si>
    <t>Grovetown</t>
  </si>
  <si>
    <t>Mechanicsville</t>
  </si>
  <si>
    <t>Mebane</t>
  </si>
  <si>
    <t>Palatine</t>
  </si>
  <si>
    <t>Jeffersonville</t>
  </si>
  <si>
    <t>Willoughby</t>
  </si>
  <si>
    <t>Mundelein</t>
  </si>
  <si>
    <t>Marquette</t>
  </si>
  <si>
    <t>Centereach</t>
  </si>
  <si>
    <t>Champlin</t>
  </si>
  <si>
    <t>Georgetown</t>
  </si>
  <si>
    <t>Hendersonville</t>
  </si>
  <si>
    <t>Cambridge</t>
  </si>
  <si>
    <t>Massapequa</t>
  </si>
  <si>
    <t>Birmingham</t>
  </si>
  <si>
    <t>AL</t>
  </si>
  <si>
    <t>Wooster</t>
  </si>
  <si>
    <t>Herndon</t>
  </si>
  <si>
    <t>Tullahoma</t>
  </si>
  <si>
    <t>West Bloomfield</t>
  </si>
  <si>
    <t>Palm Beach Gardens</t>
  </si>
  <si>
    <t>Forest Hills</t>
  </si>
  <si>
    <t>New Port Richey</t>
  </si>
  <si>
    <t>New Lenox</t>
  </si>
  <si>
    <t>07430</t>
  </si>
  <si>
    <t>01841</t>
  </si>
  <si>
    <t>02919</t>
  </si>
  <si>
    <t>08053</t>
  </si>
  <si>
    <t>Fresh Meadows</t>
  </si>
  <si>
    <t>Basking Ridge</t>
  </si>
  <si>
    <t>Holly Springs</t>
  </si>
  <si>
    <t>Upper Darby</t>
  </si>
  <si>
    <t>Gwynn Oak</t>
  </si>
  <si>
    <t>North Olmsted</t>
  </si>
  <si>
    <t>Bowling Green</t>
  </si>
  <si>
    <t>Union City</t>
  </si>
  <si>
    <t>Panama City</t>
  </si>
  <si>
    <t>Eau Claire</t>
  </si>
  <si>
    <t>Horn Lake</t>
  </si>
  <si>
    <t>Cuyahoga Falls</t>
  </si>
  <si>
    <t>07087</t>
  </si>
  <si>
    <t>02474</t>
  </si>
  <si>
    <t>01867</t>
  </si>
  <si>
    <t>07860</t>
  </si>
  <si>
    <t>08105</t>
  </si>
  <si>
    <t>06790</t>
  </si>
  <si>
    <t>07042</t>
  </si>
  <si>
    <t>06051</t>
  </si>
  <si>
    <t>02130</t>
  </si>
  <si>
    <t>06614</t>
  </si>
  <si>
    <t>08742</t>
  </si>
  <si>
    <t>01915</t>
  </si>
  <si>
    <t>02138</t>
  </si>
  <si>
    <t>Elk River</t>
  </si>
  <si>
    <t>Mount Vernon</t>
  </si>
  <si>
    <t>Calumet City</t>
  </si>
  <si>
    <t>Deer Park</t>
  </si>
  <si>
    <t>Bethel Park</t>
  </si>
  <si>
    <t>Grosse Pointe</t>
  </si>
  <si>
    <t>Rolling Meadows</t>
  </si>
  <si>
    <t>02472</t>
  </si>
  <si>
    <t>East Stroudsburg</t>
  </si>
  <si>
    <t>Glen Allen</t>
  </si>
  <si>
    <t>Palm Bay</t>
  </si>
  <si>
    <t>Klamath Falls</t>
  </si>
  <si>
    <t>Ozone Park</t>
  </si>
  <si>
    <t>Dearborn Heights</t>
  </si>
  <si>
    <t>South Plainfield</t>
  </si>
  <si>
    <t>Yorktown Heights</t>
  </si>
  <si>
    <t>The Villages</t>
  </si>
  <si>
    <t>07002</t>
  </si>
  <si>
    <t>08088</t>
  </si>
  <si>
    <t>06851</t>
  </si>
  <si>
    <t>07631</t>
  </si>
  <si>
    <t>07080</t>
  </si>
  <si>
    <t>Mount Prospect</t>
  </si>
  <si>
    <t>New Britain</t>
  </si>
  <si>
    <t>Saint Paul</t>
  </si>
  <si>
    <t>Oakland Gardens</t>
  </si>
  <si>
    <t>Middle River</t>
  </si>
  <si>
    <t>Jamaica Plain</t>
  </si>
  <si>
    <t>North Andover</t>
  </si>
  <si>
    <t>07103</t>
  </si>
  <si>
    <t>07036</t>
  </si>
  <si>
    <t>01845</t>
  </si>
  <si>
    <t>Lake Zurich</t>
  </si>
  <si>
    <t>New York</t>
  </si>
  <si>
    <t>Point Pleasant Beach</t>
  </si>
  <si>
    <t>Rego Park</t>
  </si>
  <si>
    <t>Cape Coral</t>
  </si>
  <si>
    <t>Michigan City</t>
  </si>
  <si>
    <t>Copperas Cove</t>
  </si>
  <si>
    <t>Oklahoma City</t>
  </si>
  <si>
    <t>Virginia Beach</t>
  </si>
  <si>
    <t>Elk Grove Village</t>
  </si>
  <si>
    <t>Benton Harbor</t>
  </si>
  <si>
    <t>New Baltimore</t>
  </si>
  <si>
    <t>Boca Raton</t>
  </si>
  <si>
    <t>Fort Washington</t>
  </si>
  <si>
    <t>North Royalton</t>
  </si>
  <si>
    <t>Franklin Square</t>
  </si>
  <si>
    <t>San Pablo</t>
  </si>
  <si>
    <t>Port Saint Lucie</t>
  </si>
  <si>
    <t>Front Royal</t>
  </si>
  <si>
    <t>Sioux City</t>
  </si>
  <si>
    <t>Fond Du Lac</t>
  </si>
  <si>
    <t>Lake In The Hills</t>
  </si>
  <si>
    <t>West New York</t>
  </si>
  <si>
    <t>Elizabeth City</t>
  </si>
  <si>
    <t>Saint Joseph</t>
  </si>
  <si>
    <t>07093</t>
  </si>
  <si>
    <t>02368</t>
  </si>
  <si>
    <t>7193 Valley St</t>
  </si>
  <si>
    <t>255 South Acacia Lane</t>
  </si>
  <si>
    <t>940 Wakehurst Circle</t>
  </si>
  <si>
    <t>98 Schoolhouse Street</t>
  </si>
  <si>
    <t>26 Oakwood Court</t>
  </si>
  <si>
    <t>9991 Princess Road</t>
  </si>
  <si>
    <t>8863 Homestead Rd</t>
  </si>
  <si>
    <t>8521 Glenholme St</t>
  </si>
  <si>
    <t>926 Roberts Ave</t>
  </si>
  <si>
    <t>9961 East Honey Creek Drive</t>
  </si>
  <si>
    <t>670 James Lane</t>
  </si>
  <si>
    <t>63 Shadow Brook Ave</t>
  </si>
  <si>
    <t>775 Jackson Dr</t>
  </si>
  <si>
    <t>9943 8th Court</t>
  </si>
  <si>
    <t>7 Oakland Lane</t>
  </si>
  <si>
    <t>9 Stillwater Street</t>
  </si>
  <si>
    <t>750 Clinton Court</t>
  </si>
  <si>
    <t>9217 Elmwood St</t>
  </si>
  <si>
    <t>64 Hillside Street</t>
  </si>
  <si>
    <t>510 Randall Mill St</t>
  </si>
  <si>
    <t>99 Rock Creek St</t>
  </si>
  <si>
    <t>23 Selby Street</t>
  </si>
  <si>
    <t>67 Arch Ave</t>
  </si>
  <si>
    <t>7259 Queen St</t>
  </si>
  <si>
    <t>8741 N 53rd Dr</t>
  </si>
  <si>
    <t>857 Lake Forest Drive</t>
  </si>
  <si>
    <t>901 Purple Finch St</t>
  </si>
  <si>
    <t>94 Johnson Ave</t>
  </si>
  <si>
    <t>7486 E Linden Lane</t>
  </si>
  <si>
    <t>175 Victoria Dr</t>
  </si>
  <si>
    <t>403 Highland Street</t>
  </si>
  <si>
    <t>56 Canal Road</t>
  </si>
  <si>
    <t>404 Grand Street</t>
  </si>
  <si>
    <t>8548 Coffee Drive</t>
  </si>
  <si>
    <t>8254 Amerige St</t>
  </si>
  <si>
    <t>964 Southampton Street</t>
  </si>
  <si>
    <t>43 Lower River St</t>
  </si>
  <si>
    <t>401 N Shub Farm Ave</t>
  </si>
  <si>
    <t>3 Halifax Street</t>
  </si>
  <si>
    <t>64 Pennington St</t>
  </si>
  <si>
    <t>77 Cedar Swamp Dr</t>
  </si>
  <si>
    <t>7496 Rosewood Avenue</t>
  </si>
  <si>
    <t>3 Saxon Ave</t>
  </si>
  <si>
    <t>1 Olive St</t>
  </si>
  <si>
    <t>9981 Valley View Street</t>
  </si>
  <si>
    <t>8727 George Ave</t>
  </si>
  <si>
    <t>22 Glen Ridge Street</t>
  </si>
  <si>
    <t>265 Tower Street</t>
  </si>
  <si>
    <t>9501 Campfire Ave</t>
  </si>
  <si>
    <t>18 Longfellow Ave</t>
  </si>
  <si>
    <t>482 W Silver Spear St</t>
  </si>
  <si>
    <t>641 Hill Lane</t>
  </si>
  <si>
    <t>7254 James St</t>
  </si>
  <si>
    <t>729 Sherman Avenue</t>
  </si>
  <si>
    <t>265 N Valley View Ave</t>
  </si>
  <si>
    <t>7763 W Strawberry Drive</t>
  </si>
  <si>
    <t>8677 Honey Creek St</t>
  </si>
  <si>
    <t>9793 Mulberry Road</t>
  </si>
  <si>
    <t>389 Water Lane</t>
  </si>
  <si>
    <t>7178 Mill St</t>
  </si>
  <si>
    <t>216 Glen Creek Ave</t>
  </si>
  <si>
    <t>9018 Madison Ave</t>
  </si>
  <si>
    <t>515 Old 2nd St</t>
  </si>
  <si>
    <t>8789 S Nichols St</t>
  </si>
  <si>
    <t>7565 Newport Rd</t>
  </si>
  <si>
    <t>489 Railroad St</t>
  </si>
  <si>
    <t>461 Creek St</t>
  </si>
  <si>
    <t>8534 Iroquois Street</t>
  </si>
  <si>
    <t>12 NW Kent St</t>
  </si>
  <si>
    <t>26 South Dogwood Ave</t>
  </si>
  <si>
    <t>8537 East Hall Lane</t>
  </si>
  <si>
    <t>8819 Summerhouse St</t>
  </si>
  <si>
    <t>556 Bay Meadows Ave</t>
  </si>
  <si>
    <t>9 Joy Ridge DR</t>
  </si>
  <si>
    <t>8505 South Cross Ave</t>
  </si>
  <si>
    <t>7783 8th St</t>
  </si>
  <si>
    <t>9896 William Dr</t>
  </si>
  <si>
    <t>9115 Academy Ave</t>
  </si>
  <si>
    <t>8 North John Ave</t>
  </si>
  <si>
    <t>9882 Greystone St</t>
  </si>
  <si>
    <t>17 Gulf Avenue</t>
  </si>
  <si>
    <t>9678 East Second St</t>
  </si>
  <si>
    <t>8594 W Primrose Dr</t>
  </si>
  <si>
    <t>21 Laurel St</t>
  </si>
  <si>
    <t>9 Acacia Ave</t>
  </si>
  <si>
    <t>181 Rockledge St</t>
  </si>
  <si>
    <t>686 Brewery Road</t>
  </si>
  <si>
    <t>931 Vale St</t>
  </si>
  <si>
    <t>7904 Buttonwood St</t>
  </si>
  <si>
    <t>220 Annadale St</t>
  </si>
  <si>
    <t>33 Wall Drive</t>
  </si>
  <si>
    <t>7 Central Street</t>
  </si>
  <si>
    <t>526 Mechanic Street</t>
  </si>
  <si>
    <t>284 Bellevue Rd</t>
  </si>
  <si>
    <t>8794 North George Court</t>
  </si>
  <si>
    <t>884 Pennsylvania Dr</t>
  </si>
  <si>
    <t>7863 Glen Eagles Ave</t>
  </si>
  <si>
    <t>126 Maple Drive</t>
  </si>
  <si>
    <t>750 Pin Oak Drive</t>
  </si>
  <si>
    <t>8785 Clinton Street</t>
  </si>
  <si>
    <t>9988 Hilltop Street</t>
  </si>
  <si>
    <t>9143 Pine Circle</t>
  </si>
  <si>
    <t>550 Wentworth Dr</t>
  </si>
  <si>
    <t>184 Santa Clara Avenue</t>
  </si>
  <si>
    <t>74 Shirley Rd</t>
  </si>
  <si>
    <t>348 Ramblewood St</t>
  </si>
  <si>
    <t>96 Mountainview Ave</t>
  </si>
  <si>
    <t>96 Indian Summer Court</t>
  </si>
  <si>
    <t>7843 W William Ave</t>
  </si>
  <si>
    <t>853 Ohio Lane</t>
  </si>
  <si>
    <t>832 North Lake Forest Ave</t>
  </si>
  <si>
    <t>77 S Fawn Street</t>
  </si>
  <si>
    <t>424 Lookout Street</t>
  </si>
  <si>
    <t>82 4th Dr</t>
  </si>
  <si>
    <t>38 Jockey Hollow Street</t>
  </si>
  <si>
    <t>8865 South Rockledge St</t>
  </si>
  <si>
    <t>199 North Bridle Lane</t>
  </si>
  <si>
    <t>18 Williams St</t>
  </si>
  <si>
    <t>7162 Clay Lane</t>
  </si>
  <si>
    <t>232 Bradford Road</t>
  </si>
  <si>
    <t>23 Branch St</t>
  </si>
  <si>
    <t>177 Richardson Dr</t>
  </si>
  <si>
    <t>8175 Miller Street</t>
  </si>
  <si>
    <t>7778 Mayflower St</t>
  </si>
  <si>
    <t>322 Manchester Street</t>
  </si>
  <si>
    <t>7357 South Poplar St</t>
  </si>
  <si>
    <t>457 Magnolia Ave</t>
  </si>
  <si>
    <t>406 South Elmwood St</t>
  </si>
  <si>
    <t>578 Joy Ridge Road</t>
  </si>
  <si>
    <t>542 Goldfield Drive</t>
  </si>
  <si>
    <t>851 Corona St</t>
  </si>
  <si>
    <t>88 Fawn Court</t>
  </si>
  <si>
    <t>7940 Rockville Drive</t>
  </si>
  <si>
    <t>79 Bridle Street</t>
  </si>
  <si>
    <t>7 Coffee Drive</t>
  </si>
  <si>
    <t>8225 Arnold Lane</t>
  </si>
  <si>
    <t>740 N Princess Ave</t>
  </si>
  <si>
    <t>82 Green Hill Ave</t>
  </si>
  <si>
    <t>7727 Brewery St</t>
  </si>
  <si>
    <t>12 Illinois Street</t>
  </si>
  <si>
    <t>7483 Young Rd Suite 50</t>
  </si>
  <si>
    <t>378 Glenlake Lane</t>
  </si>
  <si>
    <t>135 Harrison Ave</t>
  </si>
  <si>
    <t>77 Roehampton Dr</t>
  </si>
  <si>
    <t>7 County St</t>
  </si>
  <si>
    <t>53 Arlington Street</t>
  </si>
  <si>
    <t>631 Clark Ave</t>
  </si>
  <si>
    <t>1 Old Lawrence St</t>
  </si>
  <si>
    <t>7374 Livingston St</t>
  </si>
  <si>
    <t>779 Pine St</t>
  </si>
  <si>
    <t>308 Saxton Drive</t>
  </si>
  <si>
    <t>166 Woodside Ave</t>
  </si>
  <si>
    <t>93 Meadowbrook Rd</t>
  </si>
  <si>
    <t>23 Cardinal Lane</t>
  </si>
  <si>
    <t>193 Walnutwood Lane</t>
  </si>
  <si>
    <t>510 South St Louis Dr</t>
  </si>
  <si>
    <t>777 Bow Ridge Lane</t>
  </si>
  <si>
    <t>60 Big Rock Cove St</t>
  </si>
  <si>
    <t>388 2nd St</t>
  </si>
  <si>
    <t>18 Saxon Street</t>
  </si>
  <si>
    <t>36 Cedarwood St</t>
  </si>
  <si>
    <t>3 Roehampton Street Unit 637</t>
  </si>
  <si>
    <t>180 N Lees Creek Ave</t>
  </si>
  <si>
    <t>791 Lilac Lane</t>
  </si>
  <si>
    <t>2 Acacia Dr</t>
  </si>
  <si>
    <t>635 Jockey Hollow Court</t>
  </si>
  <si>
    <t>8935 West Silver Spear St</t>
  </si>
  <si>
    <t>8824 Princess Drive</t>
  </si>
  <si>
    <t>14 Fairfield Dr</t>
  </si>
  <si>
    <t>33 Saxon Road</t>
  </si>
  <si>
    <t>395 Redwood Drive</t>
  </si>
  <si>
    <t>8720 Prairie Dr</t>
  </si>
  <si>
    <t>37 Longbranch Rd</t>
  </si>
  <si>
    <t>808 Harvey Road</t>
  </si>
  <si>
    <t>96 Sage Lane</t>
  </si>
  <si>
    <t>99 Overlook Ave</t>
  </si>
  <si>
    <t>55 East Ramblewood Ave</t>
  </si>
  <si>
    <t>7106 SE Border Drive</t>
  </si>
  <si>
    <t>780 E River Dr</t>
  </si>
  <si>
    <t>62 Birch Hill Ave</t>
  </si>
  <si>
    <t>69 Edgewater Street</t>
  </si>
  <si>
    <t>8596 Anderson Street</t>
  </si>
  <si>
    <t>65 Primrose Avenue</t>
  </si>
  <si>
    <t>8948 Bedford Avenue</t>
  </si>
  <si>
    <t>4 Sunbeam St</t>
  </si>
  <si>
    <t>287 Airport Ave</t>
  </si>
  <si>
    <t>8 Oxford Street</t>
  </si>
  <si>
    <t>8783 Lawrence Ave</t>
  </si>
  <si>
    <t>77 W Riverside Street</t>
  </si>
  <si>
    <t>58 Hill Street</t>
  </si>
  <si>
    <t>7891 N Miller St</t>
  </si>
  <si>
    <t>7932 Sunset Street</t>
  </si>
  <si>
    <t>1 North Pin Oak Road</t>
  </si>
  <si>
    <t>8447 Plumb Branch Road</t>
  </si>
  <si>
    <t>32 Elm Lane</t>
  </si>
  <si>
    <t>954 Trenton Street</t>
  </si>
  <si>
    <t>9927 W Pheasant Drive</t>
  </si>
  <si>
    <t>653 Anderson Drive</t>
  </si>
  <si>
    <t>278 S Saxon Court</t>
  </si>
  <si>
    <t>78 Virginia Rd</t>
  </si>
  <si>
    <t>10 / 22</t>
  </si>
  <si>
    <t>12 / 22</t>
  </si>
  <si>
    <t>07920</t>
  </si>
  <si>
    <t>formatted</t>
  </si>
  <si>
    <t>05 / 22</t>
  </si>
  <si>
    <t>01 / 20</t>
  </si>
  <si>
    <t>03 / 20</t>
  </si>
  <si>
    <t>04 / 20</t>
  </si>
  <si>
    <t>05 / 20</t>
  </si>
  <si>
    <t>06 / 20</t>
  </si>
  <si>
    <t>11 / 20</t>
  </si>
  <si>
    <t>06 / 21</t>
  </si>
  <si>
    <t>07 / 21</t>
  </si>
  <si>
    <t>10 / 21</t>
  </si>
  <si>
    <t>03 / 22</t>
  </si>
  <si>
    <t>08 / 22</t>
  </si>
  <si>
    <t>02 / 23</t>
  </si>
  <si>
    <t>05 / 23</t>
  </si>
  <si>
    <t>07 / 23</t>
  </si>
  <si>
    <t>10 / 23</t>
  </si>
  <si>
    <t>11 / 23</t>
  </si>
  <si>
    <t>4024007146688410</t>
  </si>
  <si>
    <t>4837504133359374</t>
  </si>
  <si>
    <t>4539491527254489</t>
  </si>
  <si>
    <t>4758229444757406</t>
  </si>
  <si>
    <t>4539148618949928</t>
  </si>
  <si>
    <t>4532860057700920</t>
  </si>
  <si>
    <t>4485396030169997</t>
  </si>
  <si>
    <t>4532202390903962</t>
  </si>
  <si>
    <t>4086582763485949</t>
  </si>
  <si>
    <t>4916269075398855</t>
  </si>
  <si>
    <t>4716925495133469</t>
  </si>
  <si>
    <t>4532409028483016</t>
  </si>
  <si>
    <t>4539712308905647</t>
  </si>
  <si>
    <t>4716114579060795</t>
  </si>
  <si>
    <t>4929694035882059</t>
  </si>
  <si>
    <t>4539091236734878</t>
  </si>
  <si>
    <t>4532655867087165</t>
  </si>
  <si>
    <t>4916164093404811</t>
  </si>
  <si>
    <t>4485265379414316</t>
  </si>
  <si>
    <t>4916815065813574</t>
  </si>
  <si>
    <t>4929845305180869</t>
  </si>
  <si>
    <t>4119845682261050</t>
  </si>
  <si>
    <t>4716528981715151</t>
  </si>
  <si>
    <t>4485747603476948</t>
  </si>
  <si>
    <t>4929374741493141</t>
  </si>
  <si>
    <t>4024007149208059</t>
  </si>
  <si>
    <t>4485478804077232</t>
  </si>
  <si>
    <t>4024007197096901</t>
  </si>
  <si>
    <t>4485900434168529</t>
  </si>
  <si>
    <t>4532517199440225</t>
  </si>
  <si>
    <t>4539995497010382</t>
  </si>
  <si>
    <t>4916556997009788</t>
  </si>
  <si>
    <t>4539209693371675</t>
  </si>
  <si>
    <t>4916627028682180</t>
  </si>
  <si>
    <t>4485026104820635</t>
  </si>
  <si>
    <t>4532192901185136</t>
  </si>
  <si>
    <t>4916467741746388</t>
  </si>
  <si>
    <t>4929935195303158</t>
  </si>
  <si>
    <t>4532492770040655</t>
  </si>
  <si>
    <t>4916068018458341</t>
  </si>
  <si>
    <t>4716622530248465</t>
  </si>
  <si>
    <t>4024007105301104</t>
  </si>
  <si>
    <t>4532817301393993</t>
  </si>
  <si>
    <t>4556897240877406</t>
  </si>
  <si>
    <t>4024007182021559</t>
  </si>
  <si>
    <t>4485822151690164</t>
  </si>
  <si>
    <t>4532672280619268</t>
  </si>
  <si>
    <t>4916123701238458</t>
  </si>
  <si>
    <t>4556492728833632</t>
  </si>
  <si>
    <t>4532126743033195</t>
  </si>
  <si>
    <t>4532233389509387</t>
  </si>
  <si>
    <t>4539037397187588</t>
  </si>
  <si>
    <t>4532312529085498</t>
  </si>
  <si>
    <t>4929691424311336</t>
  </si>
  <si>
    <t>4556096080902081</t>
  </si>
  <si>
    <t>4716421977913180</t>
  </si>
  <si>
    <t>4504618028078444</t>
  </si>
  <si>
    <t>4916097498862490</t>
  </si>
  <si>
    <t>4532762805347758</t>
  </si>
  <si>
    <t>4024007171111148</t>
  </si>
  <si>
    <t>4024007108268276</t>
  </si>
  <si>
    <t>4929867978588939</t>
  </si>
  <si>
    <t>4532877846928448</t>
  </si>
  <si>
    <t>4485140093353969</t>
  </si>
  <si>
    <t>4929871814630285</t>
  </si>
  <si>
    <t>4024007141385236</t>
  </si>
  <si>
    <t>4556444115174047</t>
  </si>
  <si>
    <t>4916118471617469</t>
  </si>
  <si>
    <t>4916759699234825</t>
  </si>
  <si>
    <t>4485894726287503</t>
  </si>
  <si>
    <t>4485368559376089</t>
  </si>
  <si>
    <t>4556916647409504</t>
  </si>
  <si>
    <t>4485294475146663</t>
  </si>
  <si>
    <t>4716561937355129</t>
  </si>
  <si>
    <t>4916252948545241</t>
  </si>
  <si>
    <t>4532995401159280</t>
  </si>
  <si>
    <t>4286102347833486</t>
  </si>
  <si>
    <t>4024007143754140</t>
  </si>
  <si>
    <t>4532228352412767</t>
  </si>
  <si>
    <t>4916506626954516</t>
  </si>
  <si>
    <t>4850372941947539</t>
  </si>
  <si>
    <t>4048264749657365</t>
  </si>
  <si>
    <t>4929202104533809</t>
  </si>
  <si>
    <t>4929651163120470</t>
  </si>
  <si>
    <t>4532022596572308</t>
  </si>
  <si>
    <t>4485947141014272</t>
  </si>
  <si>
    <t>4716208891266864</t>
  </si>
  <si>
    <t>4539750761674144</t>
  </si>
  <si>
    <t>4532769426349899</t>
  </si>
  <si>
    <t>4532822204827774</t>
  </si>
  <si>
    <t>4929437880350487</t>
  </si>
  <si>
    <t>4532244442010974</t>
  </si>
  <si>
    <t>4916829707958895</t>
  </si>
  <si>
    <t>4024007151558672</t>
  </si>
  <si>
    <t>4929028594282916</t>
  </si>
  <si>
    <t>4341415328489166</t>
  </si>
  <si>
    <t>4556611534232339</t>
  </si>
  <si>
    <t>4532831107214626</t>
  </si>
  <si>
    <t>4929097663986954</t>
  </si>
  <si>
    <t>4532084686016604</t>
  </si>
  <si>
    <t>5324721375635793</t>
  </si>
  <si>
    <t>5408207780168793</t>
  </si>
  <si>
    <t>5540775069609355</t>
  </si>
  <si>
    <t>5543667310511307</t>
  </si>
  <si>
    <t>5150118173365104</t>
  </si>
  <si>
    <t>5577454061180460</t>
  </si>
  <si>
    <t>5598093084233719</t>
  </si>
  <si>
    <t>5195762654266666</t>
  </si>
  <si>
    <t>5384265839975525</t>
  </si>
  <si>
    <t>5228961842009571</t>
  </si>
  <si>
    <t>5164322742909046</t>
  </si>
  <si>
    <t>5321145993366180</t>
  </si>
  <si>
    <t>5526925594296172</t>
  </si>
  <si>
    <t>5324038470601087</t>
  </si>
  <si>
    <t>5352119825297147</t>
  </si>
  <si>
    <t>5477029651692156</t>
  </si>
  <si>
    <t>5583668987093851</t>
  </si>
  <si>
    <t>5331207621857366</t>
  </si>
  <si>
    <t>5271720235715574</t>
  </si>
  <si>
    <t>5406089887069146</t>
  </si>
  <si>
    <t>5263445706005616</t>
  </si>
  <si>
    <t>5214109672703907</t>
  </si>
  <si>
    <t>5573329803086494</t>
  </si>
  <si>
    <t>5174863840490619</t>
  </si>
  <si>
    <t>5487218902697209</t>
  </si>
  <si>
    <t>5506969027947633</t>
  </si>
  <si>
    <t>5451146532406208</t>
  </si>
  <si>
    <t>5533534756498856</t>
  </si>
  <si>
    <t>5256249010220351</t>
  </si>
  <si>
    <t>5453566683871322</t>
  </si>
  <si>
    <t>5126400313958621</t>
  </si>
  <si>
    <t>5509134334201292</t>
  </si>
  <si>
    <t>5267861619852785</t>
  </si>
  <si>
    <t>5437458666794161</t>
  </si>
  <si>
    <t>5321011925356709</t>
  </si>
  <si>
    <t>5585181163195225</t>
  </si>
  <si>
    <t>5261912435156731</t>
  </si>
  <si>
    <t>5392993257139742</t>
  </si>
  <si>
    <t>5110745756989394</t>
  </si>
  <si>
    <t>5157646255393498</t>
  </si>
  <si>
    <t>5393039168669796</t>
  </si>
  <si>
    <t>5316028924460321</t>
  </si>
  <si>
    <t>5138494228632708</t>
  </si>
  <si>
    <t>5243858343359102</t>
  </si>
  <si>
    <t>5418378286552109</t>
  </si>
  <si>
    <t>5541836828697997</t>
  </si>
  <si>
    <t>5411594498309396</t>
  </si>
  <si>
    <t>5339594494440822</t>
  </si>
  <si>
    <t>5577246653852682</t>
  </si>
  <si>
    <t>5197618268592681</t>
  </si>
  <si>
    <t>5431364554333565</t>
  </si>
  <si>
    <t>5446404861717531</t>
  </si>
  <si>
    <t>5240964731122053</t>
  </si>
  <si>
    <t>5319542457938773</t>
  </si>
  <si>
    <t>5293207642329011</t>
  </si>
  <si>
    <t>5270301992784326</t>
  </si>
  <si>
    <t>5372340794008150</t>
  </si>
  <si>
    <t>5527776687798361</t>
  </si>
  <si>
    <t>5432237236867318</t>
  </si>
  <si>
    <t>5580915250021637</t>
  </si>
  <si>
    <t>5554898631398159</t>
  </si>
  <si>
    <t>5389457265176539</t>
  </si>
  <si>
    <t>5324278188153654</t>
  </si>
  <si>
    <t>5270923683622703</t>
  </si>
  <si>
    <t>5416877910362464</t>
  </si>
  <si>
    <t>5452711376611723</t>
  </si>
  <si>
    <t>5167538111949522</t>
  </si>
  <si>
    <t>5201787827319417</t>
  </si>
  <si>
    <t>5289361481532460</t>
  </si>
  <si>
    <t>5353062098067970</t>
  </si>
  <si>
    <t>5106922433471049</t>
  </si>
  <si>
    <t>5314985533076735</t>
  </si>
  <si>
    <t>5552949290364768</t>
  </si>
  <si>
    <t>5289099222984281</t>
  </si>
  <si>
    <t>5407203926486166</t>
  </si>
  <si>
    <t>5122911294694898</t>
  </si>
  <si>
    <t>5206529253202906</t>
  </si>
  <si>
    <t>5486618793020141</t>
  </si>
  <si>
    <t>5416440139855907</t>
  </si>
  <si>
    <t>5255760485826697</t>
  </si>
  <si>
    <t>5479300783928265</t>
  </si>
  <si>
    <t>5461868642061346</t>
  </si>
  <si>
    <t>5334940369564169</t>
  </si>
  <si>
    <t>5155245597678773</t>
  </si>
  <si>
    <t>5556616735514218</t>
  </si>
  <si>
    <t>5434776227170446</t>
  </si>
  <si>
    <t>5380917988326504</t>
  </si>
  <si>
    <t>5496169220227030</t>
  </si>
  <si>
    <t>5132287304024048</t>
  </si>
  <si>
    <t>5365094411041354</t>
  </si>
  <si>
    <t>5322585998334734</t>
  </si>
  <si>
    <t>5590549041546780</t>
  </si>
  <si>
    <t>5377049754048768</t>
  </si>
  <si>
    <t>5163514789002526</t>
  </si>
  <si>
    <t>5553695117116803</t>
  </si>
  <si>
    <t>5555235794691758</t>
  </si>
  <si>
    <t>5351188439820868</t>
  </si>
  <si>
    <t>5364548004224108</t>
  </si>
  <si>
    <t>5580368783843046</t>
  </si>
  <si>
    <t>5264888498491560</t>
  </si>
  <si>
    <t>user_id</t>
  </si>
  <si>
    <t>comments</t>
  </si>
  <si>
    <t>customer_id</t>
  </si>
  <si>
    <t>reservation_id</t>
  </si>
  <si>
    <t>check_in_date</t>
  </si>
  <si>
    <t>check_out_date</t>
  </si>
  <si>
    <t>checked_in</t>
  </si>
  <si>
    <t>checked_out</t>
  </si>
  <si>
    <t>adults</t>
  </si>
  <si>
    <t>room_id</t>
  </si>
  <si>
    <t>rate</t>
  </si>
  <si>
    <t>confirmation_code</t>
  </si>
  <si>
    <t>needs a late checkout time</t>
  </si>
  <si>
    <t>wants a large screen tv</t>
  </si>
  <si>
    <t>wants a good view</t>
  </si>
  <si>
    <t>190501001001</t>
  </si>
  <si>
    <t>190503002001</t>
  </si>
  <si>
    <t>190503003001</t>
  </si>
  <si>
    <t>190504004001</t>
  </si>
  <si>
    <t>190505005001</t>
  </si>
  <si>
    <t>190508006001</t>
  </si>
  <si>
    <t>190509007001</t>
  </si>
  <si>
    <t>190511008001</t>
  </si>
  <si>
    <t>190513009001</t>
  </si>
  <si>
    <t>190515010001</t>
  </si>
  <si>
    <t>190517011001</t>
  </si>
  <si>
    <t>190519012001</t>
  </si>
  <si>
    <t>190521013001</t>
  </si>
  <si>
    <t>190523014001</t>
  </si>
  <si>
    <t>190525015001</t>
  </si>
  <si>
    <t>190528016001</t>
  </si>
  <si>
    <t>190529017001</t>
  </si>
  <si>
    <t>190601018001</t>
  </si>
  <si>
    <t>190601019001</t>
  </si>
  <si>
    <t>190601020001</t>
  </si>
  <si>
    <t>190601021001</t>
  </si>
  <si>
    <t>190601022001</t>
  </si>
  <si>
    <t>190602023001</t>
  </si>
  <si>
    <t>190602024001</t>
  </si>
  <si>
    <t>190602025001</t>
  </si>
  <si>
    <t>190603026001</t>
  </si>
  <si>
    <t>190603027001</t>
  </si>
  <si>
    <t>190603028001</t>
  </si>
  <si>
    <t>190604029001</t>
  </si>
  <si>
    <t>190604030001</t>
  </si>
  <si>
    <t>190604031001</t>
  </si>
  <si>
    <t>190604032001</t>
  </si>
  <si>
    <t>190605033001</t>
  </si>
  <si>
    <t>190605034001</t>
  </si>
  <si>
    <t>190605035001</t>
  </si>
  <si>
    <t>190605036001</t>
  </si>
  <si>
    <t>190605037001</t>
  </si>
  <si>
    <t>190605038001</t>
  </si>
  <si>
    <t>190605039001</t>
  </si>
  <si>
    <t>190606040001</t>
  </si>
  <si>
    <t>190606041001</t>
  </si>
  <si>
    <t>190607042001</t>
  </si>
  <si>
    <t>190607043001</t>
  </si>
  <si>
    <t>190607044001</t>
  </si>
  <si>
    <t>190607045001</t>
  </si>
  <si>
    <t>190607046001</t>
  </si>
  <si>
    <t>190608047001</t>
  </si>
  <si>
    <t>190608048001</t>
  </si>
  <si>
    <t>190608049001</t>
  </si>
  <si>
    <t>190608050001</t>
  </si>
  <si>
    <t>190608051001</t>
  </si>
  <si>
    <t>190608052001</t>
  </si>
  <si>
    <t>190609053001</t>
  </si>
  <si>
    <t>190609054001</t>
  </si>
  <si>
    <t>190609055001</t>
  </si>
  <si>
    <t>190609056001</t>
  </si>
  <si>
    <t>190609057001</t>
  </si>
  <si>
    <t>190610058001</t>
  </si>
  <si>
    <t>190610059001</t>
  </si>
  <si>
    <t>190610060001</t>
  </si>
  <si>
    <t>190610061001</t>
  </si>
  <si>
    <t>190611062001</t>
  </si>
  <si>
    <t>190611063001</t>
  </si>
  <si>
    <t>190612064001</t>
  </si>
  <si>
    <t>190612065001</t>
  </si>
  <si>
    <t>190613066001</t>
  </si>
  <si>
    <t>190613067001</t>
  </si>
  <si>
    <t>190613068001</t>
  </si>
  <si>
    <t>190613069001</t>
  </si>
  <si>
    <t>190614070001</t>
  </si>
  <si>
    <t>190614071001</t>
  </si>
  <si>
    <t>190614072001</t>
  </si>
  <si>
    <t>190615073001</t>
  </si>
  <si>
    <t>190615074001</t>
  </si>
  <si>
    <t>190615075001</t>
  </si>
  <si>
    <t>190615076001</t>
  </si>
  <si>
    <t>190615077001</t>
  </si>
  <si>
    <t>190616078001</t>
  </si>
  <si>
    <t>190616079001</t>
  </si>
  <si>
    <t>190616080001</t>
  </si>
  <si>
    <t>190616081001</t>
  </si>
  <si>
    <t>190617082001</t>
  </si>
  <si>
    <t>190617083001</t>
  </si>
  <si>
    <t>190617084001</t>
  </si>
  <si>
    <t>190617085001</t>
  </si>
  <si>
    <t>190618086001</t>
  </si>
  <si>
    <t>190618087001</t>
  </si>
  <si>
    <t>190618088001</t>
  </si>
  <si>
    <t>190618089001</t>
  </si>
  <si>
    <t>190619090001</t>
  </si>
  <si>
    <t>190619091001</t>
  </si>
  <si>
    <t>190619092001</t>
  </si>
  <si>
    <t>190619093001</t>
  </si>
  <si>
    <t>190619094001</t>
  </si>
  <si>
    <t>190619095001</t>
  </si>
  <si>
    <t>190619096001</t>
  </si>
  <si>
    <t>190620097001</t>
  </si>
  <si>
    <t>190620098001</t>
  </si>
  <si>
    <t>190620099001</t>
  </si>
  <si>
    <t>190620100001</t>
  </si>
  <si>
    <t>190621101001</t>
  </si>
  <si>
    <t>190621102001</t>
  </si>
  <si>
    <t>190621103001</t>
  </si>
  <si>
    <t>190621104001</t>
  </si>
  <si>
    <t>190622105001</t>
  </si>
  <si>
    <t>190622106001</t>
  </si>
  <si>
    <t>190623107001</t>
  </si>
  <si>
    <t>190623108001</t>
  </si>
  <si>
    <t>190623109001</t>
  </si>
  <si>
    <t>190623110001</t>
  </si>
  <si>
    <t>190624111001</t>
  </si>
  <si>
    <t>190625112001</t>
  </si>
  <si>
    <t>190625113001</t>
  </si>
  <si>
    <t>190625114001</t>
  </si>
  <si>
    <t>190625115001</t>
  </si>
  <si>
    <t>190626116001</t>
  </si>
  <si>
    <t>190626117001</t>
  </si>
  <si>
    <t>190626118001</t>
  </si>
  <si>
    <t>190626119001</t>
  </si>
  <si>
    <t>190627120001</t>
  </si>
  <si>
    <t>190627121001</t>
  </si>
  <si>
    <t>190628122001</t>
  </si>
  <si>
    <t>190628123001</t>
  </si>
  <si>
    <t>190628124001</t>
  </si>
  <si>
    <t>190628125001</t>
  </si>
  <si>
    <t>190628126001</t>
  </si>
  <si>
    <t>190629127001</t>
  </si>
  <si>
    <t>190629128001</t>
  </si>
  <si>
    <t>190629129001</t>
  </si>
  <si>
    <t>190629130001</t>
  </si>
  <si>
    <t>190630131001</t>
  </si>
  <si>
    <t>190630132001</t>
  </si>
  <si>
    <t>190630133001</t>
  </si>
  <si>
    <t>190701134001</t>
  </si>
  <si>
    <t>190701135001</t>
  </si>
  <si>
    <t>190701136001</t>
  </si>
  <si>
    <t>190701137001</t>
  </si>
  <si>
    <t>190701138001</t>
  </si>
  <si>
    <t>190701139001</t>
  </si>
  <si>
    <t>190701140001</t>
  </si>
  <si>
    <t>190701141001</t>
  </si>
  <si>
    <t>190701142001</t>
  </si>
  <si>
    <t>190702143001</t>
  </si>
  <si>
    <t>190702144001</t>
  </si>
  <si>
    <t>190702145001</t>
  </si>
  <si>
    <t>190702146001</t>
  </si>
  <si>
    <t>190702147001</t>
  </si>
  <si>
    <t>190703148001</t>
  </si>
  <si>
    <t>190703149001</t>
  </si>
  <si>
    <t>190703150001</t>
  </si>
  <si>
    <t>190703151001</t>
  </si>
  <si>
    <t>190703152001</t>
  </si>
  <si>
    <t>190703153001</t>
  </si>
  <si>
    <t>190703154001</t>
  </si>
  <si>
    <t>190703155001</t>
  </si>
  <si>
    <t>190703156001</t>
  </si>
  <si>
    <t>190703157001</t>
  </si>
  <si>
    <t>190703158001</t>
  </si>
  <si>
    <t>190703159001</t>
  </si>
  <si>
    <t>190703160001</t>
  </si>
  <si>
    <t>190703161001</t>
  </si>
  <si>
    <t>190703162001</t>
  </si>
  <si>
    <t>190703163001</t>
  </si>
  <si>
    <t>190703164001</t>
  </si>
  <si>
    <t>190703165001</t>
  </si>
  <si>
    <t>190703166001</t>
  </si>
  <si>
    <t>190704167001</t>
  </si>
  <si>
    <t>190704168001</t>
  </si>
  <si>
    <t>190704169001</t>
  </si>
  <si>
    <t>190704170001</t>
  </si>
  <si>
    <t>190704171001</t>
  </si>
  <si>
    <t>190704172001</t>
  </si>
  <si>
    <t>190704173001</t>
  </si>
  <si>
    <t>190704174001</t>
  </si>
  <si>
    <t>190705175001</t>
  </si>
  <si>
    <t>190705176001</t>
  </si>
  <si>
    <t>190705177001</t>
  </si>
  <si>
    <t>190705178001</t>
  </si>
  <si>
    <t>190705179001</t>
  </si>
  <si>
    <t>190706180001</t>
  </si>
  <si>
    <t>190706181001</t>
  </si>
  <si>
    <t>190706182001</t>
  </si>
  <si>
    <t>190707183001</t>
  </si>
  <si>
    <t>190707184001</t>
  </si>
  <si>
    <t>190707185001</t>
  </si>
  <si>
    <t>190708186001</t>
  </si>
  <si>
    <t>190708187001</t>
  </si>
  <si>
    <t>190709188001</t>
  </si>
  <si>
    <t>190709189001</t>
  </si>
  <si>
    <t>190710190001</t>
  </si>
  <si>
    <t>190710191001</t>
  </si>
  <si>
    <t>190711192001</t>
  </si>
  <si>
    <t>190711193001</t>
  </si>
  <si>
    <t>190712194001</t>
  </si>
  <si>
    <t>190712195001</t>
  </si>
  <si>
    <t>190713196001</t>
  </si>
  <si>
    <t>190713197001</t>
  </si>
  <si>
    <t>190713198001</t>
  </si>
  <si>
    <t>190714199001</t>
  </si>
  <si>
    <t>190714200001</t>
  </si>
  <si>
    <t>null</t>
  </si>
  <si>
    <t>2019-07-21</t>
  </si>
  <si>
    <t>2019-07-25</t>
  </si>
  <si>
    <t>2019-07-22</t>
  </si>
  <si>
    <t>2019-07-23</t>
  </si>
  <si>
    <t>2019-07-24</t>
  </si>
  <si>
    <t>2019-07-28</t>
  </si>
  <si>
    <t>2019-07-26</t>
  </si>
  <si>
    <t>2019-07-27</t>
  </si>
  <si>
    <t>2019-07-30</t>
  </si>
  <si>
    <t>2019-07-29</t>
  </si>
  <si>
    <t>2019-07-31</t>
  </si>
  <si>
    <t>res_room_id</t>
  </si>
  <si>
    <t>2019-08-01</t>
  </si>
  <si>
    <t>2019-08-02</t>
  </si>
  <si>
    <t>2019-08-05</t>
  </si>
  <si>
    <t>2019-09-07</t>
  </si>
  <si>
    <t>1</t>
  </si>
  <si>
    <t>5</t>
  </si>
  <si>
    <t>4</t>
  </si>
  <si>
    <t>8</t>
  </si>
  <si>
    <t>6</t>
  </si>
  <si>
    <t>9</t>
  </si>
  <si>
    <t>2</t>
  </si>
  <si>
    <t>7</t>
  </si>
  <si>
    <t>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</si>
  <si>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</si>
  <si>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</si>
  <si>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</si>
  <si>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</si>
  <si>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</si>
  <si>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</si>
  <si>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</si>
  <si>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</si>
  <si>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</si>
  <si>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</si>
  <si>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</si>
  <si>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</si>
  <si>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</si>
  <si>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</si>
  <si>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</si>
  <si>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</si>
  <si>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</si>
  <si>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</si>
  <si>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</si>
  <si>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</si>
  <si>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</si>
  <si>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</si>
  <si>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</si>
  <si>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</si>
  <si>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</si>
  <si>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</si>
  <si>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</si>
  <si>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</si>
  <si>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</si>
  <si>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</si>
  <si>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</si>
  <si>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</si>
  <si>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</si>
  <si>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</si>
  <si>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</si>
  <si>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</si>
  <si>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</si>
  <si>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</si>
  <si>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</si>
  <si>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</si>
  <si>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</si>
  <si>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</si>
  <si>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</si>
  <si>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</si>
  <si>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</si>
  <si>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</si>
  <si>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</si>
  <si>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</si>
  <si>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</si>
  <si>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</si>
  <si>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</si>
  <si>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</si>
  <si>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</si>
  <si>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</si>
  <si>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</si>
  <si>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</si>
  <si>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</si>
  <si>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</si>
  <si>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</si>
  <si>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</si>
  <si>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</si>
  <si>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</si>
  <si>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</si>
  <si>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</si>
  <si>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</si>
  <si>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</si>
  <si>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</si>
  <si>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</si>
  <si>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</si>
  <si>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</si>
  <si>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</si>
  <si>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</si>
  <si>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</si>
  <si>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</si>
  <si>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</si>
  <si>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</si>
  <si>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</si>
  <si>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</si>
  <si>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</si>
  <si>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</si>
  <si>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</si>
  <si>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</si>
  <si>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</si>
  <si>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</si>
  <si>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</si>
  <si>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</si>
  <si>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</si>
  <si>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</si>
  <si>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</si>
  <si>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</si>
  <si>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</si>
  <si>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</si>
  <si>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</si>
  <si>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</si>
  <si>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</si>
  <si>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</si>
  <si>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</si>
  <si>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</si>
  <si>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</si>
  <si>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</si>
  <si>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</si>
  <si>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</si>
  <si>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</si>
  <si>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</si>
  <si>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</si>
  <si>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</si>
  <si>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</si>
  <si>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</si>
  <si>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</si>
  <si>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</si>
  <si>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</si>
  <si>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</si>
  <si>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</si>
  <si>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</si>
  <si>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</si>
  <si>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</si>
  <si>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</si>
  <si>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</si>
  <si>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</si>
  <si>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</si>
  <si>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</si>
  <si>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</si>
  <si>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</si>
  <si>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</si>
  <si>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</si>
  <si>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</si>
  <si>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</si>
  <si>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</si>
  <si>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</si>
  <si>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</si>
  <si>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</si>
  <si>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</si>
  <si>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</si>
  <si>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</si>
  <si>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</si>
  <si>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</si>
  <si>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</si>
  <si>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</si>
  <si>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</si>
  <si>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</si>
  <si>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</si>
  <si>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</si>
  <si>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</si>
  <si>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</si>
  <si>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</si>
  <si>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</si>
  <si>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</si>
  <si>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</si>
  <si>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</si>
  <si>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</si>
  <si>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</si>
  <si>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</si>
  <si>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</si>
  <si>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</si>
  <si>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</si>
  <si>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</si>
  <si>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</si>
  <si>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</si>
  <si>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</si>
  <si>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</si>
  <si>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</si>
  <si>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</si>
  <si>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</si>
  <si>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</si>
  <si>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</si>
  <si>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</si>
  <si>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</si>
  <si>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</si>
  <si>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</si>
  <si>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</si>
  <si>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</si>
  <si>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</si>
  <si>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</si>
  <si>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</si>
  <si>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</si>
  <si>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</si>
  <si>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</si>
  <si>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</si>
  <si>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</si>
  <si>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</si>
  <si>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</si>
  <si>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</si>
  <si>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</si>
  <si>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</si>
  <si>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</si>
  <si>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</si>
  <si>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</si>
  <si>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</si>
  <si>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</si>
  <si>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</si>
  <si>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</si>
  <si>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2019-08-04</t>
  </si>
  <si>
    <t>2019-08-03</t>
  </si>
  <si>
    <t>2019-10-28</t>
  </si>
  <si>
    <t>2019-08-06</t>
  </si>
  <si>
    <t>2019-08-07</t>
  </si>
  <si>
    <t>2019-08-29</t>
  </si>
  <si>
    <t>2019-11-09</t>
  </si>
  <si>
    <t>2019-08-08</t>
  </si>
  <si>
    <t>2019-08-09</t>
  </si>
  <si>
    <t>2019-08-16</t>
  </si>
  <si>
    <t>2019-08-22</t>
  </si>
  <si>
    <t>2019-08-23</t>
  </si>
  <si>
    <t>2019-09-10</t>
  </si>
  <si>
    <t>2019-09-11</t>
  </si>
  <si>
    <t>2019-10-17</t>
  </si>
  <si>
    <t>2019-11-02</t>
  </si>
  <si>
    <t>2019-11-03</t>
  </si>
  <si>
    <t>2019-11-08</t>
  </si>
  <si>
    <t>2019-11-12</t>
  </si>
  <si>
    <t>2019-07-19</t>
  </si>
  <si>
    <t>2019-08-10</t>
  </si>
  <si>
    <t>2019-08-13</t>
  </si>
  <si>
    <t>2019-08-17</t>
  </si>
  <si>
    <t>2019-08-24</t>
  </si>
  <si>
    <t>2019-08-30</t>
  </si>
  <si>
    <t>2019-09-01</t>
  </si>
  <si>
    <t>2019-09-05</t>
  </si>
  <si>
    <t>2019-09-08</t>
  </si>
  <si>
    <t>2019-09-12</t>
  </si>
  <si>
    <t>2019-09-15</t>
  </si>
  <si>
    <t>2019-10-01</t>
  </si>
  <si>
    <t>2019-10-04</t>
  </si>
  <si>
    <t>2019-10-08</t>
  </si>
  <si>
    <t>2019-10-10</t>
  </si>
  <si>
    <t>2019-10-14</t>
  </si>
  <si>
    <t>2019-10-18</t>
  </si>
  <si>
    <t>2019-10-22</t>
  </si>
  <si>
    <t>2019-10-29</t>
  </si>
  <si>
    <t>2019-10-31</t>
  </si>
  <si>
    <t>2019-11-04</t>
  </si>
  <si>
    <t>2019-11-10</t>
  </si>
  <si>
    <t>2019-11-13</t>
  </si>
  <si>
    <t>2019-11-18</t>
  </si>
  <si>
    <t>2019-11-22</t>
  </si>
  <si>
    <t>2019-11-25</t>
  </si>
  <si>
    <t>DATE_SUB(CURDATE(), INTERVAL 3 DAY)</t>
  </si>
  <si>
    <t>DATE_ADD(CURDATE(), INTERVAL 1 DAY)</t>
  </si>
  <si>
    <t>DATE_ADD(CURDATE(), INTERVAL 2 DAY)</t>
  </si>
  <si>
    <t>DATE_ADD(CURDATE(), INTERVAL 3 DAY)</t>
  </si>
  <si>
    <t>DATE_SUB(CURDATE(), INTERVAL 2 DAY)</t>
  </si>
  <si>
    <t>DATE_SUB(CURDATE(), INTERVAL 1 DAY)</t>
  </si>
  <si>
    <t>DATE_ADD(CURDATE(), INTERVAL 4 DAY)</t>
  </si>
  <si>
    <t>DATE_ADD(CURDATE(), INTERVAL 6 DAY)</t>
  </si>
  <si>
    <t>CURDATE()</t>
  </si>
  <si>
    <t>DATE_ADD(CURDATE(), INTERVAL 5 DAY)</t>
  </si>
  <si>
    <t>DATE_ADD(CURDATE(), INTERVAL 10 DAY)</t>
  </si>
  <si>
    <t>DATE_SUB(CURDATE(), INTERVAL 4 DAY)</t>
  </si>
  <si>
    <t>DATE_SUB(CURDATE(), INTERVAL 6 DAY)</t>
  </si>
  <si>
    <t>DATE_ADD(CURDATE(), INTERVAL 7 DAY)</t>
  </si>
  <si>
    <t>DATE_ADD(CURDATE(), INTERVAL 8 DAY)</t>
  </si>
  <si>
    <t>DATE_ADD(CURDATE(), INTERVAL 9 DAY)</t>
  </si>
  <si>
    <t>DATE_ADD(CURDATE(), INTERVAL 13 DAY)</t>
  </si>
  <si>
    <t>DATE_ADD(CURDATE(), INTERVAL 11 DAY)</t>
  </si>
  <si>
    <t>DATE_ADD(CURDATE(), INTERVAL 12 DAY)</t>
  </si>
  <si>
    <t>DATE_ADD(CURDATE(), INTERVAL 15 DAY)</t>
  </si>
  <si>
    <t>DATE_ADD(CURDATE(), INTERVAL 14 DAY)</t>
  </si>
  <si>
    <t>DATE_ADD(CURDATE(), INTERVAL 16 DAY)</t>
  </si>
  <si>
    <t>DATE_ADD(CURDATE(), INTERVAL 19 DAY)</t>
  </si>
  <si>
    <t>DATE_ADD(CURDATE(), INTERVAL 22 DAY)</t>
  </si>
  <si>
    <t>DATE_ADD(CURDATE(), INTERVAL 23 DAY)</t>
  </si>
  <si>
    <t>DATE_ADD(CURDATE(), INTERVAL 28 DAY)</t>
  </si>
  <si>
    <t>DATE_ADD(CURDATE(), INTERVAL 29 DAY)</t>
  </si>
  <si>
    <t>DATE_ADD(CURDATE(), INTERVAL 30 DAY)</t>
  </si>
  <si>
    <t>DATE_ADD(CURDATE(), INTERVAL 36 DAY)</t>
  </si>
  <si>
    <t>DATE_ADD(CURDATE(), INTERVAL 35 DAY)</t>
  </si>
  <si>
    <t>DATE_ADD(CURDATE(), INTERVAL 38 DAY)</t>
  </si>
  <si>
    <t>DATE_ADD(CURDATE(), INTERVAL 42 DAY)</t>
  </si>
  <si>
    <t>DATE_ADD(CURDATE(), INTERVAL 44 DAY)</t>
  </si>
  <si>
    <t>DATE_ADD(CURDATE(), INTERVAL 45 DAY)</t>
  </si>
  <si>
    <t>DATE_ADD(CURDATE(), INTERVAL 48 DAY)</t>
  </si>
  <si>
    <t>DATE_ADD(CURDATE(), INTERVAL 47 DAY)</t>
  </si>
  <si>
    <t>DATE_ADD(CURDATE(), INTERVAL 49 DAY)</t>
  </si>
  <si>
    <t>DATE_ADD(CURDATE(), INTERVAL 52 DAY)</t>
  </si>
  <si>
    <t>DATE_ADD(CURDATE(), INTERVAL 68 DAY)</t>
  </si>
  <si>
    <t>DATE_ADD(CURDATE(), INTERVAL 71 DAY)</t>
  </si>
  <si>
    <t>DATE_ADD(CURDATE(), INTERVAL 75 DAY)</t>
  </si>
  <si>
    <t>DATE_ADD(CURDATE(), INTERVAL 77 DAY)</t>
  </si>
  <si>
    <t>DATE_ADD(CURDATE(), INTERVAL 81 DAY)</t>
  </si>
  <si>
    <t>DATE_ADD(CURDATE(), INTERVAL 84 DAY)</t>
  </si>
  <si>
    <t>DATE_ADD(CURDATE(), INTERVAL 85 DAY)</t>
  </si>
  <si>
    <t>DATE_ADD(CURDATE(), INTERVAL 89 DAY)</t>
  </si>
  <si>
    <t>DATE_ADD(CURDATE(), INTERVAL 95 DAY)</t>
  </si>
  <si>
    <t>DATE_ADD(CURDATE(), INTERVAL 96 DAY)</t>
  </si>
  <si>
    <t>DATE_ADD(CURDATE(), INTERVAL 98 DAY)</t>
  </si>
  <si>
    <t>DATE_ADD(CURDATE(), INTERVAL 100 DAY)</t>
  </si>
  <si>
    <t>DATE_ADD(CURDATE(), INTERVAL 101 DAY)</t>
  </si>
  <si>
    <t>DATE_ADD(CURDATE(), INTERVAL 102 DAY)</t>
  </si>
  <si>
    <t>DATE_ADD(CURDATE(), INTERVAL 106 DAY)</t>
  </si>
  <si>
    <t>DATE_ADD(CURDATE(), INTERVAL 107 DAY)</t>
  </si>
  <si>
    <t>DATE_ADD(CURDATE(), INTERVAL 108 DAY)</t>
  </si>
  <si>
    <t>DATE_ADD(CURDATE(), INTERVAL 110 DAY)</t>
  </si>
  <si>
    <t>DATE_ADD(CURDATE(), INTERVAL 111 DAY)</t>
  </si>
  <si>
    <t>DATE_ADD(CURDATE(), INTERVAL 116 DAY)</t>
  </si>
  <si>
    <t>DATE_ADD(CURDATE(), INTERVAL 120 DAY)</t>
  </si>
  <si>
    <t>DATE_ADD(CURDATE(), INTERVAL 123 DAY)</t>
  </si>
  <si>
    <t>company_id</t>
  </si>
  <si>
    <t>country</t>
  </si>
  <si>
    <t>USA</t>
  </si>
  <si>
    <t>allow_charges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</si>
</sst>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49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NumberFormat="1" applyFont="1" applyFill="1" applyBorder="1"/>
    <xf numFmtId="164" fontId="0" fillId="0" borderId="1" xfId="0" quotePrefix="1" applyNumberFormat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workbookViewId="0">
      <pane ySplit="1" topLeftCell="A2" activePane="bottomLeft" state="frozen"/>
      <selection pane="bottomLeft" activeCell="O2" sqref="O2:O201"/>
    </sheetView>
  </sheetViews>
  <sheetFormatPr defaultRowHeight="14.4" x14ac:dyDescent="0.3"/>
  <cols>
    <col min="1" max="1" width="11.5546875" style="2" bestFit="1" customWidth="1"/>
    <col min="2" max="2" width="13.109375" style="2" bestFit="1" customWidth="1"/>
    <col min="3" max="3" width="12.88671875" bestFit="1" customWidth="1"/>
    <col min="4" max="4" width="13.33203125" style="19" bestFit="1" customWidth="1"/>
    <col min="5" max="5" width="14.6640625" style="19" bestFit="1" customWidth="1"/>
    <col min="6" max="6" width="10.5546875" style="2" bestFit="1" customWidth="1"/>
    <col min="7" max="7" width="11.88671875" style="2" bestFit="1" customWidth="1"/>
    <col min="8" max="8" width="6.109375" bestFit="1" customWidth="1"/>
    <col min="9" max="9" width="8.109375" style="2" bestFit="1" customWidth="1"/>
    <col min="10" max="10" width="7" style="2" bestFit="1" customWidth="1"/>
    <col min="11" max="11" width="17.21875" bestFit="1" customWidth="1"/>
    <col min="12" max="12" width="23.109375" bestFit="1" customWidth="1"/>
    <col min="13" max="13" width="13.33203125" style="16" bestFit="1" customWidth="1"/>
    <col min="14" max="14" width="14.6640625" style="16" bestFit="1" customWidth="1"/>
    <col min="15" max="15" width="86.77734375" bestFit="1" customWidth="1"/>
  </cols>
  <sheetData>
    <row r="1" spans="1:15" s="1" customFormat="1" x14ac:dyDescent="0.3">
      <c r="A1" s="4" t="s">
        <v>1693</v>
      </c>
      <c r="B1" s="4" t="s">
        <v>1469</v>
      </c>
      <c r="C1" s="10" t="s">
        <v>1</v>
      </c>
      <c r="D1" s="17" t="s">
        <v>1470</v>
      </c>
      <c r="E1" s="17" t="s">
        <v>1471</v>
      </c>
      <c r="F1" s="4" t="s">
        <v>1472</v>
      </c>
      <c r="G1" s="4" t="s">
        <v>1473</v>
      </c>
      <c r="H1" s="10" t="s">
        <v>1474</v>
      </c>
      <c r="I1" s="4" t="s">
        <v>1475</v>
      </c>
      <c r="J1" s="4" t="s">
        <v>1476</v>
      </c>
      <c r="K1" s="10" t="s">
        <v>1477</v>
      </c>
      <c r="L1" s="10" t="s">
        <v>1467</v>
      </c>
      <c r="M1" s="20" t="s">
        <v>1470</v>
      </c>
      <c r="N1" s="21" t="s">
        <v>1471</v>
      </c>
      <c r="O1" s="22" t="s">
        <v>1248</v>
      </c>
    </row>
    <row r="2" spans="1:15" x14ac:dyDescent="0.3">
      <c r="A2" s="6">
        <v>1001</v>
      </c>
      <c r="B2" s="6">
        <v>1001</v>
      </c>
      <c r="C2" s="6">
        <v>1</v>
      </c>
      <c r="D2" s="18">
        <f t="shared" ref="D2:D7" ca="1" si="0">TODAY()-3</f>
        <v>43789</v>
      </c>
      <c r="E2" s="18">
        <f ca="1">TODAY()+1</f>
        <v>43793</v>
      </c>
      <c r="F2" s="6">
        <v>1</v>
      </c>
      <c r="G2" s="6">
        <v>0</v>
      </c>
      <c r="H2" s="11">
        <v>1</v>
      </c>
      <c r="I2" s="6">
        <v>9</v>
      </c>
      <c r="J2" s="6">
        <v>109.99</v>
      </c>
      <c r="K2" s="11" t="s">
        <v>1481</v>
      </c>
      <c r="L2" s="11" t="s">
        <v>1478</v>
      </c>
      <c r="M2" s="24" t="s">
        <v>1684</v>
      </c>
      <c r="N2" s="24" t="s">
        <v>1688</v>
      </c>
      <c r="O2" s="11" t="str">
        <f>"("&amp;A2&amp;", "&amp;B2&amp;", "&amp;C2&amp;", '"&amp;M2&amp;"', '"&amp;N2&amp;"', "&amp;F2&amp;", "&amp;G2&amp;", "&amp;H2&amp;", "&amp;I2&amp;", '"&amp;J2&amp;"', '"&amp;K2&amp;"', '"&amp;L2&amp;"'),"</f>
        <v>(1001, 1001, 1, '2019-07-22', '2019-07-26', 1, 0, 1, 9, '109.99', '190501001001', 'needs a late checkout time'),</v>
      </c>
    </row>
    <row r="3" spans="1:15" x14ac:dyDescent="0.3">
      <c r="A3" s="6">
        <v>1002</v>
      </c>
      <c r="B3" s="6">
        <v>1002</v>
      </c>
      <c r="C3" s="6">
        <v>2</v>
      </c>
      <c r="D3" s="18">
        <f t="shared" ca="1" si="0"/>
        <v>43789</v>
      </c>
      <c r="E3" s="18">
        <f ca="1">TODAY()+1</f>
        <v>43793</v>
      </c>
      <c r="F3" s="6">
        <v>1</v>
      </c>
      <c r="G3" s="6">
        <v>0</v>
      </c>
      <c r="H3" s="11">
        <v>2</v>
      </c>
      <c r="I3" s="6">
        <v>4</v>
      </c>
      <c r="J3" s="6">
        <v>119.99</v>
      </c>
      <c r="K3" s="11" t="s">
        <v>1482</v>
      </c>
      <c r="L3" s="11"/>
      <c r="M3" s="24" t="s">
        <v>1684</v>
      </c>
      <c r="N3" s="24" t="s">
        <v>1688</v>
      </c>
      <c r="O3" s="11" t="str">
        <f t="shared" ref="O3:O66" si="1">"("&amp;A3&amp;", "&amp;B3&amp;", "&amp;C3&amp;", '"&amp;M3&amp;"', '"&amp;N3&amp;"', "&amp;F3&amp;", "&amp;G3&amp;", "&amp;H3&amp;", "&amp;I3&amp;", '"&amp;J3&amp;"', '"&amp;K3&amp;"', '"&amp;L3&amp;"'),"</f>
        <v>(1002, 1002, 2, '2019-07-22', '2019-07-26', 1, 0, 2, 4, '119.99', '190503002001', ''),</v>
      </c>
    </row>
    <row r="4" spans="1:15" x14ac:dyDescent="0.3">
      <c r="A4" s="6">
        <v>1003</v>
      </c>
      <c r="B4" s="6">
        <v>1003</v>
      </c>
      <c r="C4" s="6">
        <v>1</v>
      </c>
      <c r="D4" s="18">
        <f t="shared" ca="1" si="0"/>
        <v>43789</v>
      </c>
      <c r="E4" s="18">
        <f ca="1">TODAY()+1</f>
        <v>43793</v>
      </c>
      <c r="F4" s="6">
        <v>1</v>
      </c>
      <c r="G4" s="6">
        <v>0</v>
      </c>
      <c r="H4" s="11">
        <v>2</v>
      </c>
      <c r="I4" s="6">
        <v>11</v>
      </c>
      <c r="J4" s="6">
        <v>109.99</v>
      </c>
      <c r="K4" s="11" t="s">
        <v>1483</v>
      </c>
      <c r="L4" s="11"/>
      <c r="M4" s="24" t="s">
        <v>1684</v>
      </c>
      <c r="N4" s="24" t="s">
        <v>1688</v>
      </c>
      <c r="O4" s="11" t="str">
        <f t="shared" si="1"/>
        <v>(1003, 1003, 1, '2019-07-22', '2019-07-26', 1, 0, 2, 11, '109.99', '190503003001', ''),</v>
      </c>
    </row>
    <row r="5" spans="1:15" x14ac:dyDescent="0.3">
      <c r="A5" s="6">
        <v>1004</v>
      </c>
      <c r="B5" s="6">
        <v>1004</v>
      </c>
      <c r="C5" s="6">
        <v>2</v>
      </c>
      <c r="D5" s="18">
        <f t="shared" ca="1" si="0"/>
        <v>43789</v>
      </c>
      <c r="E5" s="18">
        <f ca="1">TODAY()+2</f>
        <v>43794</v>
      </c>
      <c r="F5" s="6">
        <v>1</v>
      </c>
      <c r="G5" s="6">
        <v>0</v>
      </c>
      <c r="H5" s="11">
        <v>1</v>
      </c>
      <c r="I5" s="6">
        <v>12</v>
      </c>
      <c r="J5" s="6">
        <v>119.99</v>
      </c>
      <c r="K5" s="11" t="s">
        <v>1484</v>
      </c>
      <c r="L5" s="11" t="s">
        <v>1480</v>
      </c>
      <c r="M5" s="24" t="s">
        <v>1684</v>
      </c>
      <c r="N5" s="24" t="s">
        <v>1689</v>
      </c>
      <c r="O5" s="11" t="str">
        <f t="shared" si="1"/>
        <v>(1004, 1004, 2, '2019-07-22', '2019-07-27', 1, 0, 1, 12, '119.99', '190504004001', 'wants a good view'),</v>
      </c>
    </row>
    <row r="6" spans="1:15" x14ac:dyDescent="0.3">
      <c r="A6" s="6">
        <v>1005</v>
      </c>
      <c r="B6" s="6">
        <v>1005</v>
      </c>
      <c r="C6" s="6">
        <v>1</v>
      </c>
      <c r="D6" s="18">
        <f t="shared" ca="1" si="0"/>
        <v>43789</v>
      </c>
      <c r="E6" s="18">
        <f ca="1">TODAY()+2</f>
        <v>43794</v>
      </c>
      <c r="F6" s="6">
        <v>1</v>
      </c>
      <c r="G6" s="6">
        <v>0</v>
      </c>
      <c r="H6" s="11">
        <v>2</v>
      </c>
      <c r="I6" s="6">
        <v>13</v>
      </c>
      <c r="J6" s="6">
        <v>109.99</v>
      </c>
      <c r="K6" s="11" t="s">
        <v>1485</v>
      </c>
      <c r="L6" s="11"/>
      <c r="M6" s="24" t="s">
        <v>1684</v>
      </c>
      <c r="N6" s="24" t="s">
        <v>1689</v>
      </c>
      <c r="O6" s="11" t="str">
        <f t="shared" si="1"/>
        <v>(1005, 1005, 1, '2019-07-22', '2019-07-27', 1, 0, 2, 13, '109.99', '190505005001', ''),</v>
      </c>
    </row>
    <row r="7" spans="1:15" x14ac:dyDescent="0.3">
      <c r="A7" s="6">
        <v>1006</v>
      </c>
      <c r="B7" s="6">
        <v>1006</v>
      </c>
      <c r="C7" s="6">
        <v>3</v>
      </c>
      <c r="D7" s="18">
        <f t="shared" ca="1" si="0"/>
        <v>43789</v>
      </c>
      <c r="E7" s="18">
        <f ca="1">TODAY()+3</f>
        <v>43795</v>
      </c>
      <c r="F7" s="6">
        <v>1</v>
      </c>
      <c r="G7" s="6">
        <v>0</v>
      </c>
      <c r="H7" s="11">
        <v>1</v>
      </c>
      <c r="I7" s="6">
        <v>6</v>
      </c>
      <c r="J7" s="6">
        <v>129.99</v>
      </c>
      <c r="K7" s="11" t="s">
        <v>1486</v>
      </c>
      <c r="L7" s="11"/>
      <c r="M7" s="24" t="s">
        <v>1684</v>
      </c>
      <c r="N7" s="24" t="s">
        <v>1687</v>
      </c>
      <c r="O7" s="11" t="str">
        <f t="shared" si="1"/>
        <v>(1006, 1006, 3, '2019-07-22', '2019-07-28', 1, 0, 1, 6, '129.99', '190508006001', ''),</v>
      </c>
    </row>
    <row r="8" spans="1:15" x14ac:dyDescent="0.3">
      <c r="A8" s="6">
        <v>1007</v>
      </c>
      <c r="B8" s="6">
        <v>1007</v>
      </c>
      <c r="C8" s="6">
        <v>1</v>
      </c>
      <c r="D8" s="18">
        <f t="shared" ref="D8:D16" ca="1" si="2">TODAY()-2</f>
        <v>43790</v>
      </c>
      <c r="E8" s="18">
        <f ca="1">TODAY()+1</f>
        <v>43793</v>
      </c>
      <c r="F8" s="6">
        <v>1</v>
      </c>
      <c r="G8" s="6">
        <v>0</v>
      </c>
      <c r="H8" s="11">
        <v>2</v>
      </c>
      <c r="I8" s="6">
        <v>23</v>
      </c>
      <c r="J8" s="6">
        <v>109.99</v>
      </c>
      <c r="K8" s="11" t="s">
        <v>1487</v>
      </c>
      <c r="L8" s="11"/>
      <c r="M8" s="24" t="s">
        <v>1685</v>
      </c>
      <c r="N8" s="24" t="s">
        <v>1688</v>
      </c>
      <c r="O8" s="11" t="str">
        <f t="shared" si="1"/>
        <v>(1007, 1007, 1, '2019-07-23', '2019-07-26', 1, 0, 2, 23, '109.99', '190509007001', ''),</v>
      </c>
    </row>
    <row r="9" spans="1:15" x14ac:dyDescent="0.3">
      <c r="A9" s="6">
        <v>1008</v>
      </c>
      <c r="B9" s="6">
        <v>1008</v>
      </c>
      <c r="C9" s="6">
        <v>3</v>
      </c>
      <c r="D9" s="18">
        <f t="shared" ca="1" si="2"/>
        <v>43790</v>
      </c>
      <c r="E9" s="18">
        <f ca="1">TODAY()+2</f>
        <v>43794</v>
      </c>
      <c r="F9" s="6">
        <v>1</v>
      </c>
      <c r="G9" s="6">
        <v>0</v>
      </c>
      <c r="H9" s="11">
        <v>2</v>
      </c>
      <c r="I9" s="6">
        <v>26</v>
      </c>
      <c r="J9" s="6">
        <v>129.99</v>
      </c>
      <c r="K9" s="11" t="s">
        <v>1488</v>
      </c>
      <c r="L9" s="11"/>
      <c r="M9" s="24" t="s">
        <v>1685</v>
      </c>
      <c r="N9" s="24" t="s">
        <v>1689</v>
      </c>
      <c r="O9" s="11" t="str">
        <f t="shared" si="1"/>
        <v>(1008, 1008, 3, '2019-07-23', '2019-07-27', 1, 0, 2, 26, '129.99', '190511008001', ''),</v>
      </c>
    </row>
    <row r="10" spans="1:15" x14ac:dyDescent="0.3">
      <c r="A10" s="6">
        <v>1009</v>
      </c>
      <c r="B10" s="6">
        <v>1009</v>
      </c>
      <c r="C10" s="6">
        <v>1</v>
      </c>
      <c r="D10" s="18">
        <f t="shared" ca="1" si="2"/>
        <v>43790</v>
      </c>
      <c r="E10" s="18">
        <f ca="1">TODAY()+3</f>
        <v>43795</v>
      </c>
      <c r="F10" s="6">
        <v>1</v>
      </c>
      <c r="G10" s="6">
        <v>0</v>
      </c>
      <c r="H10" s="11">
        <v>1</v>
      </c>
      <c r="I10" s="6">
        <v>25</v>
      </c>
      <c r="J10" s="6">
        <v>109.99</v>
      </c>
      <c r="K10" s="11" t="s">
        <v>1489</v>
      </c>
      <c r="L10" s="11"/>
      <c r="M10" s="24" t="s">
        <v>1685</v>
      </c>
      <c r="N10" s="24" t="s">
        <v>1687</v>
      </c>
      <c r="O10" s="11" t="str">
        <f t="shared" si="1"/>
        <v>(1009, 1009, 1, '2019-07-23', '2019-07-28', 1, 0, 1, 25, '109.99', '190513009001', ''),</v>
      </c>
    </row>
    <row r="11" spans="1:15" x14ac:dyDescent="0.3">
      <c r="A11" s="6">
        <v>1010</v>
      </c>
      <c r="B11" s="6">
        <v>1010</v>
      </c>
      <c r="C11" s="6">
        <v>3</v>
      </c>
      <c r="D11" s="18">
        <f t="shared" ca="1" si="2"/>
        <v>43790</v>
      </c>
      <c r="E11" s="18">
        <f ca="1">TODAY()+2</f>
        <v>43794</v>
      </c>
      <c r="F11" s="6">
        <v>1</v>
      </c>
      <c r="G11" s="6">
        <v>0</v>
      </c>
      <c r="H11" s="11">
        <v>3</v>
      </c>
      <c r="I11" s="6">
        <v>28</v>
      </c>
      <c r="J11" s="6">
        <v>129.99</v>
      </c>
      <c r="K11" s="11" t="s">
        <v>1490</v>
      </c>
      <c r="L11" s="11"/>
      <c r="M11" s="24" t="s">
        <v>1685</v>
      </c>
      <c r="N11" s="24" t="s">
        <v>1689</v>
      </c>
      <c r="O11" s="11" t="str">
        <f t="shared" si="1"/>
        <v>(1010, 1010, 3, '2019-07-23', '2019-07-27', 1, 0, 3, 28, '129.99', '190515010001', ''),</v>
      </c>
    </row>
    <row r="12" spans="1:15" x14ac:dyDescent="0.3">
      <c r="A12" s="6">
        <v>1011</v>
      </c>
      <c r="B12" s="6">
        <v>1011</v>
      </c>
      <c r="C12" s="6">
        <v>1</v>
      </c>
      <c r="D12" s="18">
        <f t="shared" ca="1" si="2"/>
        <v>43790</v>
      </c>
      <c r="E12" s="18">
        <f ca="1">TODAY()+3</f>
        <v>43795</v>
      </c>
      <c r="F12" s="6">
        <v>1</v>
      </c>
      <c r="G12" s="6">
        <v>0</v>
      </c>
      <c r="H12" s="11">
        <v>1</v>
      </c>
      <c r="I12" s="6">
        <v>27</v>
      </c>
      <c r="J12" s="6">
        <v>109.99</v>
      </c>
      <c r="K12" s="11" t="s">
        <v>1491</v>
      </c>
      <c r="L12" s="11"/>
      <c r="M12" s="24" t="s">
        <v>1685</v>
      </c>
      <c r="N12" s="24" t="s">
        <v>1687</v>
      </c>
      <c r="O12" s="11" t="str">
        <f t="shared" si="1"/>
        <v>(1011, 1011, 1, '2019-07-23', '2019-07-28', 1, 0, 1, 27, '109.99', '190517011001', ''),</v>
      </c>
    </row>
    <row r="13" spans="1:15" x14ac:dyDescent="0.3">
      <c r="A13" s="6">
        <v>1012</v>
      </c>
      <c r="B13" s="6">
        <v>1012</v>
      </c>
      <c r="C13" s="6">
        <v>2</v>
      </c>
      <c r="D13" s="18">
        <f t="shared" ca="1" si="2"/>
        <v>43790</v>
      </c>
      <c r="E13" s="18">
        <f ca="1">TODAY()+2</f>
        <v>43794</v>
      </c>
      <c r="F13" s="6">
        <v>1</v>
      </c>
      <c r="G13" s="6">
        <v>0</v>
      </c>
      <c r="H13" s="11">
        <v>2</v>
      </c>
      <c r="I13" s="6">
        <v>24</v>
      </c>
      <c r="J13" s="6">
        <v>119.99</v>
      </c>
      <c r="K13" s="11" t="s">
        <v>1492</v>
      </c>
      <c r="L13" s="11"/>
      <c r="M13" s="24" t="s">
        <v>1685</v>
      </c>
      <c r="N13" s="24" t="s">
        <v>1689</v>
      </c>
      <c r="O13" s="11" t="str">
        <f t="shared" si="1"/>
        <v>(1012, 1012, 2, '2019-07-23', '2019-07-27', 1, 0, 2, 24, '119.99', '190519012001', ''),</v>
      </c>
    </row>
    <row r="14" spans="1:15" x14ac:dyDescent="0.3">
      <c r="A14" s="6">
        <v>1013</v>
      </c>
      <c r="B14" s="6">
        <v>1013</v>
      </c>
      <c r="C14" s="6">
        <v>1</v>
      </c>
      <c r="D14" s="18">
        <f t="shared" ca="1" si="2"/>
        <v>43790</v>
      </c>
      <c r="E14" s="18">
        <f ca="1">TODAY()+1</f>
        <v>43793</v>
      </c>
      <c r="F14" s="6">
        <v>1</v>
      </c>
      <c r="G14" s="6">
        <v>0</v>
      </c>
      <c r="H14" s="11">
        <v>2</v>
      </c>
      <c r="I14" s="6">
        <v>29</v>
      </c>
      <c r="J14" s="6">
        <v>109.99</v>
      </c>
      <c r="K14" s="11" t="s">
        <v>1493</v>
      </c>
      <c r="L14" s="11"/>
      <c r="M14" s="24" t="s">
        <v>1685</v>
      </c>
      <c r="N14" s="24" t="s">
        <v>1688</v>
      </c>
      <c r="O14" s="11" t="str">
        <f t="shared" si="1"/>
        <v>(1013, 1013, 1, '2019-07-23', '2019-07-26', 1, 0, 2, 29, '109.99', '190521013001', ''),</v>
      </c>
    </row>
    <row r="15" spans="1:15" x14ac:dyDescent="0.3">
      <c r="A15" s="6">
        <v>1014</v>
      </c>
      <c r="B15" s="6">
        <v>1014</v>
      </c>
      <c r="C15" s="6">
        <v>2</v>
      </c>
      <c r="D15" s="18">
        <f t="shared" ca="1" si="2"/>
        <v>43790</v>
      </c>
      <c r="E15" s="18">
        <f ca="1">TODAY()+2</f>
        <v>43794</v>
      </c>
      <c r="F15" s="6">
        <v>1</v>
      </c>
      <c r="G15" s="6">
        <v>0</v>
      </c>
      <c r="H15" s="11">
        <v>1</v>
      </c>
      <c r="I15" s="6">
        <v>32</v>
      </c>
      <c r="J15" s="6">
        <v>119.99</v>
      </c>
      <c r="K15" s="11" t="s">
        <v>1494</v>
      </c>
      <c r="L15" s="11"/>
      <c r="M15" s="24" t="s">
        <v>1685</v>
      </c>
      <c r="N15" s="24" t="s">
        <v>1689</v>
      </c>
      <c r="O15" s="11" t="str">
        <f t="shared" si="1"/>
        <v>(1014, 1014, 2, '2019-07-23', '2019-07-27', 1, 0, 1, 32, '119.99', '190523014001', ''),</v>
      </c>
    </row>
    <row r="16" spans="1:15" x14ac:dyDescent="0.3">
      <c r="A16" s="6">
        <v>1015</v>
      </c>
      <c r="B16" s="6">
        <v>1015</v>
      </c>
      <c r="C16" s="6">
        <v>1</v>
      </c>
      <c r="D16" s="18">
        <f t="shared" ca="1" si="2"/>
        <v>43790</v>
      </c>
      <c r="E16" s="18">
        <f ca="1">TODAY()+1</f>
        <v>43793</v>
      </c>
      <c r="F16" s="6">
        <v>1</v>
      </c>
      <c r="G16" s="6">
        <v>0</v>
      </c>
      <c r="H16" s="11">
        <v>3</v>
      </c>
      <c r="I16" s="6">
        <v>31</v>
      </c>
      <c r="J16" s="6">
        <v>109.99</v>
      </c>
      <c r="K16" s="11" t="s">
        <v>1495</v>
      </c>
      <c r="L16" s="11"/>
      <c r="M16" s="24" t="s">
        <v>1685</v>
      </c>
      <c r="N16" s="24" t="s">
        <v>1688</v>
      </c>
      <c r="O16" s="11" t="str">
        <f t="shared" si="1"/>
        <v>(1015, 1015, 1, '2019-07-23', '2019-07-26', 1, 0, 3, 31, '109.99', '190525015001', ''),</v>
      </c>
    </row>
    <row r="17" spans="1:15" x14ac:dyDescent="0.3">
      <c r="A17" s="6">
        <v>1016</v>
      </c>
      <c r="B17" s="6">
        <v>1016</v>
      </c>
      <c r="C17" s="6">
        <v>3</v>
      </c>
      <c r="D17" s="18">
        <f t="shared" ref="D17:D26" ca="1" si="3">TODAY()-1</f>
        <v>43791</v>
      </c>
      <c r="E17" s="18">
        <f ca="1">TODAY()+3</f>
        <v>43795</v>
      </c>
      <c r="F17" s="6">
        <v>1</v>
      </c>
      <c r="G17" s="6">
        <v>0</v>
      </c>
      <c r="H17" s="11">
        <v>1</v>
      </c>
      <c r="I17" s="6">
        <v>50</v>
      </c>
      <c r="J17" s="6">
        <v>129.99</v>
      </c>
      <c r="K17" s="11" t="s">
        <v>1496</v>
      </c>
      <c r="L17" s="11"/>
      <c r="M17" s="24" t="s">
        <v>1686</v>
      </c>
      <c r="N17" s="24" t="s">
        <v>1687</v>
      </c>
      <c r="O17" s="11" t="str">
        <f t="shared" si="1"/>
        <v>(1016, 1016, 3, '2019-07-24', '2019-07-28', 1, 0, 1, 50, '129.99', '190528016001', ''),</v>
      </c>
    </row>
    <row r="18" spans="1:15" x14ac:dyDescent="0.3">
      <c r="A18" s="6">
        <v>1017</v>
      </c>
      <c r="B18" s="6">
        <v>1017</v>
      </c>
      <c r="C18" s="6">
        <v>1</v>
      </c>
      <c r="D18" s="18">
        <f t="shared" ca="1" si="3"/>
        <v>43791</v>
      </c>
      <c r="E18" s="18">
        <f ca="1">TODAY()+2</f>
        <v>43794</v>
      </c>
      <c r="F18" s="6">
        <v>1</v>
      </c>
      <c r="G18" s="6">
        <v>0</v>
      </c>
      <c r="H18" s="11">
        <v>2</v>
      </c>
      <c r="I18" s="6">
        <v>63</v>
      </c>
      <c r="J18" s="6">
        <v>109.99</v>
      </c>
      <c r="K18" s="11" t="s">
        <v>1497</v>
      </c>
      <c r="L18" s="11" t="s">
        <v>1478</v>
      </c>
      <c r="M18" s="24" t="s">
        <v>1686</v>
      </c>
      <c r="N18" s="24" t="s">
        <v>1689</v>
      </c>
      <c r="O18" s="11" t="str">
        <f t="shared" si="1"/>
        <v>(1017, 1017, 1, '2019-07-24', '2019-07-27', 1, 0, 2, 63, '109.99', '190529017001', 'needs a late checkout time'),</v>
      </c>
    </row>
    <row r="19" spans="1:15" x14ac:dyDescent="0.3">
      <c r="A19" s="6">
        <v>1018</v>
      </c>
      <c r="B19" s="6">
        <v>1018</v>
      </c>
      <c r="C19" s="6">
        <v>3</v>
      </c>
      <c r="D19" s="18">
        <f t="shared" ca="1" si="3"/>
        <v>43791</v>
      </c>
      <c r="E19" s="18">
        <f ca="1">TODAY()+1</f>
        <v>43793</v>
      </c>
      <c r="F19" s="6">
        <v>1</v>
      </c>
      <c r="G19" s="6">
        <v>0</v>
      </c>
      <c r="H19" s="11">
        <v>2</v>
      </c>
      <c r="I19" s="6">
        <v>56</v>
      </c>
      <c r="J19" s="6">
        <v>129.99</v>
      </c>
      <c r="K19" s="11" t="s">
        <v>1498</v>
      </c>
      <c r="L19" s="11"/>
      <c r="M19" s="24" t="s">
        <v>1686</v>
      </c>
      <c r="N19" s="24" t="s">
        <v>1688</v>
      </c>
      <c r="O19" s="11" t="str">
        <f t="shared" si="1"/>
        <v>(1018, 1018, 3, '2019-07-24', '2019-07-26', 1, 0, 2, 56, '129.99', '190601018001', ''),</v>
      </c>
    </row>
    <row r="20" spans="1:15" x14ac:dyDescent="0.3">
      <c r="A20" s="6">
        <v>1019</v>
      </c>
      <c r="B20" s="6">
        <v>1019</v>
      </c>
      <c r="C20" s="6">
        <v>1</v>
      </c>
      <c r="D20" s="18">
        <f t="shared" ca="1" si="3"/>
        <v>43791</v>
      </c>
      <c r="E20" s="18">
        <f ca="1">TODAY()+2</f>
        <v>43794</v>
      </c>
      <c r="F20" s="6">
        <v>1</v>
      </c>
      <c r="G20" s="6">
        <v>0</v>
      </c>
      <c r="H20" s="11">
        <v>1</v>
      </c>
      <c r="I20" s="6">
        <v>65</v>
      </c>
      <c r="J20" s="6">
        <v>109.99</v>
      </c>
      <c r="K20" s="11" t="s">
        <v>1499</v>
      </c>
      <c r="L20" s="11"/>
      <c r="M20" s="24" t="s">
        <v>1686</v>
      </c>
      <c r="N20" s="24" t="s">
        <v>1689</v>
      </c>
      <c r="O20" s="11" t="str">
        <f t="shared" si="1"/>
        <v>(1019, 1019, 1, '2019-07-24', '2019-07-27', 1, 0, 1, 65, '109.99', '190601019001', ''),</v>
      </c>
    </row>
    <row r="21" spans="1:15" x14ac:dyDescent="0.3">
      <c r="A21" s="6">
        <v>1020</v>
      </c>
      <c r="B21" s="6">
        <v>1020</v>
      </c>
      <c r="C21" s="6">
        <v>3</v>
      </c>
      <c r="D21" s="18">
        <f t="shared" ca="1" si="3"/>
        <v>43791</v>
      </c>
      <c r="E21" s="18">
        <f ca="1">TODAY()+1</f>
        <v>43793</v>
      </c>
      <c r="F21" s="6">
        <v>1</v>
      </c>
      <c r="G21" s="6">
        <v>0</v>
      </c>
      <c r="H21" s="11">
        <v>3</v>
      </c>
      <c r="I21" s="6">
        <v>58</v>
      </c>
      <c r="J21" s="6">
        <v>129.99</v>
      </c>
      <c r="K21" s="11" t="s">
        <v>1500</v>
      </c>
      <c r="L21" s="11" t="s">
        <v>1480</v>
      </c>
      <c r="M21" s="24" t="s">
        <v>1686</v>
      </c>
      <c r="N21" s="24" t="s">
        <v>1688</v>
      </c>
      <c r="O21" s="11" t="str">
        <f t="shared" si="1"/>
        <v>(1020, 1020, 3, '2019-07-24', '2019-07-26', 1, 0, 3, 58, '129.99', '190601020001', 'wants a good view'),</v>
      </c>
    </row>
    <row r="22" spans="1:15" x14ac:dyDescent="0.3">
      <c r="A22" s="6">
        <v>1021</v>
      </c>
      <c r="B22" s="6">
        <v>1021</v>
      </c>
      <c r="C22" s="6">
        <v>1</v>
      </c>
      <c r="D22" s="18">
        <f t="shared" ca="1" si="3"/>
        <v>43791</v>
      </c>
      <c r="E22" s="18">
        <f ca="1">TODAY()+2</f>
        <v>43794</v>
      </c>
      <c r="F22" s="6">
        <v>1</v>
      </c>
      <c r="G22" s="6">
        <v>0</v>
      </c>
      <c r="H22" s="11">
        <v>1</v>
      </c>
      <c r="I22" s="6">
        <v>67</v>
      </c>
      <c r="J22" s="6">
        <v>109.99</v>
      </c>
      <c r="K22" s="11" t="s">
        <v>1501</v>
      </c>
      <c r="L22" s="11"/>
      <c r="M22" s="24" t="s">
        <v>1686</v>
      </c>
      <c r="N22" s="24" t="s">
        <v>1689</v>
      </c>
      <c r="O22" s="11" t="str">
        <f t="shared" si="1"/>
        <v>(1021, 1021, 1, '2019-07-24', '2019-07-27', 1, 0, 1, 67, '109.99', '190601021001', ''),</v>
      </c>
    </row>
    <row r="23" spans="1:15" x14ac:dyDescent="0.3">
      <c r="A23" s="6">
        <v>1022</v>
      </c>
      <c r="B23" s="6">
        <v>1022</v>
      </c>
      <c r="C23" s="6">
        <v>2</v>
      </c>
      <c r="D23" s="18">
        <f t="shared" ca="1" si="3"/>
        <v>43791</v>
      </c>
      <c r="E23" s="18">
        <f ca="1">TODAY()+4</f>
        <v>43796</v>
      </c>
      <c r="F23" s="6">
        <v>1</v>
      </c>
      <c r="G23" s="6">
        <v>0</v>
      </c>
      <c r="H23" s="11">
        <v>2</v>
      </c>
      <c r="I23" s="6">
        <v>62</v>
      </c>
      <c r="J23" s="6">
        <v>119.99</v>
      </c>
      <c r="K23" s="11" t="s">
        <v>1502</v>
      </c>
      <c r="L23" s="11"/>
      <c r="M23" s="24" t="s">
        <v>1686</v>
      </c>
      <c r="N23" s="24" t="s">
        <v>1691</v>
      </c>
      <c r="O23" s="11" t="str">
        <f t="shared" si="1"/>
        <v>(1022, 1022, 2, '2019-07-24', '2019-07-29', 1, 0, 2, 62, '119.99', '190601022001', ''),</v>
      </c>
    </row>
    <row r="24" spans="1:15" x14ac:dyDescent="0.3">
      <c r="A24" s="6">
        <v>1023</v>
      </c>
      <c r="B24" s="6">
        <v>1023</v>
      </c>
      <c r="C24" s="6">
        <v>1</v>
      </c>
      <c r="D24" s="18">
        <f t="shared" ca="1" si="3"/>
        <v>43791</v>
      </c>
      <c r="E24" s="18">
        <f ca="1">TODAY()+6</f>
        <v>43798</v>
      </c>
      <c r="F24" s="6">
        <v>1</v>
      </c>
      <c r="G24" s="6">
        <v>0</v>
      </c>
      <c r="H24" s="11">
        <v>2</v>
      </c>
      <c r="I24" s="6">
        <v>69</v>
      </c>
      <c r="J24" s="6">
        <v>109.99</v>
      </c>
      <c r="K24" s="11" t="s">
        <v>1503</v>
      </c>
      <c r="L24" s="11"/>
      <c r="M24" s="24" t="s">
        <v>1686</v>
      </c>
      <c r="N24" s="24" t="s">
        <v>1692</v>
      </c>
      <c r="O24" s="11" t="str">
        <f t="shared" si="1"/>
        <v>(1023, 1023, 1, '2019-07-24', '2019-07-31', 1, 0, 2, 69, '109.99', '190602023001', ''),</v>
      </c>
    </row>
    <row r="25" spans="1:15" x14ac:dyDescent="0.3">
      <c r="A25" s="6">
        <v>1024</v>
      </c>
      <c r="B25" s="6">
        <v>1024</v>
      </c>
      <c r="C25" s="6">
        <v>2</v>
      </c>
      <c r="D25" s="18">
        <f t="shared" ca="1" si="3"/>
        <v>43791</v>
      </c>
      <c r="E25" s="18">
        <f ca="1">TODAY()+3</f>
        <v>43795</v>
      </c>
      <c r="F25" s="6">
        <v>1</v>
      </c>
      <c r="G25" s="6">
        <v>0</v>
      </c>
      <c r="H25" s="11">
        <v>1</v>
      </c>
      <c r="I25" s="6">
        <v>64</v>
      </c>
      <c r="J25" s="6">
        <v>119.99</v>
      </c>
      <c r="K25" s="11" t="s">
        <v>1504</v>
      </c>
      <c r="L25" s="11"/>
      <c r="M25" s="24" t="s">
        <v>1686</v>
      </c>
      <c r="N25" s="24" t="s">
        <v>1687</v>
      </c>
      <c r="O25" s="11" t="str">
        <f t="shared" si="1"/>
        <v>(1024, 1024, 2, '2019-07-24', '2019-07-28', 1, 0, 1, 64, '119.99', '190602024001', ''),</v>
      </c>
    </row>
    <row r="26" spans="1:15" x14ac:dyDescent="0.3">
      <c r="A26" s="6">
        <v>1025</v>
      </c>
      <c r="B26" s="6">
        <v>1025</v>
      </c>
      <c r="C26" s="6">
        <v>1</v>
      </c>
      <c r="D26" s="18">
        <f t="shared" ca="1" si="3"/>
        <v>43791</v>
      </c>
      <c r="E26" s="18">
        <f ca="1">TODAY()+1</f>
        <v>43793</v>
      </c>
      <c r="F26" s="6">
        <v>1</v>
      </c>
      <c r="G26" s="6">
        <v>0</v>
      </c>
      <c r="H26" s="11">
        <v>3</v>
      </c>
      <c r="I26" s="6">
        <v>71</v>
      </c>
      <c r="J26" s="6">
        <v>109.99</v>
      </c>
      <c r="K26" s="11" t="s">
        <v>1505</v>
      </c>
      <c r="L26" s="11"/>
      <c r="M26" s="24" t="s">
        <v>1686</v>
      </c>
      <c r="N26" s="24" t="s">
        <v>1688</v>
      </c>
      <c r="O26" s="11" t="str">
        <f t="shared" si="1"/>
        <v>(1025, 1025, 1, '2019-07-24', '2019-07-26', 1, 0, 3, 71, '109.99', '190602025001', ''),</v>
      </c>
    </row>
    <row r="27" spans="1:15" x14ac:dyDescent="0.3">
      <c r="A27" s="6">
        <v>1026</v>
      </c>
      <c r="B27" s="6">
        <v>1026</v>
      </c>
      <c r="C27" s="6">
        <v>3</v>
      </c>
      <c r="D27" s="18">
        <f ca="1">TODAY()-3</f>
        <v>43789</v>
      </c>
      <c r="E27" s="18">
        <f ca="1">TODAY()+2</f>
        <v>43794</v>
      </c>
      <c r="F27" s="6">
        <v>1</v>
      </c>
      <c r="G27" s="6">
        <v>0</v>
      </c>
      <c r="H27" s="11">
        <v>1</v>
      </c>
      <c r="I27" s="6">
        <v>8</v>
      </c>
      <c r="J27" s="6">
        <v>129.99</v>
      </c>
      <c r="K27" s="11" t="s">
        <v>1506</v>
      </c>
      <c r="L27" s="11" t="s">
        <v>1478</v>
      </c>
      <c r="M27" s="24" t="s">
        <v>1684</v>
      </c>
      <c r="N27" s="24" t="s">
        <v>1689</v>
      </c>
      <c r="O27" s="11" t="str">
        <f t="shared" si="1"/>
        <v>(1026, 1026, 3, '2019-07-22', '2019-07-27', 1, 0, 1, 8, '129.99', '190603026001', 'needs a late checkout time'),</v>
      </c>
    </row>
    <row r="28" spans="1:15" x14ac:dyDescent="0.3">
      <c r="A28" s="6">
        <v>1027</v>
      </c>
      <c r="B28" s="6">
        <v>1027</v>
      </c>
      <c r="C28" s="6">
        <v>1</v>
      </c>
      <c r="D28" s="18">
        <f ca="1">TODAY()-3</f>
        <v>43789</v>
      </c>
      <c r="E28" s="18">
        <f ca="1">TODAY()+2</f>
        <v>43794</v>
      </c>
      <c r="F28" s="6">
        <v>1</v>
      </c>
      <c r="G28" s="6">
        <v>0</v>
      </c>
      <c r="H28" s="11">
        <v>2</v>
      </c>
      <c r="I28" s="6">
        <v>15</v>
      </c>
      <c r="J28" s="6">
        <v>109.99</v>
      </c>
      <c r="K28" s="11" t="s">
        <v>1507</v>
      </c>
      <c r="L28" s="11"/>
      <c r="M28" s="24" t="s">
        <v>1684</v>
      </c>
      <c r="N28" s="24" t="s">
        <v>1689</v>
      </c>
      <c r="O28" s="11" t="str">
        <f t="shared" si="1"/>
        <v>(1027, 1027, 1, '2019-07-22', '2019-07-27', 1, 0, 2, 15, '109.99', '190603027001', ''),</v>
      </c>
    </row>
    <row r="29" spans="1:15" x14ac:dyDescent="0.3">
      <c r="A29" s="6">
        <v>1028</v>
      </c>
      <c r="B29" s="6">
        <v>1028</v>
      </c>
      <c r="C29" s="6">
        <v>3</v>
      </c>
      <c r="D29" s="18">
        <f ca="1">TODAY()-3</f>
        <v>43789</v>
      </c>
      <c r="E29" s="18">
        <f ca="1">TODAY()+3</f>
        <v>43795</v>
      </c>
      <c r="F29" s="6">
        <v>1</v>
      </c>
      <c r="G29" s="6">
        <v>0</v>
      </c>
      <c r="H29" s="11">
        <v>2</v>
      </c>
      <c r="I29" s="6">
        <v>10</v>
      </c>
      <c r="J29" s="6">
        <v>129.99</v>
      </c>
      <c r="K29" s="11" t="s">
        <v>1508</v>
      </c>
      <c r="L29" s="11"/>
      <c r="M29" s="24" t="s">
        <v>1684</v>
      </c>
      <c r="N29" s="24" t="s">
        <v>1687</v>
      </c>
      <c r="O29" s="11" t="str">
        <f t="shared" si="1"/>
        <v>(1028, 1028, 3, '2019-07-22', '2019-07-28', 1, 0, 2, 10, '129.99', '190603028001', ''),</v>
      </c>
    </row>
    <row r="30" spans="1:15" x14ac:dyDescent="0.3">
      <c r="A30" s="6">
        <v>1029</v>
      </c>
      <c r="B30" s="6">
        <v>1029</v>
      </c>
      <c r="C30" s="6">
        <v>1</v>
      </c>
      <c r="D30" s="18">
        <f t="shared" ref="D30:D38" ca="1" si="4">TODAY()-2</f>
        <v>43790</v>
      </c>
      <c r="E30" s="18">
        <f ca="1">TODAY()+1</f>
        <v>43793</v>
      </c>
      <c r="F30" s="6">
        <v>1</v>
      </c>
      <c r="G30" s="6">
        <v>0</v>
      </c>
      <c r="H30" s="11">
        <v>1</v>
      </c>
      <c r="I30" s="6">
        <v>33</v>
      </c>
      <c r="J30" s="6">
        <v>109.99</v>
      </c>
      <c r="K30" s="11" t="s">
        <v>1509</v>
      </c>
      <c r="L30" s="11"/>
      <c r="M30" s="24" t="s">
        <v>1685</v>
      </c>
      <c r="N30" s="24" t="s">
        <v>1688</v>
      </c>
      <c r="O30" s="11" t="str">
        <f t="shared" si="1"/>
        <v>(1029, 1029, 1, '2019-07-23', '2019-07-26', 1, 0, 1, 33, '109.99', '190604029001', ''),</v>
      </c>
    </row>
    <row r="31" spans="1:15" x14ac:dyDescent="0.3">
      <c r="A31" s="6">
        <v>1030</v>
      </c>
      <c r="B31" s="6">
        <v>1030</v>
      </c>
      <c r="C31" s="6">
        <v>3</v>
      </c>
      <c r="D31" s="18">
        <f t="shared" ca="1" si="4"/>
        <v>43790</v>
      </c>
      <c r="E31" s="18">
        <f ca="1">TODAY()+2</f>
        <v>43794</v>
      </c>
      <c r="F31" s="6">
        <v>1</v>
      </c>
      <c r="G31" s="6">
        <v>0</v>
      </c>
      <c r="H31" s="11">
        <v>3</v>
      </c>
      <c r="I31" s="6">
        <v>30</v>
      </c>
      <c r="J31" s="6">
        <v>129.99</v>
      </c>
      <c r="K31" s="11" t="s">
        <v>1510</v>
      </c>
      <c r="L31" s="11"/>
      <c r="M31" s="24" t="s">
        <v>1685</v>
      </c>
      <c r="N31" s="24" t="s">
        <v>1689</v>
      </c>
      <c r="O31" s="11" t="str">
        <f t="shared" si="1"/>
        <v>(1030, 1030, 3, '2019-07-23', '2019-07-27', 1, 0, 3, 30, '129.99', '190604030001', ''),</v>
      </c>
    </row>
    <row r="32" spans="1:15" x14ac:dyDescent="0.3">
      <c r="A32" s="6">
        <v>1031</v>
      </c>
      <c r="B32" s="6">
        <v>1031</v>
      </c>
      <c r="C32" s="6">
        <v>1</v>
      </c>
      <c r="D32" s="18">
        <f t="shared" ca="1" si="4"/>
        <v>43790</v>
      </c>
      <c r="E32" s="18">
        <f ca="1">TODAY()+3</f>
        <v>43795</v>
      </c>
      <c r="F32" s="6">
        <v>1</v>
      </c>
      <c r="G32" s="6">
        <v>0</v>
      </c>
      <c r="H32" s="11">
        <v>1</v>
      </c>
      <c r="I32" s="6">
        <v>35</v>
      </c>
      <c r="J32" s="6">
        <v>109.99</v>
      </c>
      <c r="K32" s="11" t="s">
        <v>1511</v>
      </c>
      <c r="L32" s="11"/>
      <c r="M32" s="24" t="s">
        <v>1685</v>
      </c>
      <c r="N32" s="24" t="s">
        <v>1687</v>
      </c>
      <c r="O32" s="11" t="str">
        <f t="shared" si="1"/>
        <v>(1031, 1031, 1, '2019-07-23', '2019-07-28', 1, 0, 1, 35, '109.99', '190604031001', ''),</v>
      </c>
    </row>
    <row r="33" spans="1:15" x14ac:dyDescent="0.3">
      <c r="A33" s="6">
        <v>1032</v>
      </c>
      <c r="B33" s="6">
        <v>1032</v>
      </c>
      <c r="C33" s="6">
        <v>2</v>
      </c>
      <c r="D33" s="18">
        <f t="shared" ca="1" si="4"/>
        <v>43790</v>
      </c>
      <c r="E33" s="18">
        <f ca="1">TODAY()+2</f>
        <v>43794</v>
      </c>
      <c r="F33" s="6">
        <v>1</v>
      </c>
      <c r="G33" s="6">
        <v>0</v>
      </c>
      <c r="H33" s="11">
        <v>2</v>
      </c>
      <c r="I33" s="6">
        <v>34</v>
      </c>
      <c r="J33" s="6">
        <v>119.99</v>
      </c>
      <c r="K33" s="11" t="s">
        <v>1512</v>
      </c>
      <c r="L33" s="11"/>
      <c r="M33" s="24" t="s">
        <v>1685</v>
      </c>
      <c r="N33" s="24" t="s">
        <v>1689</v>
      </c>
      <c r="O33" s="11" t="str">
        <f t="shared" si="1"/>
        <v>(1032, 1032, 2, '2019-07-23', '2019-07-27', 1, 0, 2, 34, '119.99', '190604032001', ''),</v>
      </c>
    </row>
    <row r="34" spans="1:15" x14ac:dyDescent="0.3">
      <c r="A34" s="6">
        <v>1033</v>
      </c>
      <c r="B34" s="6">
        <v>1033</v>
      </c>
      <c r="C34" s="6">
        <v>1</v>
      </c>
      <c r="D34" s="18">
        <f t="shared" ca="1" si="4"/>
        <v>43790</v>
      </c>
      <c r="E34" s="18">
        <f ca="1">TODAY()+3</f>
        <v>43795</v>
      </c>
      <c r="F34" s="6">
        <v>1</v>
      </c>
      <c r="G34" s="6">
        <v>0</v>
      </c>
      <c r="H34" s="11">
        <v>2</v>
      </c>
      <c r="I34" s="6">
        <v>37</v>
      </c>
      <c r="J34" s="6">
        <v>109.99</v>
      </c>
      <c r="K34" s="11" t="s">
        <v>1513</v>
      </c>
      <c r="L34" s="11"/>
      <c r="M34" s="24" t="s">
        <v>1685</v>
      </c>
      <c r="N34" s="24" t="s">
        <v>1687</v>
      </c>
      <c r="O34" s="11" t="str">
        <f t="shared" si="1"/>
        <v>(1033, 1033, 1, '2019-07-23', '2019-07-28', 1, 0, 2, 37, '109.99', '190605033001', ''),</v>
      </c>
    </row>
    <row r="35" spans="1:15" x14ac:dyDescent="0.3">
      <c r="A35" s="6">
        <v>1034</v>
      </c>
      <c r="B35" s="6">
        <v>1034</v>
      </c>
      <c r="C35" s="6">
        <v>2</v>
      </c>
      <c r="D35" s="18">
        <f t="shared" ca="1" si="4"/>
        <v>43790</v>
      </c>
      <c r="E35" s="18">
        <f ca="1">TODAY()+2</f>
        <v>43794</v>
      </c>
      <c r="F35" s="6">
        <v>1</v>
      </c>
      <c r="G35" s="6">
        <v>0</v>
      </c>
      <c r="H35" s="11">
        <v>1</v>
      </c>
      <c r="I35" s="6">
        <v>42</v>
      </c>
      <c r="J35" s="6">
        <v>119.99</v>
      </c>
      <c r="K35" s="11" t="s">
        <v>1514</v>
      </c>
      <c r="L35" s="11"/>
      <c r="M35" s="24" t="s">
        <v>1685</v>
      </c>
      <c r="N35" s="24" t="s">
        <v>1689</v>
      </c>
      <c r="O35" s="11" t="str">
        <f t="shared" si="1"/>
        <v>(1034, 1034, 2, '2019-07-23', '2019-07-27', 1, 0, 1, 42, '119.99', '190605034001', ''),</v>
      </c>
    </row>
    <row r="36" spans="1:15" x14ac:dyDescent="0.3">
      <c r="A36" s="6">
        <v>1035</v>
      </c>
      <c r="B36" s="6">
        <v>1035</v>
      </c>
      <c r="C36" s="6">
        <v>1</v>
      </c>
      <c r="D36" s="18">
        <f t="shared" ca="1" si="4"/>
        <v>43790</v>
      </c>
      <c r="E36" s="18">
        <f ca="1">TODAY()+1</f>
        <v>43793</v>
      </c>
      <c r="F36" s="6">
        <v>1</v>
      </c>
      <c r="G36" s="6">
        <v>0</v>
      </c>
      <c r="H36" s="11">
        <v>4</v>
      </c>
      <c r="I36" s="6">
        <v>39</v>
      </c>
      <c r="J36" s="6">
        <v>109.99</v>
      </c>
      <c r="K36" s="11" t="s">
        <v>1515</v>
      </c>
      <c r="L36" s="11"/>
      <c r="M36" s="24" t="s">
        <v>1685</v>
      </c>
      <c r="N36" s="24" t="s">
        <v>1688</v>
      </c>
      <c r="O36" s="11" t="str">
        <f t="shared" si="1"/>
        <v>(1035, 1035, 1, '2019-07-23', '2019-07-26', 1, 0, 4, 39, '109.99', '190605035001', ''),</v>
      </c>
    </row>
    <row r="37" spans="1:15" x14ac:dyDescent="0.3">
      <c r="A37" s="6">
        <v>1036</v>
      </c>
      <c r="B37" s="6">
        <v>1036</v>
      </c>
      <c r="C37" s="6">
        <v>3</v>
      </c>
      <c r="D37" s="18">
        <f t="shared" ca="1" si="4"/>
        <v>43790</v>
      </c>
      <c r="E37" s="18">
        <f ca="1">TODAY()+2</f>
        <v>43794</v>
      </c>
      <c r="F37" s="6">
        <v>1</v>
      </c>
      <c r="G37" s="6">
        <v>0</v>
      </c>
      <c r="H37" s="11">
        <v>1</v>
      </c>
      <c r="I37" s="6">
        <v>36</v>
      </c>
      <c r="J37" s="6">
        <v>129.99</v>
      </c>
      <c r="K37" s="11" t="s">
        <v>1516</v>
      </c>
      <c r="L37" s="11" t="s">
        <v>1478</v>
      </c>
      <c r="M37" s="24" t="s">
        <v>1685</v>
      </c>
      <c r="N37" s="24" t="s">
        <v>1689</v>
      </c>
      <c r="O37" s="11" t="str">
        <f t="shared" si="1"/>
        <v>(1036, 1036, 3, '2019-07-23', '2019-07-27', 1, 0, 1, 36, '129.99', '190605036001', 'needs a late checkout time'),</v>
      </c>
    </row>
    <row r="38" spans="1:15" x14ac:dyDescent="0.3">
      <c r="A38" s="6">
        <v>1037</v>
      </c>
      <c r="B38" s="6">
        <v>1037</v>
      </c>
      <c r="C38" s="6">
        <v>1</v>
      </c>
      <c r="D38" s="18">
        <f t="shared" ca="1" si="4"/>
        <v>43790</v>
      </c>
      <c r="E38" s="18">
        <f ca="1">TODAY()+1</f>
        <v>43793</v>
      </c>
      <c r="F38" s="6">
        <v>1</v>
      </c>
      <c r="G38" s="6">
        <v>0</v>
      </c>
      <c r="H38" s="11">
        <v>2</v>
      </c>
      <c r="I38" s="6">
        <v>41</v>
      </c>
      <c r="J38" s="6">
        <v>109.99</v>
      </c>
      <c r="K38" s="11" t="s">
        <v>1517</v>
      </c>
      <c r="L38" s="11"/>
      <c r="M38" s="24" t="s">
        <v>1685</v>
      </c>
      <c r="N38" s="24" t="s">
        <v>1688</v>
      </c>
      <c r="O38" s="11" t="str">
        <f t="shared" si="1"/>
        <v>(1037, 1037, 1, '2019-07-23', '2019-07-26', 1, 0, 2, 41, '109.99', '190605037001', ''),</v>
      </c>
    </row>
    <row r="39" spans="1:15" x14ac:dyDescent="0.3">
      <c r="A39" s="6">
        <v>1038</v>
      </c>
      <c r="B39" s="6">
        <v>1038</v>
      </c>
      <c r="C39" s="6">
        <v>3</v>
      </c>
      <c r="D39" s="18">
        <f ca="1">TODAY()-1</f>
        <v>43791</v>
      </c>
      <c r="E39" s="18">
        <f ca="1">TODAY()+3</f>
        <v>43795</v>
      </c>
      <c r="F39" s="6">
        <v>1</v>
      </c>
      <c r="G39" s="6">
        <v>0</v>
      </c>
      <c r="H39" s="11">
        <v>2</v>
      </c>
      <c r="I39" s="6">
        <v>60</v>
      </c>
      <c r="J39" s="6">
        <v>129.99</v>
      </c>
      <c r="K39" s="11" t="s">
        <v>1518</v>
      </c>
      <c r="L39" s="11"/>
      <c r="M39" s="24" t="s">
        <v>1686</v>
      </c>
      <c r="N39" s="24" t="s">
        <v>1687</v>
      </c>
      <c r="O39" s="11" t="str">
        <f t="shared" si="1"/>
        <v>(1038, 1038, 3, '2019-07-24', '2019-07-28', 1, 0, 2, 60, '129.99', '190605038001', ''),</v>
      </c>
    </row>
    <row r="40" spans="1:15" x14ac:dyDescent="0.3">
      <c r="A40" s="6">
        <v>1039</v>
      </c>
      <c r="B40" s="6">
        <v>1039</v>
      </c>
      <c r="C40" s="6">
        <v>1</v>
      </c>
      <c r="D40" s="18">
        <f ca="1">TODAY()-1</f>
        <v>43791</v>
      </c>
      <c r="E40" s="18">
        <f ca="1">TODAY()+2</f>
        <v>43794</v>
      </c>
      <c r="F40" s="6">
        <v>1</v>
      </c>
      <c r="G40" s="6">
        <v>0</v>
      </c>
      <c r="H40" s="11">
        <v>1</v>
      </c>
      <c r="I40" s="6">
        <v>73</v>
      </c>
      <c r="J40" s="6">
        <v>109.99</v>
      </c>
      <c r="K40" s="11" t="s">
        <v>1519</v>
      </c>
      <c r="L40" s="11"/>
      <c r="M40" s="24" t="s">
        <v>1686</v>
      </c>
      <c r="N40" s="24" t="s">
        <v>1689</v>
      </c>
      <c r="O40" s="11" t="str">
        <f t="shared" si="1"/>
        <v>(1039, 1039, 1, '2019-07-24', '2019-07-27', 1, 0, 1, 73, '109.99', '190605039001', ''),</v>
      </c>
    </row>
    <row r="41" spans="1:15" x14ac:dyDescent="0.3">
      <c r="A41" s="6">
        <v>1040</v>
      </c>
      <c r="B41" s="6">
        <v>1040</v>
      </c>
      <c r="C41" s="6">
        <v>3</v>
      </c>
      <c r="D41" s="18">
        <f ca="1">TODAY()-1</f>
        <v>43791</v>
      </c>
      <c r="E41" s="18">
        <f ca="1">TODAY()+1</f>
        <v>43793</v>
      </c>
      <c r="F41" s="6">
        <v>1</v>
      </c>
      <c r="G41" s="6">
        <v>0</v>
      </c>
      <c r="H41" s="11">
        <v>3</v>
      </c>
      <c r="I41" s="6">
        <v>66</v>
      </c>
      <c r="J41" s="6">
        <v>129.99</v>
      </c>
      <c r="K41" s="11" t="s">
        <v>1520</v>
      </c>
      <c r="L41" s="11"/>
      <c r="M41" s="24" t="s">
        <v>1686</v>
      </c>
      <c r="N41" s="24" t="s">
        <v>1688</v>
      </c>
      <c r="O41" s="11" t="str">
        <f t="shared" si="1"/>
        <v>(1040, 1040, 3, '2019-07-24', '2019-07-26', 1, 0, 3, 66, '129.99', '190606040001', ''),</v>
      </c>
    </row>
    <row r="42" spans="1:15" x14ac:dyDescent="0.3">
      <c r="A42" s="6">
        <v>1041</v>
      </c>
      <c r="B42" s="6">
        <v>1041</v>
      </c>
      <c r="C42" s="6">
        <v>1</v>
      </c>
      <c r="D42" s="18">
        <f t="shared" ref="D42:D81" ca="1" si="5">TODAY()</f>
        <v>43792</v>
      </c>
      <c r="E42" s="18">
        <f ca="1">TODAY()+2</f>
        <v>43794</v>
      </c>
      <c r="F42" s="6">
        <v>0</v>
      </c>
      <c r="G42" s="6">
        <v>0</v>
      </c>
      <c r="H42" s="11">
        <v>1</v>
      </c>
      <c r="I42" s="6" t="s">
        <v>1681</v>
      </c>
      <c r="J42" s="6">
        <v>109.99</v>
      </c>
      <c r="K42" s="11" t="s">
        <v>1521</v>
      </c>
      <c r="L42" s="11" t="s">
        <v>1478</v>
      </c>
      <c r="M42" s="24" t="s">
        <v>1683</v>
      </c>
      <c r="N42" s="24" t="s">
        <v>1689</v>
      </c>
      <c r="O42" s="11" t="str">
        <f t="shared" si="1"/>
        <v>(1041, 1041, 1, '2019-07-25', '2019-07-27', 0, 0, 1, null, '109.99', '190606041001', 'needs a late checkout time'),</v>
      </c>
    </row>
    <row r="43" spans="1:15" x14ac:dyDescent="0.3">
      <c r="A43" s="6">
        <v>1042</v>
      </c>
      <c r="B43" s="6">
        <v>1042</v>
      </c>
      <c r="C43" s="6">
        <v>2</v>
      </c>
      <c r="D43" s="18">
        <f t="shared" ca="1" si="5"/>
        <v>43792</v>
      </c>
      <c r="E43" s="18">
        <f ca="1">TODAY()+4</f>
        <v>43796</v>
      </c>
      <c r="F43" s="6">
        <v>0</v>
      </c>
      <c r="G43" s="6">
        <v>0</v>
      </c>
      <c r="H43" s="11">
        <v>2</v>
      </c>
      <c r="I43" s="6" t="s">
        <v>1681</v>
      </c>
      <c r="J43" s="6">
        <v>119.99</v>
      </c>
      <c r="K43" s="11" t="s">
        <v>1522</v>
      </c>
      <c r="L43" s="11"/>
      <c r="M43" s="24" t="s">
        <v>1683</v>
      </c>
      <c r="N43" s="24" t="s">
        <v>1691</v>
      </c>
      <c r="O43" s="11" t="str">
        <f t="shared" si="1"/>
        <v>(1042, 1042, 2, '2019-07-25', '2019-07-29', 0, 0, 2, null, '119.99', '190607042001', ''),</v>
      </c>
    </row>
    <row r="44" spans="1:15" x14ac:dyDescent="0.3">
      <c r="A44" s="6">
        <v>1043</v>
      </c>
      <c r="B44" s="6">
        <v>1043</v>
      </c>
      <c r="C44" s="6">
        <v>1</v>
      </c>
      <c r="D44" s="18">
        <f t="shared" ca="1" si="5"/>
        <v>43792</v>
      </c>
      <c r="E44" s="18">
        <f ca="1">TODAY()+3</f>
        <v>43795</v>
      </c>
      <c r="F44" s="6">
        <v>0</v>
      </c>
      <c r="G44" s="6">
        <v>0</v>
      </c>
      <c r="H44" s="11">
        <v>2</v>
      </c>
      <c r="I44" s="6" t="s">
        <v>1681</v>
      </c>
      <c r="J44" s="6">
        <v>109.99</v>
      </c>
      <c r="K44" s="11" t="s">
        <v>1523</v>
      </c>
      <c r="L44" s="11"/>
      <c r="M44" s="24" t="s">
        <v>1683</v>
      </c>
      <c r="N44" s="24" t="s">
        <v>1687</v>
      </c>
      <c r="O44" s="11" t="str">
        <f t="shared" si="1"/>
        <v>(1043, 1043, 1, '2019-07-25', '2019-07-28', 0, 0, 2, null, '109.99', '190607043001', ''),</v>
      </c>
    </row>
    <row r="45" spans="1:15" x14ac:dyDescent="0.3">
      <c r="A45" s="6">
        <v>1044</v>
      </c>
      <c r="B45" s="6">
        <v>1044</v>
      </c>
      <c r="C45" s="6">
        <v>2</v>
      </c>
      <c r="D45" s="18">
        <f t="shared" ca="1" si="5"/>
        <v>43792</v>
      </c>
      <c r="E45" s="18">
        <f ca="1">TODAY()+2</f>
        <v>43794</v>
      </c>
      <c r="F45" s="6">
        <v>0</v>
      </c>
      <c r="G45" s="6">
        <v>0</v>
      </c>
      <c r="H45" s="11">
        <v>1</v>
      </c>
      <c r="I45" s="6" t="s">
        <v>1681</v>
      </c>
      <c r="J45" s="6">
        <v>119.99</v>
      </c>
      <c r="K45" s="11" t="s">
        <v>1524</v>
      </c>
      <c r="L45" s="11"/>
      <c r="M45" s="24" t="s">
        <v>1683</v>
      </c>
      <c r="N45" s="24" t="s">
        <v>1689</v>
      </c>
      <c r="O45" s="11" t="str">
        <f t="shared" si="1"/>
        <v>(1044, 1044, 2, '2019-07-25', '2019-07-27', 0, 0, 1, null, '119.99', '190607044001', ''),</v>
      </c>
    </row>
    <row r="46" spans="1:15" x14ac:dyDescent="0.3">
      <c r="A46" s="6">
        <v>1045</v>
      </c>
      <c r="B46" s="6">
        <v>1045</v>
      </c>
      <c r="C46" s="6">
        <v>1</v>
      </c>
      <c r="D46" s="18">
        <f t="shared" ca="1" si="5"/>
        <v>43792</v>
      </c>
      <c r="E46" s="18">
        <f ca="1">TODAY()+6</f>
        <v>43798</v>
      </c>
      <c r="F46" s="6">
        <v>0</v>
      </c>
      <c r="G46" s="6">
        <v>0</v>
      </c>
      <c r="H46" s="11">
        <v>3</v>
      </c>
      <c r="I46" s="6" t="s">
        <v>1681</v>
      </c>
      <c r="J46" s="6">
        <v>109.99</v>
      </c>
      <c r="K46" s="11" t="s">
        <v>1525</v>
      </c>
      <c r="L46" s="11"/>
      <c r="M46" s="24" t="s">
        <v>1683</v>
      </c>
      <c r="N46" s="24" t="s">
        <v>1692</v>
      </c>
      <c r="O46" s="11" t="str">
        <f t="shared" si="1"/>
        <v>(1045, 1045, 1, '2019-07-25', '2019-07-31', 0, 0, 3, null, '109.99', '190607045001', ''),</v>
      </c>
    </row>
    <row r="47" spans="1:15" x14ac:dyDescent="0.3">
      <c r="A47" s="6">
        <v>1046</v>
      </c>
      <c r="B47" s="6">
        <v>1046</v>
      </c>
      <c r="C47" s="6">
        <v>3</v>
      </c>
      <c r="D47" s="18">
        <f t="shared" ca="1" si="5"/>
        <v>43792</v>
      </c>
      <c r="E47" s="18">
        <f ca="1">TODAY()+3</f>
        <v>43795</v>
      </c>
      <c r="F47" s="6">
        <v>0</v>
      </c>
      <c r="G47" s="6">
        <v>0</v>
      </c>
      <c r="H47" s="11">
        <v>1</v>
      </c>
      <c r="I47" s="6" t="s">
        <v>1681</v>
      </c>
      <c r="J47" s="6">
        <v>129.99</v>
      </c>
      <c r="K47" s="11" t="s">
        <v>1526</v>
      </c>
      <c r="L47" s="11"/>
      <c r="M47" s="24" t="s">
        <v>1683</v>
      </c>
      <c r="N47" s="24" t="s">
        <v>1687</v>
      </c>
      <c r="O47" s="11" t="str">
        <f t="shared" si="1"/>
        <v>(1046, 1046, 3, '2019-07-25', '2019-07-28', 0, 0, 1, null, '129.99', '190607046001', ''),</v>
      </c>
    </row>
    <row r="48" spans="1:15" x14ac:dyDescent="0.3">
      <c r="A48" s="6">
        <v>1047</v>
      </c>
      <c r="B48" s="6">
        <v>1047</v>
      </c>
      <c r="C48" s="6">
        <v>1</v>
      </c>
      <c r="D48" s="18">
        <f t="shared" ca="1" si="5"/>
        <v>43792</v>
      </c>
      <c r="E48" s="18">
        <f ca="1">TODAY()+1</f>
        <v>43793</v>
      </c>
      <c r="F48" s="6">
        <v>0</v>
      </c>
      <c r="G48" s="6">
        <v>0</v>
      </c>
      <c r="H48" s="11">
        <v>2</v>
      </c>
      <c r="I48" s="6" t="s">
        <v>1681</v>
      </c>
      <c r="J48" s="6">
        <v>109.99</v>
      </c>
      <c r="K48" s="11" t="s">
        <v>1527</v>
      </c>
      <c r="L48" s="11" t="s">
        <v>1478</v>
      </c>
      <c r="M48" s="24" t="s">
        <v>1683</v>
      </c>
      <c r="N48" s="24" t="s">
        <v>1688</v>
      </c>
      <c r="O48" s="11" t="str">
        <f t="shared" si="1"/>
        <v>(1047, 1047, 1, '2019-07-25', '2019-07-26', 0, 0, 2, null, '109.99', '190608047001', 'needs a late checkout time'),</v>
      </c>
    </row>
    <row r="49" spans="1:15" x14ac:dyDescent="0.3">
      <c r="A49" s="6">
        <v>1048</v>
      </c>
      <c r="B49" s="6">
        <v>1048</v>
      </c>
      <c r="C49" s="6">
        <v>3</v>
      </c>
      <c r="D49" s="18">
        <f t="shared" ca="1" si="5"/>
        <v>43792</v>
      </c>
      <c r="E49" s="18">
        <f ca="1">TODAY()+1</f>
        <v>43793</v>
      </c>
      <c r="F49" s="6">
        <v>0</v>
      </c>
      <c r="G49" s="6">
        <v>0</v>
      </c>
      <c r="H49" s="11">
        <v>2</v>
      </c>
      <c r="I49" s="6" t="s">
        <v>1681</v>
      </c>
      <c r="J49" s="6">
        <v>129.99</v>
      </c>
      <c r="K49" s="11" t="s">
        <v>1528</v>
      </c>
      <c r="L49" s="11"/>
      <c r="M49" s="24" t="s">
        <v>1683</v>
      </c>
      <c r="N49" s="24" t="s">
        <v>1688</v>
      </c>
      <c r="O49" s="11" t="str">
        <f t="shared" si="1"/>
        <v>(1048, 1048, 3, '2019-07-25', '2019-07-26', 0, 0, 2, null, '129.99', '190608048001', ''),</v>
      </c>
    </row>
    <row r="50" spans="1:15" x14ac:dyDescent="0.3">
      <c r="A50" s="6">
        <v>1049</v>
      </c>
      <c r="B50" s="6">
        <v>1049</v>
      </c>
      <c r="C50" s="6">
        <v>1</v>
      </c>
      <c r="D50" s="18">
        <f t="shared" ca="1" si="5"/>
        <v>43792</v>
      </c>
      <c r="E50" s="18">
        <f ca="1">TODAY()+2</f>
        <v>43794</v>
      </c>
      <c r="F50" s="6">
        <v>0</v>
      </c>
      <c r="G50" s="6">
        <v>0</v>
      </c>
      <c r="H50" s="11">
        <v>1</v>
      </c>
      <c r="I50" s="6" t="s">
        <v>1681</v>
      </c>
      <c r="J50" s="6">
        <v>109.99</v>
      </c>
      <c r="K50" s="11" t="s">
        <v>1529</v>
      </c>
      <c r="L50" s="11"/>
      <c r="M50" s="24" t="s">
        <v>1683</v>
      </c>
      <c r="N50" s="24" t="s">
        <v>1689</v>
      </c>
      <c r="O50" s="11" t="str">
        <f t="shared" si="1"/>
        <v>(1049, 1049, 1, '2019-07-25', '2019-07-27', 0, 0, 1, null, '109.99', '190608049001', ''),</v>
      </c>
    </row>
    <row r="51" spans="1:15" x14ac:dyDescent="0.3">
      <c r="A51" s="6">
        <v>1050</v>
      </c>
      <c r="B51" s="6">
        <v>1050</v>
      </c>
      <c r="C51" s="6">
        <v>3</v>
      </c>
      <c r="D51" s="18">
        <f t="shared" ca="1" si="5"/>
        <v>43792</v>
      </c>
      <c r="E51" s="18">
        <f ca="1">TODAY()+1</f>
        <v>43793</v>
      </c>
      <c r="F51" s="6">
        <v>0</v>
      </c>
      <c r="G51" s="6">
        <v>0</v>
      </c>
      <c r="H51" s="11">
        <v>3</v>
      </c>
      <c r="I51" s="6" t="s">
        <v>1681</v>
      </c>
      <c r="J51" s="6">
        <v>129.99</v>
      </c>
      <c r="K51" s="11" t="s">
        <v>1530</v>
      </c>
      <c r="L51" s="11"/>
      <c r="M51" s="24" t="s">
        <v>1683</v>
      </c>
      <c r="N51" s="24" t="s">
        <v>1688</v>
      </c>
      <c r="O51" s="11" t="str">
        <f t="shared" si="1"/>
        <v>(1050, 1050, 3, '2019-07-25', '2019-07-26', 0, 0, 3, null, '129.99', '190608050001', ''),</v>
      </c>
    </row>
    <row r="52" spans="1:15" x14ac:dyDescent="0.3">
      <c r="A52" s="6">
        <v>1051</v>
      </c>
      <c r="B52" s="6">
        <v>1051</v>
      </c>
      <c r="C52" s="6">
        <v>1</v>
      </c>
      <c r="D52" s="18">
        <f t="shared" ca="1" si="5"/>
        <v>43792</v>
      </c>
      <c r="E52" s="18">
        <f ca="1">TODAY()+4</f>
        <v>43796</v>
      </c>
      <c r="F52" s="6">
        <v>0</v>
      </c>
      <c r="G52" s="6">
        <v>0</v>
      </c>
      <c r="H52" s="11">
        <v>1</v>
      </c>
      <c r="I52" s="6" t="s">
        <v>1681</v>
      </c>
      <c r="J52" s="6">
        <v>109.99</v>
      </c>
      <c r="K52" s="11" t="s">
        <v>1531</v>
      </c>
      <c r="L52" s="11"/>
      <c r="M52" s="24" t="s">
        <v>1683</v>
      </c>
      <c r="N52" s="24" t="s">
        <v>1691</v>
      </c>
      <c r="O52" s="11" t="str">
        <f t="shared" si="1"/>
        <v>(1051, 1051, 1, '2019-07-25', '2019-07-29', 0, 0, 1, null, '109.99', '190608051001', ''),</v>
      </c>
    </row>
    <row r="53" spans="1:15" x14ac:dyDescent="0.3">
      <c r="A53" s="6">
        <v>1052</v>
      </c>
      <c r="B53" s="6">
        <v>1052</v>
      </c>
      <c r="C53" s="6">
        <v>2</v>
      </c>
      <c r="D53" s="18">
        <f t="shared" ca="1" si="5"/>
        <v>43792</v>
      </c>
      <c r="E53" s="18">
        <f ca="1">TODAY()+3</f>
        <v>43795</v>
      </c>
      <c r="F53" s="6">
        <v>0</v>
      </c>
      <c r="G53" s="6">
        <v>0</v>
      </c>
      <c r="H53" s="11">
        <v>2</v>
      </c>
      <c r="I53" s="6" t="s">
        <v>1681</v>
      </c>
      <c r="J53" s="6">
        <v>119.99</v>
      </c>
      <c r="K53" s="11" t="s">
        <v>1532</v>
      </c>
      <c r="L53" s="11"/>
      <c r="M53" s="24" t="s">
        <v>1683</v>
      </c>
      <c r="N53" s="24" t="s">
        <v>1687</v>
      </c>
      <c r="O53" s="11" t="str">
        <f t="shared" si="1"/>
        <v>(1052, 1052, 2, '2019-07-25', '2019-07-28', 0, 0, 2, null, '119.99', '190608052001', ''),</v>
      </c>
    </row>
    <row r="54" spans="1:15" x14ac:dyDescent="0.3">
      <c r="A54" s="6">
        <v>1053</v>
      </c>
      <c r="B54" s="6">
        <v>1053</v>
      </c>
      <c r="C54" s="6">
        <v>1</v>
      </c>
      <c r="D54" s="18">
        <f t="shared" ca="1" si="5"/>
        <v>43792</v>
      </c>
      <c r="E54" s="18">
        <f ca="1">TODAY()+2</f>
        <v>43794</v>
      </c>
      <c r="F54" s="6">
        <v>0</v>
      </c>
      <c r="G54" s="6">
        <v>0</v>
      </c>
      <c r="H54" s="11">
        <v>2</v>
      </c>
      <c r="I54" s="6" t="s">
        <v>1681</v>
      </c>
      <c r="J54" s="6">
        <v>109.99</v>
      </c>
      <c r="K54" s="11" t="s">
        <v>1533</v>
      </c>
      <c r="L54" s="11"/>
      <c r="M54" s="24" t="s">
        <v>1683</v>
      </c>
      <c r="N54" s="24" t="s">
        <v>1689</v>
      </c>
      <c r="O54" s="11" t="str">
        <f t="shared" si="1"/>
        <v>(1053, 1053, 1, '2019-07-25', '2019-07-27', 0, 0, 2, null, '109.99', '190609053001', ''),</v>
      </c>
    </row>
    <row r="55" spans="1:15" x14ac:dyDescent="0.3">
      <c r="A55" s="6">
        <v>1054</v>
      </c>
      <c r="B55" s="6">
        <v>1054</v>
      </c>
      <c r="C55" s="6">
        <v>2</v>
      </c>
      <c r="D55" s="18">
        <f t="shared" ca="1" si="5"/>
        <v>43792</v>
      </c>
      <c r="E55" s="18">
        <f ca="1">TODAY()+4</f>
        <v>43796</v>
      </c>
      <c r="F55" s="6">
        <v>0</v>
      </c>
      <c r="G55" s="6">
        <v>0</v>
      </c>
      <c r="H55" s="11">
        <v>1</v>
      </c>
      <c r="I55" s="6" t="s">
        <v>1681</v>
      </c>
      <c r="J55" s="6">
        <v>119.99</v>
      </c>
      <c r="K55" s="11" t="s">
        <v>1534</v>
      </c>
      <c r="L55" s="11"/>
      <c r="M55" s="24" t="s">
        <v>1683</v>
      </c>
      <c r="N55" s="24" t="s">
        <v>1691</v>
      </c>
      <c r="O55" s="11" t="str">
        <f t="shared" si="1"/>
        <v>(1054, 1054, 2, '2019-07-25', '2019-07-29', 0, 0, 1, null, '119.99', '190609054001', ''),</v>
      </c>
    </row>
    <row r="56" spans="1:15" x14ac:dyDescent="0.3">
      <c r="A56" s="6">
        <v>1055</v>
      </c>
      <c r="B56" s="6">
        <v>1055</v>
      </c>
      <c r="C56" s="6">
        <v>1</v>
      </c>
      <c r="D56" s="18">
        <f t="shared" ca="1" si="5"/>
        <v>43792</v>
      </c>
      <c r="E56" s="18">
        <f ca="1">TODAY()+3</f>
        <v>43795</v>
      </c>
      <c r="F56" s="6">
        <v>0</v>
      </c>
      <c r="G56" s="6">
        <v>0</v>
      </c>
      <c r="H56" s="11">
        <v>3</v>
      </c>
      <c r="I56" s="6" t="s">
        <v>1681</v>
      </c>
      <c r="J56" s="6">
        <v>109.99</v>
      </c>
      <c r="K56" s="11" t="s">
        <v>1535</v>
      </c>
      <c r="L56" s="11"/>
      <c r="M56" s="24" t="s">
        <v>1683</v>
      </c>
      <c r="N56" s="24" t="s">
        <v>1687</v>
      </c>
      <c r="O56" s="11" t="str">
        <f t="shared" si="1"/>
        <v>(1055, 1055, 1, '2019-07-25', '2019-07-28', 0, 0, 3, null, '109.99', '190609055001', ''),</v>
      </c>
    </row>
    <row r="57" spans="1:15" x14ac:dyDescent="0.3">
      <c r="A57" s="6">
        <v>1056</v>
      </c>
      <c r="B57" s="6">
        <v>1056</v>
      </c>
      <c r="C57" s="6">
        <v>3</v>
      </c>
      <c r="D57" s="18">
        <f t="shared" ca="1" si="5"/>
        <v>43792</v>
      </c>
      <c r="E57" s="18">
        <f ca="1">TODAY()+1</f>
        <v>43793</v>
      </c>
      <c r="F57" s="6">
        <v>0</v>
      </c>
      <c r="G57" s="6">
        <v>0</v>
      </c>
      <c r="H57" s="11">
        <v>1</v>
      </c>
      <c r="I57" s="6" t="s">
        <v>1681</v>
      </c>
      <c r="J57" s="6">
        <v>129.99</v>
      </c>
      <c r="K57" s="11" t="s">
        <v>1536</v>
      </c>
      <c r="L57" s="11"/>
      <c r="M57" s="24" t="s">
        <v>1683</v>
      </c>
      <c r="N57" s="24" t="s">
        <v>1688</v>
      </c>
      <c r="O57" s="11" t="str">
        <f t="shared" si="1"/>
        <v>(1056, 1056, 3, '2019-07-25', '2019-07-26', 0, 0, 1, null, '129.99', '190609056001', ''),</v>
      </c>
    </row>
    <row r="58" spans="1:15" x14ac:dyDescent="0.3">
      <c r="A58" s="6">
        <v>1057</v>
      </c>
      <c r="B58" s="6">
        <v>1057</v>
      </c>
      <c r="C58" s="6">
        <v>1</v>
      </c>
      <c r="D58" s="18">
        <f t="shared" ca="1" si="5"/>
        <v>43792</v>
      </c>
      <c r="E58" s="18">
        <f ca="1">TODAY()+1</f>
        <v>43793</v>
      </c>
      <c r="F58" s="6">
        <v>0</v>
      </c>
      <c r="G58" s="6">
        <v>0</v>
      </c>
      <c r="H58" s="11">
        <v>2</v>
      </c>
      <c r="I58" s="6" t="s">
        <v>1681</v>
      </c>
      <c r="J58" s="6">
        <v>109.99</v>
      </c>
      <c r="K58" s="11" t="s">
        <v>1537</v>
      </c>
      <c r="L58" s="11"/>
      <c r="M58" s="24" t="s">
        <v>1683</v>
      </c>
      <c r="N58" s="24" t="s">
        <v>1688</v>
      </c>
      <c r="O58" s="11" t="str">
        <f t="shared" si="1"/>
        <v>(1057, 1057, 1, '2019-07-25', '2019-07-26', 0, 0, 2, null, '109.99', '190609057001', ''),</v>
      </c>
    </row>
    <row r="59" spans="1:15" x14ac:dyDescent="0.3">
      <c r="A59" s="6">
        <v>1058</v>
      </c>
      <c r="B59" s="6">
        <v>1058</v>
      </c>
      <c r="C59" s="6">
        <v>3</v>
      </c>
      <c r="D59" s="18">
        <f t="shared" ca="1" si="5"/>
        <v>43792</v>
      </c>
      <c r="E59" s="18">
        <f ca="1">TODAY()+2</f>
        <v>43794</v>
      </c>
      <c r="F59" s="6">
        <v>0</v>
      </c>
      <c r="G59" s="6">
        <v>0</v>
      </c>
      <c r="H59" s="11">
        <v>2</v>
      </c>
      <c r="I59" s="6" t="s">
        <v>1681</v>
      </c>
      <c r="J59" s="6">
        <v>129.99</v>
      </c>
      <c r="K59" s="11" t="s">
        <v>1538</v>
      </c>
      <c r="L59" s="11"/>
      <c r="M59" s="24" t="s">
        <v>1683</v>
      </c>
      <c r="N59" s="24" t="s">
        <v>1689</v>
      </c>
      <c r="O59" s="11" t="str">
        <f t="shared" si="1"/>
        <v>(1058, 1058, 3, '2019-07-25', '2019-07-27', 0, 0, 2, null, '129.99', '190610058001', ''),</v>
      </c>
    </row>
    <row r="60" spans="1:15" x14ac:dyDescent="0.3">
      <c r="A60" s="6">
        <v>1059</v>
      </c>
      <c r="B60" s="6">
        <v>1059</v>
      </c>
      <c r="C60" s="6">
        <v>1</v>
      </c>
      <c r="D60" s="18">
        <f t="shared" ca="1" si="5"/>
        <v>43792</v>
      </c>
      <c r="E60" s="18">
        <f ca="1">TODAY()+1</f>
        <v>43793</v>
      </c>
      <c r="F60" s="6">
        <v>0</v>
      </c>
      <c r="G60" s="6">
        <v>0</v>
      </c>
      <c r="H60" s="11">
        <v>1</v>
      </c>
      <c r="I60" s="6" t="s">
        <v>1681</v>
      </c>
      <c r="J60" s="6">
        <v>109.99</v>
      </c>
      <c r="K60" s="11" t="s">
        <v>1539</v>
      </c>
      <c r="L60" s="11"/>
      <c r="M60" s="24" t="s">
        <v>1683</v>
      </c>
      <c r="N60" s="24" t="s">
        <v>1688</v>
      </c>
      <c r="O60" s="11" t="str">
        <f t="shared" si="1"/>
        <v>(1059, 1059, 1, '2019-07-25', '2019-07-26', 0, 0, 1, null, '109.99', '190610059001', ''),</v>
      </c>
    </row>
    <row r="61" spans="1:15" x14ac:dyDescent="0.3">
      <c r="A61" s="6">
        <v>1060</v>
      </c>
      <c r="B61" s="6">
        <v>1060</v>
      </c>
      <c r="C61" s="6">
        <v>3</v>
      </c>
      <c r="D61" s="18">
        <f t="shared" ca="1" si="5"/>
        <v>43792</v>
      </c>
      <c r="E61" s="18">
        <f ca="1">TODAY()+4</f>
        <v>43796</v>
      </c>
      <c r="F61" s="6">
        <v>0</v>
      </c>
      <c r="G61" s="6">
        <v>0</v>
      </c>
      <c r="H61" s="11">
        <v>3</v>
      </c>
      <c r="I61" s="6" t="s">
        <v>1681</v>
      </c>
      <c r="J61" s="6">
        <v>129.99</v>
      </c>
      <c r="K61" s="11" t="s">
        <v>1540</v>
      </c>
      <c r="L61" s="11"/>
      <c r="M61" s="24" t="s">
        <v>1683</v>
      </c>
      <c r="N61" s="24" t="s">
        <v>1691</v>
      </c>
      <c r="O61" s="11" t="str">
        <f t="shared" si="1"/>
        <v>(1060, 1060, 3, '2019-07-25', '2019-07-29', 0, 0, 3, null, '129.99', '190610060001', ''),</v>
      </c>
    </row>
    <row r="62" spans="1:15" x14ac:dyDescent="0.3">
      <c r="A62" s="6">
        <v>1061</v>
      </c>
      <c r="B62" s="6">
        <v>1061</v>
      </c>
      <c r="C62" s="6">
        <v>1</v>
      </c>
      <c r="D62" s="18">
        <f t="shared" ca="1" si="5"/>
        <v>43792</v>
      </c>
      <c r="E62" s="18">
        <f ca="1">TODAY()+3</f>
        <v>43795</v>
      </c>
      <c r="F62" s="6">
        <v>0</v>
      </c>
      <c r="G62" s="6">
        <v>0</v>
      </c>
      <c r="H62" s="11">
        <v>1</v>
      </c>
      <c r="I62" s="6" t="s">
        <v>1681</v>
      </c>
      <c r="J62" s="6">
        <v>109.99</v>
      </c>
      <c r="K62" s="11" t="s">
        <v>1541</v>
      </c>
      <c r="L62" s="11" t="s">
        <v>1478</v>
      </c>
      <c r="M62" s="24" t="s">
        <v>1683</v>
      </c>
      <c r="N62" s="24" t="s">
        <v>1687</v>
      </c>
      <c r="O62" s="11" t="str">
        <f t="shared" si="1"/>
        <v>(1061, 1061, 1, '2019-07-25', '2019-07-28', 0, 0, 1, null, '109.99', '190610061001', 'needs a late checkout time'),</v>
      </c>
    </row>
    <row r="63" spans="1:15" x14ac:dyDescent="0.3">
      <c r="A63" s="6">
        <v>1062</v>
      </c>
      <c r="B63" s="6">
        <v>1062</v>
      </c>
      <c r="C63" s="6">
        <v>2</v>
      </c>
      <c r="D63" s="18">
        <f t="shared" ca="1" si="5"/>
        <v>43792</v>
      </c>
      <c r="E63" s="18">
        <f ca="1">TODAY()+2</f>
        <v>43794</v>
      </c>
      <c r="F63" s="6">
        <v>0</v>
      </c>
      <c r="G63" s="6">
        <v>0</v>
      </c>
      <c r="H63" s="11">
        <v>2</v>
      </c>
      <c r="I63" s="6" t="s">
        <v>1681</v>
      </c>
      <c r="J63" s="6">
        <v>119.99</v>
      </c>
      <c r="K63" s="11" t="s">
        <v>1542</v>
      </c>
      <c r="L63" s="11"/>
      <c r="M63" s="24" t="s">
        <v>1683</v>
      </c>
      <c r="N63" s="24" t="s">
        <v>1689</v>
      </c>
      <c r="O63" s="11" t="str">
        <f t="shared" si="1"/>
        <v>(1062, 1062, 2, '2019-07-25', '2019-07-27', 0, 0, 2, null, '119.99', '190611062001', ''),</v>
      </c>
    </row>
    <row r="64" spans="1:15" x14ac:dyDescent="0.3">
      <c r="A64" s="6">
        <v>1063</v>
      </c>
      <c r="B64" s="6">
        <v>1063</v>
      </c>
      <c r="C64" s="6">
        <v>1</v>
      </c>
      <c r="D64" s="18">
        <f t="shared" ca="1" si="5"/>
        <v>43792</v>
      </c>
      <c r="E64" s="18">
        <f ca="1">TODAY()+5</f>
        <v>43797</v>
      </c>
      <c r="F64" s="6">
        <v>0</v>
      </c>
      <c r="G64" s="6">
        <v>0</v>
      </c>
      <c r="H64" s="11">
        <v>2</v>
      </c>
      <c r="I64" s="6" t="s">
        <v>1681</v>
      </c>
      <c r="J64" s="6">
        <v>109.99</v>
      </c>
      <c r="K64" s="11" t="s">
        <v>1543</v>
      </c>
      <c r="L64" s="11"/>
      <c r="M64" s="24" t="s">
        <v>1683</v>
      </c>
      <c r="N64" s="24" t="s">
        <v>1690</v>
      </c>
      <c r="O64" s="11" t="str">
        <f t="shared" si="1"/>
        <v>(1063, 1063, 1, '2019-07-25', '2019-07-30', 0, 0, 2, null, '109.99', '190611063001', ''),</v>
      </c>
    </row>
    <row r="65" spans="1:15" x14ac:dyDescent="0.3">
      <c r="A65" s="6">
        <v>1064</v>
      </c>
      <c r="B65" s="6">
        <v>1064</v>
      </c>
      <c r="C65" s="6">
        <v>2</v>
      </c>
      <c r="D65" s="18">
        <f t="shared" ca="1" si="5"/>
        <v>43792</v>
      </c>
      <c r="E65" s="18">
        <f ca="1">TODAY()+3</f>
        <v>43795</v>
      </c>
      <c r="F65" s="6">
        <v>0</v>
      </c>
      <c r="G65" s="6">
        <v>0</v>
      </c>
      <c r="H65" s="11">
        <v>1</v>
      </c>
      <c r="I65" s="6" t="s">
        <v>1681</v>
      </c>
      <c r="J65" s="6">
        <v>119.99</v>
      </c>
      <c r="K65" s="11" t="s">
        <v>1544</v>
      </c>
      <c r="L65" s="11"/>
      <c r="M65" s="24" t="s">
        <v>1683</v>
      </c>
      <c r="N65" s="24" t="s">
        <v>1687</v>
      </c>
      <c r="O65" s="11" t="str">
        <f t="shared" si="1"/>
        <v>(1064, 1064, 2, '2019-07-25', '2019-07-28', 0, 0, 1, null, '119.99', '190612064001', ''),</v>
      </c>
    </row>
    <row r="66" spans="1:15" x14ac:dyDescent="0.3">
      <c r="A66" s="6">
        <v>1065</v>
      </c>
      <c r="B66" s="6">
        <v>1065</v>
      </c>
      <c r="C66" s="6">
        <v>1</v>
      </c>
      <c r="D66" s="18">
        <f t="shared" ca="1" si="5"/>
        <v>43792</v>
      </c>
      <c r="E66" s="18">
        <f ca="1">TODAY()+1</f>
        <v>43793</v>
      </c>
      <c r="F66" s="6">
        <v>0</v>
      </c>
      <c r="G66" s="6">
        <v>0</v>
      </c>
      <c r="H66" s="11">
        <v>3</v>
      </c>
      <c r="I66" s="6" t="s">
        <v>1681</v>
      </c>
      <c r="J66" s="6">
        <v>109.99</v>
      </c>
      <c r="K66" s="11" t="s">
        <v>1545</v>
      </c>
      <c r="L66" s="11" t="s">
        <v>1479</v>
      </c>
      <c r="M66" s="24" t="s">
        <v>1683</v>
      </c>
      <c r="N66" s="24" t="s">
        <v>1688</v>
      </c>
      <c r="O66" s="11" t="str">
        <f t="shared" si="1"/>
        <v>(1065, 1065, 1, '2019-07-25', '2019-07-26', 0, 0, 3, null, '109.99', '190612065001', 'wants a large screen tv'),</v>
      </c>
    </row>
    <row r="67" spans="1:15" x14ac:dyDescent="0.3">
      <c r="A67" s="6">
        <v>1066</v>
      </c>
      <c r="B67" s="6">
        <v>1066</v>
      </c>
      <c r="C67" s="6">
        <v>3</v>
      </c>
      <c r="D67" s="18">
        <f t="shared" ca="1" si="5"/>
        <v>43792</v>
      </c>
      <c r="E67" s="18">
        <f ca="1">TODAY()+4</f>
        <v>43796</v>
      </c>
      <c r="F67" s="6">
        <v>0</v>
      </c>
      <c r="G67" s="6">
        <v>0</v>
      </c>
      <c r="H67" s="11">
        <v>1</v>
      </c>
      <c r="I67" s="6" t="s">
        <v>1681</v>
      </c>
      <c r="J67" s="6">
        <v>129.99</v>
      </c>
      <c r="K67" s="11" t="s">
        <v>1546</v>
      </c>
      <c r="L67" s="11"/>
      <c r="M67" s="24" t="s">
        <v>1683</v>
      </c>
      <c r="N67" s="24" t="s">
        <v>1691</v>
      </c>
      <c r="O67" s="11" t="str">
        <f t="shared" ref="O67:O130" si="6">"("&amp;A67&amp;", "&amp;B67&amp;", "&amp;C67&amp;", '"&amp;M67&amp;"', '"&amp;N67&amp;"', "&amp;F67&amp;", "&amp;G67&amp;", "&amp;H67&amp;", "&amp;I67&amp;", '"&amp;J67&amp;"', '"&amp;K67&amp;"', '"&amp;L67&amp;"'),"</f>
        <v>(1066, 1066, 3, '2019-07-25', '2019-07-29', 0, 0, 1, null, '129.99', '190613066001', ''),</v>
      </c>
    </row>
    <row r="68" spans="1:15" x14ac:dyDescent="0.3">
      <c r="A68" s="6">
        <v>1067</v>
      </c>
      <c r="B68" s="6">
        <v>1067</v>
      </c>
      <c r="C68" s="6">
        <v>1</v>
      </c>
      <c r="D68" s="18">
        <f t="shared" ca="1" si="5"/>
        <v>43792</v>
      </c>
      <c r="E68" s="18">
        <f ca="1">TODAY()+3</f>
        <v>43795</v>
      </c>
      <c r="F68" s="6">
        <v>0</v>
      </c>
      <c r="G68" s="6">
        <v>0</v>
      </c>
      <c r="H68" s="11">
        <v>2</v>
      </c>
      <c r="I68" s="6" t="s">
        <v>1681</v>
      </c>
      <c r="J68" s="6">
        <v>109.99</v>
      </c>
      <c r="K68" s="11" t="s">
        <v>1547</v>
      </c>
      <c r="L68" s="11"/>
      <c r="M68" s="24" t="s">
        <v>1683</v>
      </c>
      <c r="N68" s="24" t="s">
        <v>1687</v>
      </c>
      <c r="O68" s="11" t="str">
        <f t="shared" si="6"/>
        <v>(1067, 1067, 1, '2019-07-25', '2019-07-28', 0, 0, 2, null, '109.99', '190613067001', ''),</v>
      </c>
    </row>
    <row r="69" spans="1:15" x14ac:dyDescent="0.3">
      <c r="A69" s="6">
        <v>1068</v>
      </c>
      <c r="B69" s="6">
        <v>1068</v>
      </c>
      <c r="C69" s="6">
        <v>3</v>
      </c>
      <c r="D69" s="18">
        <f t="shared" ca="1" si="5"/>
        <v>43792</v>
      </c>
      <c r="E69" s="18">
        <f ca="1">TODAY()+1</f>
        <v>43793</v>
      </c>
      <c r="F69" s="6">
        <v>0</v>
      </c>
      <c r="G69" s="6">
        <v>0</v>
      </c>
      <c r="H69" s="11">
        <v>2</v>
      </c>
      <c r="I69" s="6" t="s">
        <v>1681</v>
      </c>
      <c r="J69" s="6">
        <v>129.99</v>
      </c>
      <c r="K69" s="11" t="s">
        <v>1548</v>
      </c>
      <c r="L69" s="11"/>
      <c r="M69" s="24" t="s">
        <v>1683</v>
      </c>
      <c r="N69" s="24" t="s">
        <v>1688</v>
      </c>
      <c r="O69" s="11" t="str">
        <f t="shared" si="6"/>
        <v>(1068, 1068, 3, '2019-07-25', '2019-07-26', 0, 0, 2, null, '129.99', '190613068001', ''),</v>
      </c>
    </row>
    <row r="70" spans="1:15" x14ac:dyDescent="0.3">
      <c r="A70" s="6">
        <v>1069</v>
      </c>
      <c r="B70" s="6">
        <v>1069</v>
      </c>
      <c r="C70" s="6">
        <v>1</v>
      </c>
      <c r="D70" s="18">
        <f t="shared" ca="1" si="5"/>
        <v>43792</v>
      </c>
      <c r="E70" s="18">
        <f ca="1">TODAY()+1</f>
        <v>43793</v>
      </c>
      <c r="F70" s="6">
        <v>0</v>
      </c>
      <c r="G70" s="6">
        <v>0</v>
      </c>
      <c r="H70" s="11">
        <v>1</v>
      </c>
      <c r="I70" s="6" t="s">
        <v>1681</v>
      </c>
      <c r="J70" s="6">
        <v>109.99</v>
      </c>
      <c r="K70" s="11" t="s">
        <v>1549</v>
      </c>
      <c r="L70" s="11"/>
      <c r="M70" s="24" t="s">
        <v>1683</v>
      </c>
      <c r="N70" s="24" t="s">
        <v>1688</v>
      </c>
      <c r="O70" s="11" t="str">
        <f t="shared" si="6"/>
        <v>(1069, 1069, 1, '2019-07-25', '2019-07-26', 0, 0, 1, null, '109.99', '190613069001', ''),</v>
      </c>
    </row>
    <row r="71" spans="1:15" x14ac:dyDescent="0.3">
      <c r="A71" s="6">
        <v>1070</v>
      </c>
      <c r="B71" s="6">
        <v>1070</v>
      </c>
      <c r="C71" s="6">
        <v>3</v>
      </c>
      <c r="D71" s="18">
        <f t="shared" ca="1" si="5"/>
        <v>43792</v>
      </c>
      <c r="E71" s="18">
        <f ca="1">TODAY()+2</f>
        <v>43794</v>
      </c>
      <c r="F71" s="6">
        <v>0</v>
      </c>
      <c r="G71" s="6">
        <v>0</v>
      </c>
      <c r="H71" s="11">
        <v>3</v>
      </c>
      <c r="I71" s="6" t="s">
        <v>1681</v>
      </c>
      <c r="J71" s="6">
        <v>129.99</v>
      </c>
      <c r="K71" s="11" t="s">
        <v>1550</v>
      </c>
      <c r="L71" s="11"/>
      <c r="M71" s="24" t="s">
        <v>1683</v>
      </c>
      <c r="N71" s="24" t="s">
        <v>1689</v>
      </c>
      <c r="O71" s="11" t="str">
        <f t="shared" si="6"/>
        <v>(1070, 1070, 3, '2019-07-25', '2019-07-27', 0, 0, 3, null, '129.99', '190614070001', ''),</v>
      </c>
    </row>
    <row r="72" spans="1:15" x14ac:dyDescent="0.3">
      <c r="A72" s="6">
        <v>1071</v>
      </c>
      <c r="B72" s="6">
        <v>1071</v>
      </c>
      <c r="C72" s="6">
        <v>1</v>
      </c>
      <c r="D72" s="18">
        <f t="shared" ca="1" si="5"/>
        <v>43792</v>
      </c>
      <c r="E72" s="18">
        <f ca="1">TODAY()+10</f>
        <v>43802</v>
      </c>
      <c r="F72" s="6">
        <v>0</v>
      </c>
      <c r="G72" s="6">
        <v>0</v>
      </c>
      <c r="H72" s="11">
        <v>1</v>
      </c>
      <c r="I72" s="6" t="s">
        <v>1681</v>
      </c>
      <c r="J72" s="6">
        <v>109.99</v>
      </c>
      <c r="K72" s="11" t="s">
        <v>1551</v>
      </c>
      <c r="L72" s="11"/>
      <c r="M72" s="24" t="s">
        <v>1683</v>
      </c>
      <c r="N72" s="24" t="s">
        <v>1898</v>
      </c>
      <c r="O72" s="11" t="str">
        <f t="shared" si="6"/>
        <v>(1071, 1071, 1, '2019-07-25', '2019-08-04', 0, 0, 1, null, '109.99', '190614071001', ''),</v>
      </c>
    </row>
    <row r="73" spans="1:15" x14ac:dyDescent="0.3">
      <c r="A73" s="6">
        <v>1072</v>
      </c>
      <c r="B73" s="6">
        <v>1072</v>
      </c>
      <c r="C73" s="6">
        <v>2</v>
      </c>
      <c r="D73" s="18">
        <f t="shared" ca="1" si="5"/>
        <v>43792</v>
      </c>
      <c r="E73" s="18">
        <f ca="1">TODAY()+4</f>
        <v>43796</v>
      </c>
      <c r="F73" s="6">
        <v>0</v>
      </c>
      <c r="G73" s="6">
        <v>0</v>
      </c>
      <c r="H73" s="11">
        <v>2</v>
      </c>
      <c r="I73" s="6" t="s">
        <v>1681</v>
      </c>
      <c r="J73" s="6">
        <v>119.99</v>
      </c>
      <c r="K73" s="11" t="s">
        <v>1552</v>
      </c>
      <c r="L73" s="11"/>
      <c r="M73" s="24" t="s">
        <v>1683</v>
      </c>
      <c r="N73" s="24" t="s">
        <v>1691</v>
      </c>
      <c r="O73" s="11" t="str">
        <f t="shared" si="6"/>
        <v>(1072, 1072, 2, '2019-07-25', '2019-07-29', 0, 0, 2, null, '119.99', '190614072001', ''),</v>
      </c>
    </row>
    <row r="74" spans="1:15" x14ac:dyDescent="0.3">
      <c r="A74" s="6">
        <v>1073</v>
      </c>
      <c r="B74" s="6">
        <v>1073</v>
      </c>
      <c r="C74" s="6">
        <v>1</v>
      </c>
      <c r="D74" s="18">
        <f t="shared" ca="1" si="5"/>
        <v>43792</v>
      </c>
      <c r="E74" s="18">
        <f ca="1">TODAY()+3</f>
        <v>43795</v>
      </c>
      <c r="F74" s="6">
        <v>0</v>
      </c>
      <c r="G74" s="6">
        <v>0</v>
      </c>
      <c r="H74" s="11">
        <v>2</v>
      </c>
      <c r="I74" s="6" t="s">
        <v>1681</v>
      </c>
      <c r="J74" s="6">
        <v>109.99</v>
      </c>
      <c r="K74" s="11" t="s">
        <v>1553</v>
      </c>
      <c r="L74" s="11" t="s">
        <v>1478</v>
      </c>
      <c r="M74" s="24" t="s">
        <v>1683</v>
      </c>
      <c r="N74" s="24" t="s">
        <v>1687</v>
      </c>
      <c r="O74" s="11" t="str">
        <f t="shared" si="6"/>
        <v>(1073, 1073, 1, '2019-07-25', '2019-07-28', 0, 0, 2, null, '109.99', '190615073001', 'needs a late checkout time'),</v>
      </c>
    </row>
    <row r="75" spans="1:15" x14ac:dyDescent="0.3">
      <c r="A75" s="6">
        <v>1074</v>
      </c>
      <c r="B75" s="6">
        <v>1074</v>
      </c>
      <c r="C75" s="6">
        <v>2</v>
      </c>
      <c r="D75" s="18">
        <f t="shared" ca="1" si="5"/>
        <v>43792</v>
      </c>
      <c r="E75" s="18">
        <f ca="1">TODAY()+2</f>
        <v>43794</v>
      </c>
      <c r="F75" s="6">
        <v>0</v>
      </c>
      <c r="G75" s="6">
        <v>0</v>
      </c>
      <c r="H75" s="11">
        <v>1</v>
      </c>
      <c r="I75" s="6" t="s">
        <v>1681</v>
      </c>
      <c r="J75" s="6">
        <v>119.99</v>
      </c>
      <c r="K75" s="11" t="s">
        <v>1554</v>
      </c>
      <c r="L75" s="11"/>
      <c r="M75" s="24" t="s">
        <v>1683</v>
      </c>
      <c r="N75" s="24" t="s">
        <v>1689</v>
      </c>
      <c r="O75" s="11" t="str">
        <f t="shared" si="6"/>
        <v>(1074, 1074, 2, '2019-07-25', '2019-07-27', 0, 0, 1, null, '119.99', '190615074001', ''),</v>
      </c>
    </row>
    <row r="76" spans="1:15" x14ac:dyDescent="0.3">
      <c r="A76" s="6">
        <v>1075</v>
      </c>
      <c r="B76" s="6">
        <v>1075</v>
      </c>
      <c r="C76" s="6">
        <v>1</v>
      </c>
      <c r="D76" s="18">
        <f t="shared" ca="1" si="5"/>
        <v>43792</v>
      </c>
      <c r="E76" s="18">
        <f ca="1">TODAY()+5</f>
        <v>43797</v>
      </c>
      <c r="F76" s="6">
        <v>0</v>
      </c>
      <c r="G76" s="6">
        <v>0</v>
      </c>
      <c r="H76" s="11">
        <v>3</v>
      </c>
      <c r="I76" s="6" t="s">
        <v>1681</v>
      </c>
      <c r="J76" s="6">
        <v>109.99</v>
      </c>
      <c r="K76" s="11" t="s">
        <v>1555</v>
      </c>
      <c r="L76" s="11"/>
      <c r="M76" s="24" t="s">
        <v>1683</v>
      </c>
      <c r="N76" s="24" t="s">
        <v>1690</v>
      </c>
      <c r="O76" s="11" t="str">
        <f t="shared" si="6"/>
        <v>(1075, 1075, 1, '2019-07-25', '2019-07-30', 0, 0, 3, null, '109.99', '190615075001', ''),</v>
      </c>
    </row>
    <row r="77" spans="1:15" x14ac:dyDescent="0.3">
      <c r="A77" s="6">
        <v>1076</v>
      </c>
      <c r="B77" s="6">
        <v>1076</v>
      </c>
      <c r="C77" s="6">
        <v>3</v>
      </c>
      <c r="D77" s="18">
        <f t="shared" ca="1" si="5"/>
        <v>43792</v>
      </c>
      <c r="E77" s="18">
        <f ca="1">TODAY()+3</f>
        <v>43795</v>
      </c>
      <c r="F77" s="6">
        <v>0</v>
      </c>
      <c r="G77" s="6">
        <v>0</v>
      </c>
      <c r="H77" s="11">
        <v>1</v>
      </c>
      <c r="I77" s="6" t="s">
        <v>1681</v>
      </c>
      <c r="J77" s="6">
        <v>129.99</v>
      </c>
      <c r="K77" s="11" t="s">
        <v>1556</v>
      </c>
      <c r="L77" s="11"/>
      <c r="M77" s="24" t="s">
        <v>1683</v>
      </c>
      <c r="N77" s="24" t="s">
        <v>1687</v>
      </c>
      <c r="O77" s="11" t="str">
        <f t="shared" si="6"/>
        <v>(1076, 1076, 3, '2019-07-25', '2019-07-28', 0, 0, 1, null, '129.99', '190615076001', ''),</v>
      </c>
    </row>
    <row r="78" spans="1:15" x14ac:dyDescent="0.3">
      <c r="A78" s="6">
        <v>1077</v>
      </c>
      <c r="B78" s="6">
        <v>1077</v>
      </c>
      <c r="C78" s="6">
        <v>1</v>
      </c>
      <c r="D78" s="18">
        <f t="shared" ca="1" si="5"/>
        <v>43792</v>
      </c>
      <c r="E78" s="18">
        <f ca="1">TODAY()+1</f>
        <v>43793</v>
      </c>
      <c r="F78" s="6">
        <v>0</v>
      </c>
      <c r="G78" s="6">
        <v>0</v>
      </c>
      <c r="H78" s="11">
        <v>2</v>
      </c>
      <c r="I78" s="6" t="s">
        <v>1681</v>
      </c>
      <c r="J78" s="6">
        <v>109.99</v>
      </c>
      <c r="K78" s="11" t="s">
        <v>1557</v>
      </c>
      <c r="L78" s="11"/>
      <c r="M78" s="24" t="s">
        <v>1683</v>
      </c>
      <c r="N78" s="24" t="s">
        <v>1688</v>
      </c>
      <c r="O78" s="11" t="str">
        <f t="shared" si="6"/>
        <v>(1077, 1077, 1, '2019-07-25', '2019-07-26', 0, 0, 2, null, '109.99', '190615077001', ''),</v>
      </c>
    </row>
    <row r="79" spans="1:15" x14ac:dyDescent="0.3">
      <c r="A79" s="6">
        <v>1078</v>
      </c>
      <c r="B79" s="6">
        <v>1078</v>
      </c>
      <c r="C79" s="6">
        <v>3</v>
      </c>
      <c r="D79" s="18">
        <f t="shared" ca="1" si="5"/>
        <v>43792</v>
      </c>
      <c r="E79" s="18">
        <f ca="1">TODAY()+4</f>
        <v>43796</v>
      </c>
      <c r="F79" s="6">
        <v>0</v>
      </c>
      <c r="G79" s="6">
        <v>0</v>
      </c>
      <c r="H79" s="11">
        <v>2</v>
      </c>
      <c r="I79" s="6" t="s">
        <v>1681</v>
      </c>
      <c r="J79" s="6">
        <v>129.99</v>
      </c>
      <c r="K79" s="11" t="s">
        <v>1558</v>
      </c>
      <c r="L79" s="11"/>
      <c r="M79" s="24" t="s">
        <v>1683</v>
      </c>
      <c r="N79" s="24" t="s">
        <v>1691</v>
      </c>
      <c r="O79" s="11" t="str">
        <f t="shared" si="6"/>
        <v>(1078, 1078, 3, '2019-07-25', '2019-07-29', 0, 0, 2, null, '129.99', '190616078001', ''),</v>
      </c>
    </row>
    <row r="80" spans="1:15" x14ac:dyDescent="0.3">
      <c r="A80" s="6">
        <v>1079</v>
      </c>
      <c r="B80" s="6">
        <v>1079</v>
      </c>
      <c r="C80" s="6">
        <v>1</v>
      </c>
      <c r="D80" s="18">
        <f t="shared" ca="1" si="5"/>
        <v>43792</v>
      </c>
      <c r="E80" s="18">
        <f ca="1">TODAY()+1</f>
        <v>43793</v>
      </c>
      <c r="F80" s="6">
        <v>0</v>
      </c>
      <c r="G80" s="6">
        <v>0</v>
      </c>
      <c r="H80" s="11">
        <v>1</v>
      </c>
      <c r="I80" s="6" t="s">
        <v>1681</v>
      </c>
      <c r="J80" s="6">
        <v>109.99</v>
      </c>
      <c r="K80" s="11" t="s">
        <v>1559</v>
      </c>
      <c r="L80" s="11"/>
      <c r="M80" s="24" t="s">
        <v>1683</v>
      </c>
      <c r="N80" s="24" t="s">
        <v>1688</v>
      </c>
      <c r="O80" s="11" t="str">
        <f t="shared" si="6"/>
        <v>(1079, 1079, 1, '2019-07-25', '2019-07-26', 0, 0, 1, null, '109.99', '190616079001', ''),</v>
      </c>
    </row>
    <row r="81" spans="1:15" x14ac:dyDescent="0.3">
      <c r="A81" s="6">
        <v>1080</v>
      </c>
      <c r="B81" s="6">
        <v>1080</v>
      </c>
      <c r="C81" s="6">
        <v>3</v>
      </c>
      <c r="D81" s="18">
        <f t="shared" ca="1" si="5"/>
        <v>43792</v>
      </c>
      <c r="E81" s="18">
        <f ca="1">TODAY()+3</f>
        <v>43795</v>
      </c>
      <c r="F81" s="6">
        <v>0</v>
      </c>
      <c r="G81" s="6">
        <v>0</v>
      </c>
      <c r="H81" s="11">
        <v>3</v>
      </c>
      <c r="I81" s="6" t="s">
        <v>1681</v>
      </c>
      <c r="J81" s="6">
        <v>129.99</v>
      </c>
      <c r="K81" s="11" t="s">
        <v>1560</v>
      </c>
      <c r="L81" s="11"/>
      <c r="M81" s="24" t="s">
        <v>1683</v>
      </c>
      <c r="N81" s="24" t="s">
        <v>1687</v>
      </c>
      <c r="O81" s="11" t="str">
        <f t="shared" si="6"/>
        <v>(1080, 1080, 3, '2019-07-25', '2019-07-28', 0, 0, 3, null, '129.99', '190616080001', ''),</v>
      </c>
    </row>
    <row r="82" spans="1:15" x14ac:dyDescent="0.3">
      <c r="A82" s="6">
        <v>1081</v>
      </c>
      <c r="B82" s="6">
        <v>1081</v>
      </c>
      <c r="C82" s="6">
        <v>1</v>
      </c>
      <c r="D82" s="18">
        <f ca="1">TODAY()-3</f>
        <v>43789</v>
      </c>
      <c r="E82" s="18">
        <f t="shared" ref="E82:E121" ca="1" si="7">TODAY()</f>
        <v>43792</v>
      </c>
      <c r="F82" s="6">
        <v>1</v>
      </c>
      <c r="G82" s="6">
        <v>0</v>
      </c>
      <c r="H82" s="11">
        <v>1</v>
      </c>
      <c r="I82" s="6">
        <v>17</v>
      </c>
      <c r="J82" s="6">
        <v>109.99</v>
      </c>
      <c r="K82" s="11" t="s">
        <v>1561</v>
      </c>
      <c r="L82" s="11"/>
      <c r="M82" s="24" t="s">
        <v>1684</v>
      </c>
      <c r="N82" s="24" t="s">
        <v>1683</v>
      </c>
      <c r="O82" s="11" t="str">
        <f t="shared" si="6"/>
        <v>(1081, 1081, 1, '2019-07-22', '2019-07-25', 1, 0, 1, 17, '109.99', '190616081001', ''),</v>
      </c>
    </row>
    <row r="83" spans="1:15" x14ac:dyDescent="0.3">
      <c r="A83" s="6">
        <v>1082</v>
      </c>
      <c r="B83" s="6">
        <v>1082</v>
      </c>
      <c r="C83" s="6">
        <v>2</v>
      </c>
      <c r="D83" s="18">
        <f ca="1">TODAY()-3</f>
        <v>43789</v>
      </c>
      <c r="E83" s="18">
        <f t="shared" ca="1" si="7"/>
        <v>43792</v>
      </c>
      <c r="F83" s="6">
        <v>1</v>
      </c>
      <c r="G83" s="6">
        <v>0</v>
      </c>
      <c r="H83" s="11">
        <v>2</v>
      </c>
      <c r="I83" s="6">
        <v>14</v>
      </c>
      <c r="J83" s="6">
        <v>119.99</v>
      </c>
      <c r="K83" s="11" t="s">
        <v>1562</v>
      </c>
      <c r="L83" s="11"/>
      <c r="M83" s="24" t="s">
        <v>1684</v>
      </c>
      <c r="N83" s="24" t="s">
        <v>1683</v>
      </c>
      <c r="O83" s="11" t="str">
        <f t="shared" si="6"/>
        <v>(1082, 1082, 2, '2019-07-22', '2019-07-25', 1, 0, 2, 14, '119.99', '190617082001', ''),</v>
      </c>
    </row>
    <row r="84" spans="1:15" x14ac:dyDescent="0.3">
      <c r="A84" s="6">
        <v>1083</v>
      </c>
      <c r="B84" s="6">
        <v>1083</v>
      </c>
      <c r="C84" s="6">
        <v>1</v>
      </c>
      <c r="D84" s="18">
        <f ca="1">TODAY()-3</f>
        <v>43789</v>
      </c>
      <c r="E84" s="18">
        <f t="shared" ca="1" si="7"/>
        <v>43792</v>
      </c>
      <c r="F84" s="6">
        <v>1</v>
      </c>
      <c r="G84" s="6">
        <v>0</v>
      </c>
      <c r="H84" s="11">
        <v>2</v>
      </c>
      <c r="I84" s="6">
        <v>19</v>
      </c>
      <c r="J84" s="6">
        <v>109.99</v>
      </c>
      <c r="K84" s="11" t="s">
        <v>1563</v>
      </c>
      <c r="L84" s="11" t="s">
        <v>1478</v>
      </c>
      <c r="M84" s="24" t="s">
        <v>1684</v>
      </c>
      <c r="N84" s="24" t="s">
        <v>1683</v>
      </c>
      <c r="O84" s="11" t="str">
        <f t="shared" si="6"/>
        <v>(1083, 1083, 1, '2019-07-22', '2019-07-25', 1, 0, 2, 19, '109.99', '190617083001', 'needs a late checkout time'),</v>
      </c>
    </row>
    <row r="85" spans="1:15" x14ac:dyDescent="0.3">
      <c r="A85" s="6">
        <v>1084</v>
      </c>
      <c r="B85" s="6">
        <v>1084</v>
      </c>
      <c r="C85" s="6">
        <v>2</v>
      </c>
      <c r="D85" s="18">
        <f ca="1">TODAY()-3</f>
        <v>43789</v>
      </c>
      <c r="E85" s="18">
        <f t="shared" ca="1" si="7"/>
        <v>43792</v>
      </c>
      <c r="F85" s="6">
        <v>1</v>
      </c>
      <c r="G85" s="6">
        <v>0</v>
      </c>
      <c r="H85" s="11">
        <v>1</v>
      </c>
      <c r="I85" s="6">
        <v>22</v>
      </c>
      <c r="J85" s="6">
        <v>119.99</v>
      </c>
      <c r="K85" s="11" t="s">
        <v>1564</v>
      </c>
      <c r="L85" s="11"/>
      <c r="M85" s="24" t="s">
        <v>1684</v>
      </c>
      <c r="N85" s="24" t="s">
        <v>1683</v>
      </c>
      <c r="O85" s="11" t="str">
        <f t="shared" si="6"/>
        <v>(1084, 1084, 2, '2019-07-22', '2019-07-25', 1, 0, 1, 22, '119.99', '190617084001', ''),</v>
      </c>
    </row>
    <row r="86" spans="1:15" x14ac:dyDescent="0.3">
      <c r="A86" s="6">
        <v>1085</v>
      </c>
      <c r="B86" s="6">
        <v>1085</v>
      </c>
      <c r="C86" s="6">
        <v>1</v>
      </c>
      <c r="D86" s="18">
        <f ca="1">TODAY()-4</f>
        <v>43788</v>
      </c>
      <c r="E86" s="18">
        <f t="shared" ca="1" si="7"/>
        <v>43792</v>
      </c>
      <c r="F86" s="6">
        <v>1</v>
      </c>
      <c r="G86" s="6">
        <v>0</v>
      </c>
      <c r="H86" s="11">
        <v>3</v>
      </c>
      <c r="I86" s="6">
        <v>3</v>
      </c>
      <c r="J86" s="6">
        <v>109.99</v>
      </c>
      <c r="K86" s="11" t="s">
        <v>1565</v>
      </c>
      <c r="L86" s="11"/>
      <c r="M86" s="24" t="s">
        <v>1682</v>
      </c>
      <c r="N86" s="24" t="s">
        <v>1683</v>
      </c>
      <c r="O86" s="11" t="str">
        <f t="shared" si="6"/>
        <v>(1085, 1085, 1, '2019-07-21', '2019-07-25', 1, 0, 3, 3, '109.99', '190617085001', ''),</v>
      </c>
    </row>
    <row r="87" spans="1:15" x14ac:dyDescent="0.3">
      <c r="A87" s="6">
        <v>1086</v>
      </c>
      <c r="B87" s="6">
        <v>1086</v>
      </c>
      <c r="C87" s="6">
        <v>3</v>
      </c>
      <c r="D87" s="18">
        <f ca="1">TODAY()-3</f>
        <v>43789</v>
      </c>
      <c r="E87" s="18">
        <f t="shared" ca="1" si="7"/>
        <v>43792</v>
      </c>
      <c r="F87" s="6">
        <v>1</v>
      </c>
      <c r="G87" s="6">
        <v>0</v>
      </c>
      <c r="H87" s="11">
        <v>4</v>
      </c>
      <c r="I87" s="6">
        <v>16</v>
      </c>
      <c r="J87" s="6">
        <v>129.99</v>
      </c>
      <c r="K87" s="11" t="s">
        <v>1566</v>
      </c>
      <c r="L87" s="11"/>
      <c r="M87" s="24" t="s">
        <v>1684</v>
      </c>
      <c r="N87" s="24" t="s">
        <v>1683</v>
      </c>
      <c r="O87" s="11" t="str">
        <f t="shared" si="6"/>
        <v>(1086, 1086, 3, '2019-07-22', '2019-07-25', 1, 0, 4, 16, '129.99', '190618086001', ''),</v>
      </c>
    </row>
    <row r="88" spans="1:15" x14ac:dyDescent="0.3">
      <c r="A88" s="6">
        <v>1087</v>
      </c>
      <c r="B88" s="6">
        <v>1087</v>
      </c>
      <c r="C88" s="6">
        <v>1</v>
      </c>
      <c r="D88" s="18">
        <f ca="1">TODAY()-2</f>
        <v>43790</v>
      </c>
      <c r="E88" s="18">
        <f t="shared" ca="1" si="7"/>
        <v>43792</v>
      </c>
      <c r="F88" s="6">
        <v>1</v>
      </c>
      <c r="G88" s="6">
        <v>0</v>
      </c>
      <c r="H88" s="11">
        <v>2</v>
      </c>
      <c r="I88" s="6">
        <v>43</v>
      </c>
      <c r="J88" s="6">
        <v>109.99</v>
      </c>
      <c r="K88" s="11" t="s">
        <v>1567</v>
      </c>
      <c r="L88" s="11"/>
      <c r="M88" s="24" t="s">
        <v>1685</v>
      </c>
      <c r="N88" s="24" t="s">
        <v>1683</v>
      </c>
      <c r="O88" s="11" t="str">
        <f t="shared" si="6"/>
        <v>(1087, 1087, 1, '2019-07-23', '2019-07-25', 1, 0, 2, 43, '109.99', '190618087001', ''),</v>
      </c>
    </row>
    <row r="89" spans="1:15" x14ac:dyDescent="0.3">
      <c r="A89" s="6">
        <v>1088</v>
      </c>
      <c r="B89" s="6">
        <v>1088</v>
      </c>
      <c r="C89" s="6">
        <v>3</v>
      </c>
      <c r="D89" s="18">
        <f ca="1">TODAY()-2</f>
        <v>43790</v>
      </c>
      <c r="E89" s="18">
        <f t="shared" ca="1" si="7"/>
        <v>43792</v>
      </c>
      <c r="F89" s="6">
        <v>1</v>
      </c>
      <c r="G89" s="6">
        <v>0</v>
      </c>
      <c r="H89" s="11">
        <v>2</v>
      </c>
      <c r="I89" s="6">
        <v>38</v>
      </c>
      <c r="J89" s="6">
        <v>129.99</v>
      </c>
      <c r="K89" s="11" t="s">
        <v>1568</v>
      </c>
      <c r="L89" s="11" t="s">
        <v>1480</v>
      </c>
      <c r="M89" s="24" t="s">
        <v>1685</v>
      </c>
      <c r="N89" s="24" t="s">
        <v>1683</v>
      </c>
      <c r="O89" s="11" t="str">
        <f t="shared" si="6"/>
        <v>(1088, 1088, 3, '2019-07-23', '2019-07-25', 1, 0, 2, 38, '129.99', '190618088001', 'wants a good view'),</v>
      </c>
    </row>
    <row r="90" spans="1:15" x14ac:dyDescent="0.3">
      <c r="A90" s="6">
        <v>1089</v>
      </c>
      <c r="B90" s="6">
        <v>1089</v>
      </c>
      <c r="C90" s="6">
        <v>1</v>
      </c>
      <c r="D90" s="18">
        <f ca="1">TODAY()-2</f>
        <v>43790</v>
      </c>
      <c r="E90" s="18">
        <f t="shared" ca="1" si="7"/>
        <v>43792</v>
      </c>
      <c r="F90" s="6">
        <v>1</v>
      </c>
      <c r="G90" s="6">
        <v>0</v>
      </c>
      <c r="H90" s="11">
        <v>1</v>
      </c>
      <c r="I90" s="6">
        <v>45</v>
      </c>
      <c r="J90" s="6">
        <v>109.99</v>
      </c>
      <c r="K90" s="11" t="s">
        <v>1569</v>
      </c>
      <c r="L90" s="11"/>
      <c r="M90" s="24" t="s">
        <v>1685</v>
      </c>
      <c r="N90" s="24" t="s">
        <v>1683</v>
      </c>
      <c r="O90" s="11" t="str">
        <f t="shared" si="6"/>
        <v>(1089, 1089, 1, '2019-07-23', '2019-07-25', 1, 0, 1, 45, '109.99', '190618089001', ''),</v>
      </c>
    </row>
    <row r="91" spans="1:15" x14ac:dyDescent="0.3">
      <c r="A91" s="6">
        <v>1090</v>
      </c>
      <c r="B91" s="6">
        <v>1090</v>
      </c>
      <c r="C91" s="6">
        <v>3</v>
      </c>
      <c r="D91" s="18">
        <f ca="1">TODAY()-2</f>
        <v>43790</v>
      </c>
      <c r="E91" s="18">
        <f t="shared" ca="1" si="7"/>
        <v>43792</v>
      </c>
      <c r="F91" s="6">
        <v>1</v>
      </c>
      <c r="G91" s="6">
        <v>0</v>
      </c>
      <c r="H91" s="11">
        <v>3</v>
      </c>
      <c r="I91" s="6">
        <v>40</v>
      </c>
      <c r="J91" s="6">
        <v>129.99</v>
      </c>
      <c r="K91" s="11" t="s">
        <v>1570</v>
      </c>
      <c r="L91" s="11"/>
      <c r="M91" s="24" t="s">
        <v>1685</v>
      </c>
      <c r="N91" s="24" t="s">
        <v>1683</v>
      </c>
      <c r="O91" s="11" t="str">
        <f t="shared" si="6"/>
        <v>(1090, 1090, 3, '2019-07-23', '2019-07-25', 1, 0, 3, 40, '129.99', '190619090001', ''),</v>
      </c>
    </row>
    <row r="92" spans="1:15" x14ac:dyDescent="0.3">
      <c r="A92" s="6">
        <v>1091</v>
      </c>
      <c r="B92" s="6">
        <v>1091</v>
      </c>
      <c r="C92" s="6">
        <v>1</v>
      </c>
      <c r="D92" s="18">
        <f ca="1">TODAY()-2</f>
        <v>43790</v>
      </c>
      <c r="E92" s="18">
        <f t="shared" ca="1" si="7"/>
        <v>43792</v>
      </c>
      <c r="F92" s="6">
        <v>1</v>
      </c>
      <c r="G92" s="6">
        <v>0</v>
      </c>
      <c r="H92" s="11">
        <v>1</v>
      </c>
      <c r="I92" s="6">
        <v>47</v>
      </c>
      <c r="J92" s="6">
        <v>109.99</v>
      </c>
      <c r="K92" s="11" t="s">
        <v>1571</v>
      </c>
      <c r="L92" s="11"/>
      <c r="M92" s="24" t="s">
        <v>1685</v>
      </c>
      <c r="N92" s="24" t="s">
        <v>1683</v>
      </c>
      <c r="O92" s="11" t="str">
        <f t="shared" si="6"/>
        <v>(1091, 1091, 1, '2019-07-23', '2019-07-25', 1, 0, 1, 47, '109.99', '190619091001', ''),</v>
      </c>
    </row>
    <row r="93" spans="1:15" x14ac:dyDescent="0.3">
      <c r="A93" s="6">
        <v>1092</v>
      </c>
      <c r="B93" s="6">
        <v>1092</v>
      </c>
      <c r="C93" s="6">
        <v>2</v>
      </c>
      <c r="D93" s="18">
        <f ca="1">TODAY()-6</f>
        <v>43786</v>
      </c>
      <c r="E93" s="18">
        <f t="shared" ca="1" si="7"/>
        <v>43792</v>
      </c>
      <c r="F93" s="6">
        <v>1</v>
      </c>
      <c r="G93" s="6">
        <v>0</v>
      </c>
      <c r="H93" s="11">
        <v>2</v>
      </c>
      <c r="I93" s="6">
        <v>2</v>
      </c>
      <c r="J93" s="6">
        <v>119.99</v>
      </c>
      <c r="K93" s="11" t="s">
        <v>1572</v>
      </c>
      <c r="L93" s="11"/>
      <c r="M93" s="24" t="s">
        <v>1917</v>
      </c>
      <c r="N93" s="24" t="s">
        <v>1683</v>
      </c>
      <c r="O93" s="11" t="str">
        <f t="shared" si="6"/>
        <v>(1092, 1092, 2, '2019-07-19', '2019-07-25', 1, 0, 2, 2, '119.99', '190619092001', ''),</v>
      </c>
    </row>
    <row r="94" spans="1:15" x14ac:dyDescent="0.3">
      <c r="A94" s="6">
        <v>1093</v>
      </c>
      <c r="B94" s="6">
        <v>1093</v>
      </c>
      <c r="C94" s="6">
        <v>1</v>
      </c>
      <c r="D94" s="18">
        <f ca="1">TODAY()-2</f>
        <v>43790</v>
      </c>
      <c r="E94" s="18">
        <f t="shared" ca="1" si="7"/>
        <v>43792</v>
      </c>
      <c r="F94" s="6">
        <v>1</v>
      </c>
      <c r="G94" s="6">
        <v>0</v>
      </c>
      <c r="H94" s="11">
        <v>2</v>
      </c>
      <c r="I94" s="6">
        <v>49</v>
      </c>
      <c r="J94" s="6">
        <v>109.99</v>
      </c>
      <c r="K94" s="11" t="s">
        <v>1573</v>
      </c>
      <c r="L94" s="11"/>
      <c r="M94" s="24" t="s">
        <v>1685</v>
      </c>
      <c r="N94" s="24" t="s">
        <v>1683</v>
      </c>
      <c r="O94" s="11" t="str">
        <f t="shared" si="6"/>
        <v>(1093, 1093, 1, '2019-07-23', '2019-07-25', 1, 0, 2, 49, '109.99', '190619093001', ''),</v>
      </c>
    </row>
    <row r="95" spans="1:15" x14ac:dyDescent="0.3">
      <c r="A95" s="6">
        <v>1094</v>
      </c>
      <c r="B95" s="6">
        <v>1094</v>
      </c>
      <c r="C95" s="6">
        <v>2</v>
      </c>
      <c r="D95" s="18">
        <f ca="1">TODAY()-2</f>
        <v>43790</v>
      </c>
      <c r="E95" s="18">
        <f t="shared" ca="1" si="7"/>
        <v>43792</v>
      </c>
      <c r="F95" s="6">
        <v>1</v>
      </c>
      <c r="G95" s="6">
        <v>0</v>
      </c>
      <c r="H95" s="11">
        <v>1</v>
      </c>
      <c r="I95" s="6">
        <v>44</v>
      </c>
      <c r="J95" s="6">
        <v>119.99</v>
      </c>
      <c r="K95" s="11" t="s">
        <v>1574</v>
      </c>
      <c r="L95" s="11"/>
      <c r="M95" s="24" t="s">
        <v>1685</v>
      </c>
      <c r="N95" s="24" t="s">
        <v>1683</v>
      </c>
      <c r="O95" s="11" t="str">
        <f t="shared" si="6"/>
        <v>(1094, 1094, 2, '2019-07-23', '2019-07-25', 1, 0, 1, 44, '119.99', '190619094001', ''),</v>
      </c>
    </row>
    <row r="96" spans="1:15" x14ac:dyDescent="0.3">
      <c r="A96" s="6">
        <v>1095</v>
      </c>
      <c r="B96" s="6">
        <v>1095</v>
      </c>
      <c r="C96" s="6">
        <v>1</v>
      </c>
      <c r="D96" s="18">
        <f ca="1">TODAY()-2</f>
        <v>43790</v>
      </c>
      <c r="E96" s="18">
        <f t="shared" ca="1" si="7"/>
        <v>43792</v>
      </c>
      <c r="F96" s="6">
        <v>1</v>
      </c>
      <c r="G96" s="6">
        <v>0</v>
      </c>
      <c r="H96" s="11">
        <v>3</v>
      </c>
      <c r="I96" s="6">
        <v>51</v>
      </c>
      <c r="J96" s="6">
        <v>109.99</v>
      </c>
      <c r="K96" s="11" t="s">
        <v>1575</v>
      </c>
      <c r="L96" s="11"/>
      <c r="M96" s="24" t="s">
        <v>1685</v>
      </c>
      <c r="N96" s="24" t="s">
        <v>1683</v>
      </c>
      <c r="O96" s="11" t="str">
        <f t="shared" si="6"/>
        <v>(1095, 1095, 1, '2019-07-23', '2019-07-25', 1, 0, 3, 51, '109.99', '190619095001', ''),</v>
      </c>
    </row>
    <row r="97" spans="1:15" x14ac:dyDescent="0.3">
      <c r="A97" s="6">
        <v>1096</v>
      </c>
      <c r="B97" s="6">
        <v>1096</v>
      </c>
      <c r="C97" s="6">
        <v>3</v>
      </c>
      <c r="D97" s="18">
        <f ca="1">TODAY()-1</f>
        <v>43791</v>
      </c>
      <c r="E97" s="18">
        <f t="shared" ca="1" si="7"/>
        <v>43792</v>
      </c>
      <c r="F97" s="6">
        <v>1</v>
      </c>
      <c r="G97" s="6">
        <v>0</v>
      </c>
      <c r="H97" s="11">
        <v>3</v>
      </c>
      <c r="I97" s="6">
        <v>68</v>
      </c>
      <c r="J97" s="6">
        <v>129.99</v>
      </c>
      <c r="K97" s="11" t="s">
        <v>1576</v>
      </c>
      <c r="L97" s="11"/>
      <c r="M97" s="24" t="s">
        <v>1686</v>
      </c>
      <c r="N97" s="24" t="s">
        <v>1683</v>
      </c>
      <c r="O97" s="11" t="str">
        <f t="shared" si="6"/>
        <v>(1096, 1096, 3, '2019-07-24', '2019-07-25', 1, 0, 3, 68, '129.99', '190619096001', ''),</v>
      </c>
    </row>
    <row r="98" spans="1:15" x14ac:dyDescent="0.3">
      <c r="A98" s="6">
        <v>1097</v>
      </c>
      <c r="B98" s="6">
        <v>1097</v>
      </c>
      <c r="C98" s="6">
        <v>1</v>
      </c>
      <c r="D98" s="18">
        <f ca="1">TODAY()-4</f>
        <v>43788</v>
      </c>
      <c r="E98" s="18">
        <f t="shared" ca="1" si="7"/>
        <v>43792</v>
      </c>
      <c r="F98" s="6">
        <v>1</v>
      </c>
      <c r="G98" s="6">
        <v>0</v>
      </c>
      <c r="H98" s="11">
        <v>2</v>
      </c>
      <c r="I98" s="6">
        <v>5</v>
      </c>
      <c r="J98" s="6">
        <v>109.99</v>
      </c>
      <c r="K98" s="11" t="s">
        <v>1577</v>
      </c>
      <c r="L98" s="11"/>
      <c r="M98" s="24" t="s">
        <v>1682</v>
      </c>
      <c r="N98" s="24" t="s">
        <v>1683</v>
      </c>
      <c r="O98" s="11" t="str">
        <f t="shared" si="6"/>
        <v>(1097, 1097, 1, '2019-07-21', '2019-07-25', 1, 0, 2, 5, '109.99', '190620097001', ''),</v>
      </c>
    </row>
    <row r="99" spans="1:15" x14ac:dyDescent="0.3">
      <c r="A99" s="6">
        <v>1098</v>
      </c>
      <c r="B99" s="6">
        <v>1098</v>
      </c>
      <c r="C99" s="6">
        <v>3</v>
      </c>
      <c r="D99" s="18">
        <f ca="1">TODAY()-1</f>
        <v>43791</v>
      </c>
      <c r="E99" s="18">
        <f t="shared" ca="1" si="7"/>
        <v>43792</v>
      </c>
      <c r="F99" s="6">
        <v>1</v>
      </c>
      <c r="G99" s="6">
        <v>0</v>
      </c>
      <c r="H99" s="11">
        <v>2</v>
      </c>
      <c r="I99" s="6">
        <v>70</v>
      </c>
      <c r="J99" s="6">
        <v>129.99</v>
      </c>
      <c r="K99" s="11" t="s">
        <v>1578</v>
      </c>
      <c r="L99" s="11"/>
      <c r="M99" s="24" t="s">
        <v>1686</v>
      </c>
      <c r="N99" s="24" t="s">
        <v>1683</v>
      </c>
      <c r="O99" s="11" t="str">
        <f t="shared" si="6"/>
        <v>(1098, 1098, 3, '2019-07-24', '2019-07-25', 1, 0, 2, 70, '129.99', '190620098001', ''),</v>
      </c>
    </row>
    <row r="100" spans="1:15" x14ac:dyDescent="0.3">
      <c r="A100" s="6">
        <v>1099</v>
      </c>
      <c r="B100" s="6">
        <v>1099</v>
      </c>
      <c r="C100" s="6">
        <v>1</v>
      </c>
      <c r="D100" s="18">
        <f ca="1">TODAY()-2</f>
        <v>43790</v>
      </c>
      <c r="E100" s="18">
        <f t="shared" ca="1" si="7"/>
        <v>43792</v>
      </c>
      <c r="F100" s="6">
        <v>1</v>
      </c>
      <c r="G100" s="6">
        <v>0</v>
      </c>
      <c r="H100" s="11">
        <v>1</v>
      </c>
      <c r="I100" s="6">
        <v>53</v>
      </c>
      <c r="J100" s="6">
        <v>109.99</v>
      </c>
      <c r="K100" s="11" t="s">
        <v>1579</v>
      </c>
      <c r="L100" s="11" t="s">
        <v>1478</v>
      </c>
      <c r="M100" s="24" t="s">
        <v>1685</v>
      </c>
      <c r="N100" s="24" t="s">
        <v>1683</v>
      </c>
      <c r="O100" s="11" t="str">
        <f t="shared" si="6"/>
        <v>(1099, 1099, 1, '2019-07-23', '2019-07-25', 1, 0, 1, 53, '109.99', '190620099001', 'needs a late checkout time'),</v>
      </c>
    </row>
    <row r="101" spans="1:15" x14ac:dyDescent="0.3">
      <c r="A101" s="6">
        <v>1100</v>
      </c>
      <c r="B101" s="6">
        <v>1100</v>
      </c>
      <c r="C101" s="6">
        <v>3</v>
      </c>
      <c r="D101" s="18">
        <f ca="1">TODAY()-1</f>
        <v>43791</v>
      </c>
      <c r="E101" s="18">
        <f t="shared" ca="1" si="7"/>
        <v>43792</v>
      </c>
      <c r="F101" s="6">
        <v>1</v>
      </c>
      <c r="G101" s="6">
        <v>0</v>
      </c>
      <c r="H101" s="11">
        <v>3</v>
      </c>
      <c r="I101" s="6">
        <v>76</v>
      </c>
      <c r="J101" s="6">
        <v>129.99</v>
      </c>
      <c r="K101" s="11" t="s">
        <v>1580</v>
      </c>
      <c r="L101" s="11"/>
      <c r="M101" s="24" t="s">
        <v>1686</v>
      </c>
      <c r="N101" s="24" t="s">
        <v>1683</v>
      </c>
      <c r="O101" s="11" t="str">
        <f t="shared" si="6"/>
        <v>(1100, 1100, 3, '2019-07-24', '2019-07-25', 1, 0, 3, 76, '129.99', '190620100001', ''),</v>
      </c>
    </row>
    <row r="102" spans="1:15" x14ac:dyDescent="0.3">
      <c r="A102" s="6">
        <v>1101</v>
      </c>
      <c r="B102" s="6">
        <v>1101</v>
      </c>
      <c r="C102" s="6">
        <v>1</v>
      </c>
      <c r="D102" s="18">
        <f ca="1">TODAY()-6</f>
        <v>43786</v>
      </c>
      <c r="E102" s="18">
        <f t="shared" ca="1" si="7"/>
        <v>43792</v>
      </c>
      <c r="F102" s="6">
        <v>1</v>
      </c>
      <c r="G102" s="6">
        <v>0</v>
      </c>
      <c r="H102" s="11">
        <v>1</v>
      </c>
      <c r="I102" s="6">
        <v>1</v>
      </c>
      <c r="J102" s="6">
        <v>109.99</v>
      </c>
      <c r="K102" s="11" t="s">
        <v>1581</v>
      </c>
      <c r="L102" s="11"/>
      <c r="M102" s="24" t="s">
        <v>1917</v>
      </c>
      <c r="N102" s="24" t="s">
        <v>1683</v>
      </c>
      <c r="O102" s="11" t="str">
        <f t="shared" si="6"/>
        <v>(1101, 1101, 1, '2019-07-19', '2019-07-25', 1, 0, 1, 1, '109.99', '190621101001', ''),</v>
      </c>
    </row>
    <row r="103" spans="1:15" x14ac:dyDescent="0.3">
      <c r="A103" s="6">
        <v>1102</v>
      </c>
      <c r="B103" s="6">
        <v>1102</v>
      </c>
      <c r="C103" s="6">
        <v>2</v>
      </c>
      <c r="D103" s="18">
        <f ca="1">TODAY()-1</f>
        <v>43791</v>
      </c>
      <c r="E103" s="18">
        <f t="shared" ca="1" si="7"/>
        <v>43792</v>
      </c>
      <c r="F103" s="6">
        <v>1</v>
      </c>
      <c r="G103" s="6">
        <v>0</v>
      </c>
      <c r="H103" s="11">
        <v>2</v>
      </c>
      <c r="I103" s="6">
        <v>72</v>
      </c>
      <c r="J103" s="6">
        <v>119.99</v>
      </c>
      <c r="K103" s="11" t="s">
        <v>1582</v>
      </c>
      <c r="L103" s="11"/>
      <c r="M103" s="24" t="s">
        <v>1686</v>
      </c>
      <c r="N103" s="24" t="s">
        <v>1683</v>
      </c>
      <c r="O103" s="11" t="str">
        <f t="shared" si="6"/>
        <v>(1102, 1102, 2, '2019-07-24', '2019-07-25', 1, 0, 2, 72, '119.99', '190621102001', ''),</v>
      </c>
    </row>
    <row r="104" spans="1:15" x14ac:dyDescent="0.3">
      <c r="A104" s="6">
        <v>1103</v>
      </c>
      <c r="B104" s="6">
        <v>1103</v>
      </c>
      <c r="C104" s="6">
        <v>1</v>
      </c>
      <c r="D104" s="18">
        <f ca="1">TODAY()-1</f>
        <v>43791</v>
      </c>
      <c r="E104" s="18">
        <f t="shared" ca="1" si="7"/>
        <v>43792</v>
      </c>
      <c r="F104" s="6">
        <v>1</v>
      </c>
      <c r="G104" s="6">
        <v>0</v>
      </c>
      <c r="H104" s="11">
        <v>2</v>
      </c>
      <c r="I104" s="6">
        <v>75</v>
      </c>
      <c r="J104" s="6">
        <v>109.99</v>
      </c>
      <c r="K104" s="11" t="s">
        <v>1583</v>
      </c>
      <c r="L104" s="11"/>
      <c r="M104" s="24" t="s">
        <v>1686</v>
      </c>
      <c r="N104" s="24" t="s">
        <v>1683</v>
      </c>
      <c r="O104" s="11" t="str">
        <f t="shared" si="6"/>
        <v>(1103, 1103, 1, '2019-07-24', '2019-07-25', 1, 0, 2, 75, '109.99', '190621103001', ''),</v>
      </c>
    </row>
    <row r="105" spans="1:15" x14ac:dyDescent="0.3">
      <c r="A105" s="6">
        <v>1104</v>
      </c>
      <c r="B105" s="6">
        <v>1104</v>
      </c>
      <c r="C105" s="6">
        <v>2</v>
      </c>
      <c r="D105" s="18">
        <f ca="1">TODAY()-2</f>
        <v>43790</v>
      </c>
      <c r="E105" s="18">
        <f t="shared" ca="1" si="7"/>
        <v>43792</v>
      </c>
      <c r="F105" s="6">
        <v>1</v>
      </c>
      <c r="G105" s="6">
        <v>0</v>
      </c>
      <c r="H105" s="11">
        <v>1</v>
      </c>
      <c r="I105" s="6">
        <v>52</v>
      </c>
      <c r="J105" s="6">
        <v>119.99</v>
      </c>
      <c r="K105" s="11" t="s">
        <v>1584</v>
      </c>
      <c r="L105" s="11"/>
      <c r="M105" s="24" t="s">
        <v>1685</v>
      </c>
      <c r="N105" s="24" t="s">
        <v>1683</v>
      </c>
      <c r="O105" s="11" t="str">
        <f t="shared" si="6"/>
        <v>(1104, 1104, 2, '2019-07-23', '2019-07-25', 1, 0, 1, 52, '119.99', '190621104001', ''),</v>
      </c>
    </row>
    <row r="106" spans="1:15" x14ac:dyDescent="0.3">
      <c r="A106" s="6">
        <v>1105</v>
      </c>
      <c r="B106" s="6">
        <v>1105</v>
      </c>
      <c r="C106" s="6">
        <v>1</v>
      </c>
      <c r="D106" s="18">
        <f ca="1">TODAY()-1</f>
        <v>43791</v>
      </c>
      <c r="E106" s="18">
        <f t="shared" ca="1" si="7"/>
        <v>43792</v>
      </c>
      <c r="F106" s="6">
        <v>1</v>
      </c>
      <c r="G106" s="6">
        <v>0</v>
      </c>
      <c r="H106" s="11">
        <v>3</v>
      </c>
      <c r="I106" s="6">
        <v>77</v>
      </c>
      <c r="J106" s="6">
        <v>109.99</v>
      </c>
      <c r="K106" s="11" t="s">
        <v>1585</v>
      </c>
      <c r="L106" s="11"/>
      <c r="M106" s="24" t="s">
        <v>1686</v>
      </c>
      <c r="N106" s="24" t="s">
        <v>1683</v>
      </c>
      <c r="O106" s="11" t="str">
        <f t="shared" si="6"/>
        <v>(1105, 1105, 1, '2019-07-24', '2019-07-25', 1, 0, 3, 77, '109.99', '190622105001', ''),</v>
      </c>
    </row>
    <row r="107" spans="1:15" x14ac:dyDescent="0.3">
      <c r="A107" s="6">
        <v>1106</v>
      </c>
      <c r="B107" s="6">
        <v>1106</v>
      </c>
      <c r="C107" s="6">
        <v>3</v>
      </c>
      <c r="D107" s="18">
        <f ca="1">TODAY()-3</f>
        <v>43789</v>
      </c>
      <c r="E107" s="18">
        <f t="shared" ca="1" si="7"/>
        <v>43792</v>
      </c>
      <c r="F107" s="6">
        <v>1</v>
      </c>
      <c r="G107" s="6">
        <v>0</v>
      </c>
      <c r="H107" s="11">
        <v>2</v>
      </c>
      <c r="I107" s="6">
        <v>18</v>
      </c>
      <c r="J107" s="6">
        <v>129.99</v>
      </c>
      <c r="K107" s="11" t="s">
        <v>1586</v>
      </c>
      <c r="L107" s="11"/>
      <c r="M107" s="24" t="s">
        <v>1684</v>
      </c>
      <c r="N107" s="24" t="s">
        <v>1683</v>
      </c>
      <c r="O107" s="11" t="str">
        <f t="shared" si="6"/>
        <v>(1106, 1106, 3, '2019-07-22', '2019-07-25', 1, 0, 2, 18, '129.99', '190622106001', ''),</v>
      </c>
    </row>
    <row r="108" spans="1:15" x14ac:dyDescent="0.3">
      <c r="A108" s="6">
        <v>1107</v>
      </c>
      <c r="B108" s="6">
        <v>1107</v>
      </c>
      <c r="C108" s="6">
        <v>1</v>
      </c>
      <c r="D108" s="18">
        <f ca="1">TODAY()-3</f>
        <v>43789</v>
      </c>
      <c r="E108" s="18">
        <f t="shared" ca="1" si="7"/>
        <v>43792</v>
      </c>
      <c r="F108" s="6">
        <v>1</v>
      </c>
      <c r="G108" s="6">
        <v>0</v>
      </c>
      <c r="H108" s="11">
        <v>2</v>
      </c>
      <c r="I108" s="6">
        <v>21</v>
      </c>
      <c r="J108" s="6">
        <v>109.99</v>
      </c>
      <c r="K108" s="11" t="s">
        <v>1587</v>
      </c>
      <c r="L108" s="11"/>
      <c r="M108" s="24" t="s">
        <v>1684</v>
      </c>
      <c r="N108" s="24" t="s">
        <v>1683</v>
      </c>
      <c r="O108" s="11" t="str">
        <f t="shared" si="6"/>
        <v>(1107, 1107, 1, '2019-07-22', '2019-07-25', 1, 0, 2, 21, '109.99', '190623107001', ''),</v>
      </c>
    </row>
    <row r="109" spans="1:15" x14ac:dyDescent="0.3">
      <c r="A109" s="6">
        <v>1108</v>
      </c>
      <c r="B109" s="6">
        <v>1108</v>
      </c>
      <c r="C109" s="6">
        <v>3</v>
      </c>
      <c r="D109" s="18">
        <f ca="1">TODAY()-3</f>
        <v>43789</v>
      </c>
      <c r="E109" s="18">
        <f t="shared" ca="1" si="7"/>
        <v>43792</v>
      </c>
      <c r="F109" s="6">
        <v>1</v>
      </c>
      <c r="G109" s="6">
        <v>0</v>
      </c>
      <c r="H109" s="11">
        <v>2</v>
      </c>
      <c r="I109" s="6">
        <v>20</v>
      </c>
      <c r="J109" s="6">
        <v>129.99</v>
      </c>
      <c r="K109" s="11" t="s">
        <v>1588</v>
      </c>
      <c r="L109" s="11"/>
      <c r="M109" s="24" t="s">
        <v>1684</v>
      </c>
      <c r="N109" s="24" t="s">
        <v>1683</v>
      </c>
      <c r="O109" s="11" t="str">
        <f t="shared" si="6"/>
        <v>(1108, 1108, 3, '2019-07-22', '2019-07-25', 1, 0, 2, 20, '129.99', '190623108001', ''),</v>
      </c>
    </row>
    <row r="110" spans="1:15" x14ac:dyDescent="0.3">
      <c r="A110" s="6">
        <v>1109</v>
      </c>
      <c r="B110" s="6">
        <v>1109</v>
      </c>
      <c r="C110" s="6">
        <v>1</v>
      </c>
      <c r="D110" s="18">
        <f ca="1">TODAY()-2</f>
        <v>43790</v>
      </c>
      <c r="E110" s="18">
        <f t="shared" ca="1" si="7"/>
        <v>43792</v>
      </c>
      <c r="F110" s="6">
        <v>1</v>
      </c>
      <c r="G110" s="6">
        <v>0</v>
      </c>
      <c r="H110" s="11">
        <v>1</v>
      </c>
      <c r="I110" s="6">
        <v>55</v>
      </c>
      <c r="J110" s="6">
        <v>109.99</v>
      </c>
      <c r="K110" s="11" t="s">
        <v>1589</v>
      </c>
      <c r="L110" s="11" t="s">
        <v>1478</v>
      </c>
      <c r="M110" s="24" t="s">
        <v>1685</v>
      </c>
      <c r="N110" s="24" t="s">
        <v>1683</v>
      </c>
      <c r="O110" s="11" t="str">
        <f t="shared" si="6"/>
        <v>(1109, 1109, 1, '2019-07-23', '2019-07-25', 1, 0, 1, 55, '109.99', '190623109001', 'needs a late checkout time'),</v>
      </c>
    </row>
    <row r="111" spans="1:15" x14ac:dyDescent="0.3">
      <c r="A111" s="6">
        <v>1110</v>
      </c>
      <c r="B111" s="6">
        <v>1110</v>
      </c>
      <c r="C111" s="6">
        <v>3</v>
      </c>
      <c r="D111" s="18">
        <f ca="1">TODAY()-2</f>
        <v>43790</v>
      </c>
      <c r="E111" s="18">
        <f t="shared" ca="1" si="7"/>
        <v>43792</v>
      </c>
      <c r="F111" s="6">
        <v>1</v>
      </c>
      <c r="G111" s="6">
        <v>0</v>
      </c>
      <c r="H111" s="11">
        <v>3</v>
      </c>
      <c r="I111" s="6">
        <v>46</v>
      </c>
      <c r="J111" s="6">
        <v>129.99</v>
      </c>
      <c r="K111" s="11" t="s">
        <v>1590</v>
      </c>
      <c r="L111" s="11"/>
      <c r="M111" s="24" t="s">
        <v>1685</v>
      </c>
      <c r="N111" s="24" t="s">
        <v>1683</v>
      </c>
      <c r="O111" s="11" t="str">
        <f t="shared" si="6"/>
        <v>(1110, 1110, 3, '2019-07-23', '2019-07-25', 1, 0, 3, 46, '129.99', '190623110001', ''),</v>
      </c>
    </row>
    <row r="112" spans="1:15" x14ac:dyDescent="0.3">
      <c r="A112" s="6">
        <v>1111</v>
      </c>
      <c r="B112" s="6">
        <v>1111</v>
      </c>
      <c r="C112" s="6">
        <v>1</v>
      </c>
      <c r="D112" s="18">
        <f ca="1">TODAY()-2</f>
        <v>43790</v>
      </c>
      <c r="E112" s="18">
        <f t="shared" ca="1" si="7"/>
        <v>43792</v>
      </c>
      <c r="F112" s="6">
        <v>1</v>
      </c>
      <c r="G112" s="6">
        <v>0</v>
      </c>
      <c r="H112" s="11">
        <v>1</v>
      </c>
      <c r="I112" s="6">
        <v>57</v>
      </c>
      <c r="J112" s="6">
        <v>109.99</v>
      </c>
      <c r="K112" s="11" t="s">
        <v>1591</v>
      </c>
      <c r="L112" s="11"/>
      <c r="M112" s="24" t="s">
        <v>1685</v>
      </c>
      <c r="N112" s="24" t="s">
        <v>1683</v>
      </c>
      <c r="O112" s="11" t="str">
        <f t="shared" si="6"/>
        <v>(1111, 1111, 1, '2019-07-23', '2019-07-25', 1, 0, 1, 57, '109.99', '190624111001', ''),</v>
      </c>
    </row>
    <row r="113" spans="1:15" x14ac:dyDescent="0.3">
      <c r="A113" s="6">
        <v>1112</v>
      </c>
      <c r="B113" s="6">
        <v>1112</v>
      </c>
      <c r="C113" s="6">
        <v>2</v>
      </c>
      <c r="D113" s="18">
        <f ca="1">TODAY()-2</f>
        <v>43790</v>
      </c>
      <c r="E113" s="18">
        <f t="shared" ca="1" si="7"/>
        <v>43792</v>
      </c>
      <c r="F113" s="6">
        <v>1</v>
      </c>
      <c r="G113" s="6">
        <v>0</v>
      </c>
      <c r="H113" s="11">
        <v>2</v>
      </c>
      <c r="I113" s="6">
        <v>54</v>
      </c>
      <c r="J113" s="6">
        <v>119.99</v>
      </c>
      <c r="K113" s="11" t="s">
        <v>1592</v>
      </c>
      <c r="L113" s="11"/>
      <c r="M113" s="24" t="s">
        <v>1685</v>
      </c>
      <c r="N113" s="24" t="s">
        <v>1683</v>
      </c>
      <c r="O113" s="11" t="str">
        <f t="shared" si="6"/>
        <v>(1112, 1112, 2, '2019-07-23', '2019-07-25', 1, 0, 2, 54, '119.99', '190625112001', ''),</v>
      </c>
    </row>
    <row r="114" spans="1:15" x14ac:dyDescent="0.3">
      <c r="A114" s="6">
        <v>1113</v>
      </c>
      <c r="B114" s="6">
        <v>1113</v>
      </c>
      <c r="C114" s="6">
        <v>1</v>
      </c>
      <c r="D114" s="18">
        <f ca="1">TODAY()-2</f>
        <v>43790</v>
      </c>
      <c r="E114" s="18">
        <f t="shared" ca="1" si="7"/>
        <v>43792</v>
      </c>
      <c r="F114" s="6">
        <v>1</v>
      </c>
      <c r="G114" s="6">
        <v>0</v>
      </c>
      <c r="H114" s="11">
        <v>2</v>
      </c>
      <c r="I114" s="6">
        <v>59</v>
      </c>
      <c r="J114" s="6">
        <v>109.99</v>
      </c>
      <c r="K114" s="11" t="s">
        <v>1593</v>
      </c>
      <c r="L114" s="11"/>
      <c r="M114" s="24" t="s">
        <v>1685</v>
      </c>
      <c r="N114" s="24" t="s">
        <v>1683</v>
      </c>
      <c r="O114" s="11" t="str">
        <f t="shared" si="6"/>
        <v>(1113, 1113, 1, '2019-07-23', '2019-07-25', 1, 0, 2, 59, '109.99', '190625113001', ''),</v>
      </c>
    </row>
    <row r="115" spans="1:15" x14ac:dyDescent="0.3">
      <c r="A115" s="6">
        <v>1114</v>
      </c>
      <c r="B115" s="6">
        <v>1114</v>
      </c>
      <c r="C115" s="6">
        <v>2</v>
      </c>
      <c r="D115" s="18">
        <f ca="1">TODAY()-1</f>
        <v>43791</v>
      </c>
      <c r="E115" s="18">
        <f t="shared" ca="1" si="7"/>
        <v>43792</v>
      </c>
      <c r="F115" s="6">
        <v>1</v>
      </c>
      <c r="G115" s="6">
        <v>0</v>
      </c>
      <c r="H115" s="11">
        <v>1</v>
      </c>
      <c r="I115" s="6">
        <v>74</v>
      </c>
      <c r="J115" s="6">
        <v>119.99</v>
      </c>
      <c r="K115" s="11" t="s">
        <v>1594</v>
      </c>
      <c r="L115" s="11"/>
      <c r="M115" s="24" t="s">
        <v>1686</v>
      </c>
      <c r="N115" s="24" t="s">
        <v>1683</v>
      </c>
      <c r="O115" s="11" t="str">
        <f t="shared" si="6"/>
        <v>(1114, 1114, 2, '2019-07-24', '2019-07-25', 1, 0, 1, 74, '119.99', '190625114001', ''),</v>
      </c>
    </row>
    <row r="116" spans="1:15" x14ac:dyDescent="0.3">
      <c r="A116" s="6">
        <v>1115</v>
      </c>
      <c r="B116" s="6">
        <v>1115</v>
      </c>
      <c r="C116" s="6">
        <v>1</v>
      </c>
      <c r="D116" s="18">
        <f ca="1">TODAY()-4</f>
        <v>43788</v>
      </c>
      <c r="E116" s="18">
        <f t="shared" ca="1" si="7"/>
        <v>43792</v>
      </c>
      <c r="F116" s="6">
        <v>1</v>
      </c>
      <c r="G116" s="6">
        <v>0</v>
      </c>
      <c r="H116" s="11">
        <v>3</v>
      </c>
      <c r="I116" s="6">
        <v>7</v>
      </c>
      <c r="J116" s="6">
        <v>109.99</v>
      </c>
      <c r="K116" s="11" t="s">
        <v>1595</v>
      </c>
      <c r="L116" s="11"/>
      <c r="M116" s="24" t="s">
        <v>1682</v>
      </c>
      <c r="N116" s="24" t="s">
        <v>1683</v>
      </c>
      <c r="O116" s="11" t="str">
        <f t="shared" si="6"/>
        <v>(1115, 1115, 1, '2019-07-21', '2019-07-25', 1, 0, 3, 7, '109.99', '190625115001', ''),</v>
      </c>
    </row>
    <row r="117" spans="1:15" x14ac:dyDescent="0.3">
      <c r="A117" s="6">
        <v>1116</v>
      </c>
      <c r="B117" s="6">
        <v>1116</v>
      </c>
      <c r="C117" s="6">
        <v>3</v>
      </c>
      <c r="D117" s="18">
        <f ca="1">TODAY()-2</f>
        <v>43790</v>
      </c>
      <c r="E117" s="18">
        <f t="shared" ca="1" si="7"/>
        <v>43792</v>
      </c>
      <c r="F117" s="6">
        <v>1</v>
      </c>
      <c r="G117" s="6">
        <v>0</v>
      </c>
      <c r="H117" s="11">
        <v>1</v>
      </c>
      <c r="I117" s="6">
        <v>48</v>
      </c>
      <c r="J117" s="6">
        <v>129.99</v>
      </c>
      <c r="K117" s="11" t="s">
        <v>1596</v>
      </c>
      <c r="L117" s="11"/>
      <c r="M117" s="24" t="s">
        <v>1685</v>
      </c>
      <c r="N117" s="24" t="s">
        <v>1683</v>
      </c>
      <c r="O117" s="11" t="str">
        <f t="shared" si="6"/>
        <v>(1116, 1116, 3, '2019-07-23', '2019-07-25', 1, 0, 1, 48, '129.99', '190626116001', ''),</v>
      </c>
    </row>
    <row r="118" spans="1:15" x14ac:dyDescent="0.3">
      <c r="A118" s="6">
        <v>1117</v>
      </c>
      <c r="B118" s="6">
        <v>1117</v>
      </c>
      <c r="C118" s="6">
        <v>1</v>
      </c>
      <c r="D118" s="18">
        <f ca="1">TODAY()-2</f>
        <v>43790</v>
      </c>
      <c r="E118" s="18">
        <f t="shared" ca="1" si="7"/>
        <v>43792</v>
      </c>
      <c r="F118" s="6">
        <v>1</v>
      </c>
      <c r="G118" s="6">
        <v>0</v>
      </c>
      <c r="H118" s="11">
        <v>2</v>
      </c>
      <c r="I118" s="6">
        <v>61</v>
      </c>
      <c r="J118" s="6">
        <v>109.99</v>
      </c>
      <c r="K118" s="11" t="s">
        <v>1597</v>
      </c>
      <c r="L118" s="11"/>
      <c r="M118" s="24" t="s">
        <v>1685</v>
      </c>
      <c r="N118" s="24" t="s">
        <v>1683</v>
      </c>
      <c r="O118" s="11" t="str">
        <f t="shared" si="6"/>
        <v>(1117, 1117, 1, '2019-07-23', '2019-07-25', 1, 0, 2, 61, '109.99', '190626117001', ''),</v>
      </c>
    </row>
    <row r="119" spans="1:15" x14ac:dyDescent="0.3">
      <c r="A119" s="6">
        <v>1118</v>
      </c>
      <c r="B119" s="6">
        <v>1118</v>
      </c>
      <c r="C119" s="6">
        <v>3</v>
      </c>
      <c r="D119" s="18">
        <f ca="1">TODAY()-1</f>
        <v>43791</v>
      </c>
      <c r="E119" s="18">
        <f t="shared" ca="1" si="7"/>
        <v>43792</v>
      </c>
      <c r="F119" s="6">
        <v>1</v>
      </c>
      <c r="G119" s="6">
        <v>0</v>
      </c>
      <c r="H119" s="11">
        <v>2</v>
      </c>
      <c r="I119" s="6">
        <v>78</v>
      </c>
      <c r="J119" s="6">
        <v>129.99</v>
      </c>
      <c r="K119" s="11" t="s">
        <v>1598</v>
      </c>
      <c r="L119" s="11"/>
      <c r="M119" s="24" t="s">
        <v>1686</v>
      </c>
      <c r="N119" s="24" t="s">
        <v>1683</v>
      </c>
      <c r="O119" s="11" t="str">
        <f t="shared" si="6"/>
        <v>(1118, 1118, 3, '2019-07-24', '2019-07-25', 1, 0, 2, 78, '129.99', '190626118001', ''),</v>
      </c>
    </row>
    <row r="120" spans="1:15" x14ac:dyDescent="0.3">
      <c r="A120" s="6">
        <v>1119</v>
      </c>
      <c r="B120" s="6">
        <v>1119</v>
      </c>
      <c r="C120" s="6">
        <v>1</v>
      </c>
      <c r="D120" s="18">
        <f ca="1">TODAY()-1</f>
        <v>43791</v>
      </c>
      <c r="E120" s="18">
        <f t="shared" ca="1" si="7"/>
        <v>43792</v>
      </c>
      <c r="F120" s="6">
        <v>1</v>
      </c>
      <c r="G120" s="6">
        <v>0</v>
      </c>
      <c r="H120" s="11">
        <v>1</v>
      </c>
      <c r="I120" s="6">
        <v>79</v>
      </c>
      <c r="J120" s="6">
        <v>109.99</v>
      </c>
      <c r="K120" s="11" t="s">
        <v>1599</v>
      </c>
      <c r="L120" s="11"/>
      <c r="M120" s="24" t="s">
        <v>1686</v>
      </c>
      <c r="N120" s="24" t="s">
        <v>1683</v>
      </c>
      <c r="O120" s="11" t="str">
        <f t="shared" si="6"/>
        <v>(1119, 1119, 1, '2019-07-24', '2019-07-25', 1, 0, 1, 79, '109.99', '190626119001', ''),</v>
      </c>
    </row>
    <row r="121" spans="1:15" x14ac:dyDescent="0.3">
      <c r="A121" s="6">
        <v>1120</v>
      </c>
      <c r="B121" s="6">
        <v>1120</v>
      </c>
      <c r="C121" s="6">
        <v>3</v>
      </c>
      <c r="D121" s="18">
        <f ca="1">TODAY()-1</f>
        <v>43791</v>
      </c>
      <c r="E121" s="18">
        <f t="shared" ca="1" si="7"/>
        <v>43792</v>
      </c>
      <c r="F121" s="6">
        <v>1</v>
      </c>
      <c r="G121" s="6">
        <v>0</v>
      </c>
      <c r="H121" s="11">
        <v>3</v>
      </c>
      <c r="I121" s="6">
        <v>80</v>
      </c>
      <c r="J121" s="6">
        <v>129.99</v>
      </c>
      <c r="K121" s="11" t="s">
        <v>1600</v>
      </c>
      <c r="L121" s="11"/>
      <c r="M121" s="24" t="s">
        <v>1686</v>
      </c>
      <c r="N121" s="24" t="s">
        <v>1683</v>
      </c>
      <c r="O121" s="11" t="str">
        <f t="shared" si="6"/>
        <v>(1120, 1120, 3, '2019-07-24', '2019-07-25', 1, 0, 3, 80, '129.99', '190627120001', ''),</v>
      </c>
    </row>
    <row r="122" spans="1:15" x14ac:dyDescent="0.3">
      <c r="A122" s="6">
        <v>1121</v>
      </c>
      <c r="B122" s="6">
        <v>1121</v>
      </c>
      <c r="C122" s="6">
        <v>1</v>
      </c>
      <c r="D122" s="18">
        <f ca="1">TODAY()+1</f>
        <v>43793</v>
      </c>
      <c r="E122" s="18">
        <f ca="1">TODAY()+2</f>
        <v>43794</v>
      </c>
      <c r="F122" s="6">
        <v>0</v>
      </c>
      <c r="G122" s="6">
        <v>0</v>
      </c>
      <c r="H122" s="11">
        <v>1</v>
      </c>
      <c r="I122" s="6" t="s">
        <v>1681</v>
      </c>
      <c r="J122" s="6">
        <v>109.99</v>
      </c>
      <c r="K122" s="11" t="s">
        <v>1601</v>
      </c>
      <c r="L122" s="11"/>
      <c r="M122" s="24" t="s">
        <v>1688</v>
      </c>
      <c r="N122" s="24" t="s">
        <v>1689</v>
      </c>
      <c r="O122" s="11" t="str">
        <f t="shared" si="6"/>
        <v>(1121, 1121, 1, '2019-07-26', '2019-07-27', 0, 0, 1, null, '109.99', '190627121001', ''),</v>
      </c>
    </row>
    <row r="123" spans="1:15" x14ac:dyDescent="0.3">
      <c r="A123" s="6">
        <v>1122</v>
      </c>
      <c r="B123" s="6">
        <v>1122</v>
      </c>
      <c r="C123" s="6">
        <v>2</v>
      </c>
      <c r="D123" s="18">
        <f ca="1">TODAY()+2</f>
        <v>43794</v>
      </c>
      <c r="E123" s="18">
        <f ca="1">TODAY()+3</f>
        <v>43795</v>
      </c>
      <c r="F123" s="6">
        <v>0</v>
      </c>
      <c r="G123" s="6">
        <v>0</v>
      </c>
      <c r="H123" s="11">
        <v>2</v>
      </c>
      <c r="I123" s="6" t="s">
        <v>1681</v>
      </c>
      <c r="J123" s="6">
        <v>119.99</v>
      </c>
      <c r="K123" s="11" t="s">
        <v>1602</v>
      </c>
      <c r="L123" s="11" t="s">
        <v>1479</v>
      </c>
      <c r="M123" s="24" t="s">
        <v>1689</v>
      </c>
      <c r="N123" s="24" t="s">
        <v>1687</v>
      </c>
      <c r="O123" s="11" t="str">
        <f t="shared" si="6"/>
        <v>(1122, 1122, 2, '2019-07-27', '2019-07-28', 0, 0, 2, null, '119.99', '190628122001', 'wants a large screen tv'),</v>
      </c>
    </row>
    <row r="124" spans="1:15" x14ac:dyDescent="0.3">
      <c r="A124" s="6">
        <v>1123</v>
      </c>
      <c r="B124" s="6">
        <v>1123</v>
      </c>
      <c r="C124" s="6">
        <v>1</v>
      </c>
      <c r="D124" s="18">
        <f ca="1">TODAY()+3</f>
        <v>43795</v>
      </c>
      <c r="E124" s="18">
        <f ca="1">TODAY()+4</f>
        <v>43796</v>
      </c>
      <c r="F124" s="6">
        <v>0</v>
      </c>
      <c r="G124" s="6">
        <v>0</v>
      </c>
      <c r="H124" s="11">
        <v>2</v>
      </c>
      <c r="I124" s="6" t="s">
        <v>1681</v>
      </c>
      <c r="J124" s="6">
        <v>109.99</v>
      </c>
      <c r="K124" s="11" t="s">
        <v>1603</v>
      </c>
      <c r="L124" s="11"/>
      <c r="M124" s="24" t="s">
        <v>1687</v>
      </c>
      <c r="N124" s="24" t="s">
        <v>1691</v>
      </c>
      <c r="O124" s="11" t="str">
        <f t="shared" si="6"/>
        <v>(1123, 1123, 1, '2019-07-28', '2019-07-29', 0, 0, 2, null, '109.99', '190628123001', ''),</v>
      </c>
    </row>
    <row r="125" spans="1:15" x14ac:dyDescent="0.3">
      <c r="A125" s="6">
        <v>1124</v>
      </c>
      <c r="B125" s="6">
        <v>1124</v>
      </c>
      <c r="C125" s="6">
        <v>2</v>
      </c>
      <c r="D125" s="18">
        <f ca="1">TODAY()+4</f>
        <v>43796</v>
      </c>
      <c r="E125" s="18">
        <f ca="1">TODAY()+5</f>
        <v>43797</v>
      </c>
      <c r="F125" s="6">
        <v>0</v>
      </c>
      <c r="G125" s="6">
        <v>0</v>
      </c>
      <c r="H125" s="11">
        <v>1</v>
      </c>
      <c r="I125" s="6" t="s">
        <v>1681</v>
      </c>
      <c r="J125" s="6">
        <v>119.99</v>
      </c>
      <c r="K125" s="11" t="s">
        <v>1604</v>
      </c>
      <c r="L125" s="11"/>
      <c r="M125" s="24" t="s">
        <v>1691</v>
      </c>
      <c r="N125" s="24" t="s">
        <v>1690</v>
      </c>
      <c r="O125" s="11" t="str">
        <f t="shared" si="6"/>
        <v>(1124, 1124, 2, '2019-07-29', '2019-07-30', 0, 0, 1, null, '119.99', '190628124001', ''),</v>
      </c>
    </row>
    <row r="126" spans="1:15" x14ac:dyDescent="0.3">
      <c r="A126" s="6">
        <v>1125</v>
      </c>
      <c r="B126" s="6">
        <v>1125</v>
      </c>
      <c r="C126" s="6">
        <v>1</v>
      </c>
      <c r="D126" s="18">
        <f ca="1">TODAY()+5</f>
        <v>43797</v>
      </c>
      <c r="E126" s="18">
        <f ca="1">TODAY()+6</f>
        <v>43798</v>
      </c>
      <c r="F126" s="6">
        <v>0</v>
      </c>
      <c r="G126" s="6">
        <v>0</v>
      </c>
      <c r="H126" s="11">
        <v>3</v>
      </c>
      <c r="I126" s="6" t="s">
        <v>1681</v>
      </c>
      <c r="J126" s="6">
        <v>109.99</v>
      </c>
      <c r="K126" s="11" t="s">
        <v>1605</v>
      </c>
      <c r="L126" s="11"/>
      <c r="M126" s="24" t="s">
        <v>1690</v>
      </c>
      <c r="N126" s="24" t="s">
        <v>1692</v>
      </c>
      <c r="O126" s="11" t="str">
        <f t="shared" si="6"/>
        <v>(1125, 1125, 1, '2019-07-30', '2019-07-31', 0, 0, 3, null, '109.99', '190628125001', ''),</v>
      </c>
    </row>
    <row r="127" spans="1:15" x14ac:dyDescent="0.3">
      <c r="A127" s="6">
        <v>1126</v>
      </c>
      <c r="B127" s="6">
        <v>1126</v>
      </c>
      <c r="C127" s="6">
        <v>3</v>
      </c>
      <c r="D127" s="18">
        <f ca="1">TODAY()+6</f>
        <v>43798</v>
      </c>
      <c r="E127" s="18">
        <f ca="1">TODAY()+7</f>
        <v>43799</v>
      </c>
      <c r="F127" s="6">
        <v>0</v>
      </c>
      <c r="G127" s="6">
        <v>0</v>
      </c>
      <c r="H127" s="11">
        <v>1</v>
      </c>
      <c r="I127" s="6" t="s">
        <v>1681</v>
      </c>
      <c r="J127" s="6">
        <v>129.99</v>
      </c>
      <c r="K127" s="11" t="s">
        <v>1606</v>
      </c>
      <c r="L127" s="11"/>
      <c r="M127" s="24" t="s">
        <v>1692</v>
      </c>
      <c r="N127" s="24" t="s">
        <v>1694</v>
      </c>
      <c r="O127" s="11" t="str">
        <f t="shared" si="6"/>
        <v>(1126, 1126, 3, '2019-07-31', '2019-08-01', 0, 0, 1, null, '129.99', '190628126001', ''),</v>
      </c>
    </row>
    <row r="128" spans="1:15" x14ac:dyDescent="0.3">
      <c r="A128" s="6">
        <v>1127</v>
      </c>
      <c r="B128" s="6">
        <v>1127</v>
      </c>
      <c r="C128" s="6">
        <v>1</v>
      </c>
      <c r="D128" s="18">
        <f ca="1">TODAY()+7</f>
        <v>43799</v>
      </c>
      <c r="E128" s="18">
        <f ca="1">TODAY()+8</f>
        <v>43800</v>
      </c>
      <c r="F128" s="6">
        <v>0</v>
      </c>
      <c r="G128" s="6">
        <v>0</v>
      </c>
      <c r="H128" s="11">
        <v>2</v>
      </c>
      <c r="I128" s="6" t="s">
        <v>1681</v>
      </c>
      <c r="J128" s="6">
        <v>109.99</v>
      </c>
      <c r="K128" s="11" t="s">
        <v>1607</v>
      </c>
      <c r="L128" s="11" t="s">
        <v>1478</v>
      </c>
      <c r="M128" s="24" t="s">
        <v>1694</v>
      </c>
      <c r="N128" s="24" t="s">
        <v>1695</v>
      </c>
      <c r="O128" s="11" t="str">
        <f t="shared" si="6"/>
        <v>(1127, 1127, 1, '2019-08-01', '2019-08-02', 0, 0, 2, null, '109.99', '190629127001', 'needs a late checkout time'),</v>
      </c>
    </row>
    <row r="129" spans="1:15" x14ac:dyDescent="0.3">
      <c r="A129" s="6">
        <v>1128</v>
      </c>
      <c r="B129" s="6">
        <v>1128</v>
      </c>
      <c r="C129" s="6">
        <v>3</v>
      </c>
      <c r="D129" s="18">
        <f ca="1">TODAY()+8</f>
        <v>43800</v>
      </c>
      <c r="E129" s="18">
        <f ca="1">TODAY()+9</f>
        <v>43801</v>
      </c>
      <c r="F129" s="6">
        <v>0</v>
      </c>
      <c r="G129" s="6">
        <v>0</v>
      </c>
      <c r="H129" s="11">
        <v>2</v>
      </c>
      <c r="I129" s="6" t="s">
        <v>1681</v>
      </c>
      <c r="J129" s="6">
        <v>129.99</v>
      </c>
      <c r="K129" s="11" t="s">
        <v>1608</v>
      </c>
      <c r="L129" s="11"/>
      <c r="M129" s="24" t="s">
        <v>1695</v>
      </c>
      <c r="N129" s="24" t="s">
        <v>1899</v>
      </c>
      <c r="O129" s="11" t="str">
        <f t="shared" si="6"/>
        <v>(1128, 1128, 3, '2019-08-02', '2019-08-03', 0, 0, 2, null, '129.99', '190629128001', ''),</v>
      </c>
    </row>
    <row r="130" spans="1:15" x14ac:dyDescent="0.3">
      <c r="A130" s="6">
        <v>1129</v>
      </c>
      <c r="B130" s="6">
        <v>1129</v>
      </c>
      <c r="C130" s="6">
        <v>1</v>
      </c>
      <c r="D130" s="18">
        <f ca="1">TODAY()+9</f>
        <v>43801</v>
      </c>
      <c r="E130" s="18">
        <f ca="1">TODAY()+10</f>
        <v>43802</v>
      </c>
      <c r="F130" s="6">
        <v>0</v>
      </c>
      <c r="G130" s="6">
        <v>0</v>
      </c>
      <c r="H130" s="11">
        <v>1</v>
      </c>
      <c r="I130" s="6" t="s">
        <v>1681</v>
      </c>
      <c r="J130" s="6">
        <v>109.99</v>
      </c>
      <c r="K130" s="11" t="s">
        <v>1609</v>
      </c>
      <c r="L130" s="11"/>
      <c r="M130" s="24" t="s">
        <v>1899</v>
      </c>
      <c r="N130" s="24" t="s">
        <v>1898</v>
      </c>
      <c r="O130" s="11" t="str">
        <f t="shared" si="6"/>
        <v>(1129, 1129, 1, '2019-08-03', '2019-08-04', 0, 0, 1, null, '109.99', '190629129001', ''),</v>
      </c>
    </row>
    <row r="131" spans="1:15" x14ac:dyDescent="0.3">
      <c r="A131" s="6">
        <v>1130</v>
      </c>
      <c r="B131" s="6">
        <v>1130</v>
      </c>
      <c r="C131" s="6">
        <v>3</v>
      </c>
      <c r="D131" s="18">
        <f ca="1">TODAY()+10</f>
        <v>43802</v>
      </c>
      <c r="E131" s="18">
        <f ca="1">TODAY()+13</f>
        <v>43805</v>
      </c>
      <c r="F131" s="6">
        <v>0</v>
      </c>
      <c r="G131" s="6">
        <v>0</v>
      </c>
      <c r="H131" s="11">
        <v>3</v>
      </c>
      <c r="I131" s="6" t="s">
        <v>1681</v>
      </c>
      <c r="J131" s="6">
        <v>129.99</v>
      </c>
      <c r="K131" s="11" t="s">
        <v>1610</v>
      </c>
      <c r="L131" s="11"/>
      <c r="M131" s="24" t="s">
        <v>1898</v>
      </c>
      <c r="N131" s="24" t="s">
        <v>1902</v>
      </c>
      <c r="O131" s="11" t="str">
        <f t="shared" ref="O131:O194" si="8">"("&amp;A131&amp;", "&amp;B131&amp;", "&amp;C131&amp;", '"&amp;M131&amp;"', '"&amp;N131&amp;"', "&amp;F131&amp;", "&amp;G131&amp;", "&amp;H131&amp;", "&amp;I131&amp;", '"&amp;J131&amp;"', '"&amp;K131&amp;"', '"&amp;L131&amp;"'),"</f>
        <v>(1130, 1130, 3, '2019-08-04', '2019-08-07', 0, 0, 3, null, '129.99', '190629130001', ''),</v>
      </c>
    </row>
    <row r="132" spans="1:15" x14ac:dyDescent="0.3">
      <c r="A132" s="6">
        <v>1131</v>
      </c>
      <c r="B132" s="6">
        <v>1131</v>
      </c>
      <c r="C132" s="6">
        <v>1</v>
      </c>
      <c r="D132" s="18">
        <f ca="1">TODAY()+1</f>
        <v>43793</v>
      </c>
      <c r="E132" s="18">
        <f ca="1">TODAY()+2</f>
        <v>43794</v>
      </c>
      <c r="F132" s="6">
        <v>0</v>
      </c>
      <c r="G132" s="6">
        <v>0</v>
      </c>
      <c r="H132" s="11">
        <v>1</v>
      </c>
      <c r="I132" s="6" t="s">
        <v>1681</v>
      </c>
      <c r="J132" s="6">
        <v>109.99</v>
      </c>
      <c r="K132" s="11" t="s">
        <v>1611</v>
      </c>
      <c r="L132" s="11"/>
      <c r="M132" s="24" t="s">
        <v>1688</v>
      </c>
      <c r="N132" s="24" t="s">
        <v>1689</v>
      </c>
      <c r="O132" s="11" t="str">
        <f t="shared" si="8"/>
        <v>(1131, 1131, 1, '2019-07-26', '2019-07-27', 0, 0, 1, null, '109.99', '190630131001', ''),</v>
      </c>
    </row>
    <row r="133" spans="1:15" x14ac:dyDescent="0.3">
      <c r="A133" s="6">
        <v>1132</v>
      </c>
      <c r="B133" s="6">
        <v>1132</v>
      </c>
      <c r="C133" s="6">
        <v>2</v>
      </c>
      <c r="D133" s="18">
        <f ca="1">TODAY()+2</f>
        <v>43794</v>
      </c>
      <c r="E133" s="18">
        <f ca="1">TODAY()+3</f>
        <v>43795</v>
      </c>
      <c r="F133" s="6">
        <v>0</v>
      </c>
      <c r="G133" s="6">
        <v>0</v>
      </c>
      <c r="H133" s="11">
        <v>2</v>
      </c>
      <c r="I133" s="6" t="s">
        <v>1681</v>
      </c>
      <c r="J133" s="6">
        <v>119.99</v>
      </c>
      <c r="K133" s="11" t="s">
        <v>1612</v>
      </c>
      <c r="L133" s="11"/>
      <c r="M133" s="24" t="s">
        <v>1689</v>
      </c>
      <c r="N133" s="24" t="s">
        <v>1687</v>
      </c>
      <c r="O133" s="11" t="str">
        <f t="shared" si="8"/>
        <v>(1132, 1132, 2, '2019-07-27', '2019-07-28', 0, 0, 2, null, '119.99', '190630132001', ''),</v>
      </c>
    </row>
    <row r="134" spans="1:15" x14ac:dyDescent="0.3">
      <c r="A134" s="6">
        <v>1133</v>
      </c>
      <c r="B134" s="6">
        <v>1133</v>
      </c>
      <c r="C134" s="6">
        <v>1</v>
      </c>
      <c r="D134" s="18">
        <f ca="1">TODAY()+3</f>
        <v>43795</v>
      </c>
      <c r="E134" s="18">
        <f ca="1">TODAY()+4</f>
        <v>43796</v>
      </c>
      <c r="F134" s="6">
        <v>0</v>
      </c>
      <c r="G134" s="6">
        <v>0</v>
      </c>
      <c r="H134" s="11">
        <v>2</v>
      </c>
      <c r="I134" s="6" t="s">
        <v>1681</v>
      </c>
      <c r="J134" s="6">
        <v>109.99</v>
      </c>
      <c r="K134" s="11" t="s">
        <v>1613</v>
      </c>
      <c r="L134" s="11"/>
      <c r="M134" s="24" t="s">
        <v>1687</v>
      </c>
      <c r="N134" s="24" t="s">
        <v>1691</v>
      </c>
      <c r="O134" s="11" t="str">
        <f t="shared" si="8"/>
        <v>(1133, 1133, 1, '2019-07-28', '2019-07-29', 0, 0, 2, null, '109.99', '190630133001', ''),</v>
      </c>
    </row>
    <row r="135" spans="1:15" x14ac:dyDescent="0.3">
      <c r="A135" s="6">
        <v>1134</v>
      </c>
      <c r="B135" s="6">
        <v>1134</v>
      </c>
      <c r="C135" s="6">
        <v>2</v>
      </c>
      <c r="D135" s="18">
        <f ca="1">TODAY()+4</f>
        <v>43796</v>
      </c>
      <c r="E135" s="18">
        <f ca="1">TODAY()+5</f>
        <v>43797</v>
      </c>
      <c r="F135" s="6">
        <v>0</v>
      </c>
      <c r="G135" s="6">
        <v>0</v>
      </c>
      <c r="H135" s="11">
        <v>2</v>
      </c>
      <c r="I135" s="6" t="s">
        <v>1681</v>
      </c>
      <c r="J135" s="6">
        <v>119.99</v>
      </c>
      <c r="K135" s="11" t="s">
        <v>1614</v>
      </c>
      <c r="L135" s="11"/>
      <c r="M135" s="24" t="s">
        <v>1691</v>
      </c>
      <c r="N135" s="24" t="s">
        <v>1690</v>
      </c>
      <c r="O135" s="11" t="str">
        <f t="shared" si="8"/>
        <v>(1134, 1134, 2, '2019-07-29', '2019-07-30', 0, 0, 2, null, '119.99', '190701134001', ''),</v>
      </c>
    </row>
    <row r="136" spans="1:15" x14ac:dyDescent="0.3">
      <c r="A136" s="6">
        <v>1135</v>
      </c>
      <c r="B136" s="6">
        <v>1135</v>
      </c>
      <c r="C136" s="6">
        <v>1</v>
      </c>
      <c r="D136" s="18">
        <f ca="1">TODAY()+5</f>
        <v>43797</v>
      </c>
      <c r="E136" s="18">
        <f ca="1">TODAY()+8</f>
        <v>43800</v>
      </c>
      <c r="F136" s="6">
        <v>0</v>
      </c>
      <c r="G136" s="6">
        <v>0</v>
      </c>
      <c r="H136" s="11">
        <v>3</v>
      </c>
      <c r="I136" s="6" t="s">
        <v>1681</v>
      </c>
      <c r="J136" s="6">
        <v>109.99</v>
      </c>
      <c r="K136" s="11" t="s">
        <v>1615</v>
      </c>
      <c r="L136" s="11"/>
      <c r="M136" s="24" t="s">
        <v>1690</v>
      </c>
      <c r="N136" s="24" t="s">
        <v>1695</v>
      </c>
      <c r="O136" s="11" t="str">
        <f t="shared" si="8"/>
        <v>(1135, 1135, 1, '2019-07-30', '2019-08-02', 0, 0, 3, null, '109.99', '190701135001', ''),</v>
      </c>
    </row>
    <row r="137" spans="1:15" x14ac:dyDescent="0.3">
      <c r="A137" s="6">
        <v>1136</v>
      </c>
      <c r="B137" s="6">
        <v>1136</v>
      </c>
      <c r="C137" s="6">
        <v>3</v>
      </c>
      <c r="D137" s="18">
        <f ca="1">TODAY()+6</f>
        <v>43798</v>
      </c>
      <c r="E137" s="18">
        <f ca="1">TODAY()+7</f>
        <v>43799</v>
      </c>
      <c r="F137" s="6">
        <v>0</v>
      </c>
      <c r="G137" s="6">
        <v>0</v>
      </c>
      <c r="H137" s="11">
        <v>4</v>
      </c>
      <c r="I137" s="6" t="s">
        <v>1681</v>
      </c>
      <c r="J137" s="6">
        <v>129.99</v>
      </c>
      <c r="K137" s="11" t="s">
        <v>1616</v>
      </c>
      <c r="L137" s="11"/>
      <c r="M137" s="24" t="s">
        <v>1692</v>
      </c>
      <c r="N137" s="24" t="s">
        <v>1694</v>
      </c>
      <c r="O137" s="11" t="str">
        <f t="shared" si="8"/>
        <v>(1136, 1136, 3, '2019-07-31', '2019-08-01', 0, 0, 4, null, '129.99', '190701136001', ''),</v>
      </c>
    </row>
    <row r="138" spans="1:15" x14ac:dyDescent="0.3">
      <c r="A138" s="6">
        <v>1137</v>
      </c>
      <c r="B138" s="6">
        <v>1137</v>
      </c>
      <c r="C138" s="6">
        <v>1</v>
      </c>
      <c r="D138" s="18">
        <f ca="1">TODAY()+7</f>
        <v>43799</v>
      </c>
      <c r="E138" s="18">
        <f ca="1">TODAY()+11</f>
        <v>43803</v>
      </c>
      <c r="F138" s="6">
        <v>0</v>
      </c>
      <c r="G138" s="6">
        <v>0</v>
      </c>
      <c r="H138" s="11">
        <v>2</v>
      </c>
      <c r="I138" s="6" t="s">
        <v>1681</v>
      </c>
      <c r="J138" s="6">
        <v>109.99</v>
      </c>
      <c r="K138" s="11" t="s">
        <v>1617</v>
      </c>
      <c r="L138" s="11"/>
      <c r="M138" s="24" t="s">
        <v>1694</v>
      </c>
      <c r="N138" s="24" t="s">
        <v>1696</v>
      </c>
      <c r="O138" s="11" t="str">
        <f t="shared" si="8"/>
        <v>(1137, 1137, 1, '2019-08-01', '2019-08-05', 0, 0, 2, null, '109.99', '190701137001', ''),</v>
      </c>
    </row>
    <row r="139" spans="1:15" x14ac:dyDescent="0.3">
      <c r="A139" s="6">
        <v>1138</v>
      </c>
      <c r="B139" s="6">
        <v>1138</v>
      </c>
      <c r="C139" s="6">
        <v>3</v>
      </c>
      <c r="D139" s="18">
        <f ca="1">TODAY()+8</f>
        <v>43800</v>
      </c>
      <c r="E139" s="18">
        <f ca="1">TODAY()+9</f>
        <v>43801</v>
      </c>
      <c r="F139" s="6">
        <v>0</v>
      </c>
      <c r="G139" s="6">
        <v>0</v>
      </c>
      <c r="H139" s="11">
        <v>2</v>
      </c>
      <c r="I139" s="6" t="s">
        <v>1681</v>
      </c>
      <c r="J139" s="6">
        <v>129.99</v>
      </c>
      <c r="K139" s="11" t="s">
        <v>1618</v>
      </c>
      <c r="L139" s="11"/>
      <c r="M139" s="24" t="s">
        <v>1695</v>
      </c>
      <c r="N139" s="24" t="s">
        <v>1899</v>
      </c>
      <c r="O139" s="11" t="str">
        <f t="shared" si="8"/>
        <v>(1138, 1138, 3, '2019-08-02', '2019-08-03', 0, 0, 2, null, '129.99', '190701138001', ''),</v>
      </c>
    </row>
    <row r="140" spans="1:15" x14ac:dyDescent="0.3">
      <c r="A140" s="6">
        <v>1139</v>
      </c>
      <c r="B140" s="6">
        <v>1139</v>
      </c>
      <c r="C140" s="6">
        <v>1</v>
      </c>
      <c r="D140" s="18">
        <f ca="1">TODAY()+9</f>
        <v>43801</v>
      </c>
      <c r="E140" s="18">
        <f ca="1">TODAY()+12</f>
        <v>43804</v>
      </c>
      <c r="F140" s="6">
        <v>0</v>
      </c>
      <c r="G140" s="6">
        <v>0</v>
      </c>
      <c r="H140" s="11">
        <v>1</v>
      </c>
      <c r="I140" s="6" t="s">
        <v>1681</v>
      </c>
      <c r="J140" s="6">
        <v>109.99</v>
      </c>
      <c r="K140" s="11" t="s">
        <v>1619</v>
      </c>
      <c r="L140" s="11"/>
      <c r="M140" s="24" t="s">
        <v>1899</v>
      </c>
      <c r="N140" s="24" t="s">
        <v>1901</v>
      </c>
      <c r="O140" s="11" t="str">
        <f t="shared" si="8"/>
        <v>(1139, 1139, 1, '2019-08-03', '2019-08-06', 0, 0, 1, null, '109.99', '190701139001', ''),</v>
      </c>
    </row>
    <row r="141" spans="1:15" x14ac:dyDescent="0.3">
      <c r="A141" s="6">
        <v>1140</v>
      </c>
      <c r="B141" s="6">
        <v>1140</v>
      </c>
      <c r="C141" s="6">
        <v>3</v>
      </c>
      <c r="D141" s="18">
        <f ca="1">TODAY()+10</f>
        <v>43802</v>
      </c>
      <c r="E141" s="18">
        <f ca="1">TODAY()+13</f>
        <v>43805</v>
      </c>
      <c r="F141" s="6">
        <v>0</v>
      </c>
      <c r="G141" s="6">
        <v>0</v>
      </c>
      <c r="H141" s="11">
        <v>3</v>
      </c>
      <c r="I141" s="6" t="s">
        <v>1681</v>
      </c>
      <c r="J141" s="6">
        <v>129.99</v>
      </c>
      <c r="K141" s="11" t="s">
        <v>1620</v>
      </c>
      <c r="L141" s="11" t="s">
        <v>1478</v>
      </c>
      <c r="M141" s="24" t="s">
        <v>1898</v>
      </c>
      <c r="N141" s="24" t="s">
        <v>1902</v>
      </c>
      <c r="O141" s="11" t="str">
        <f t="shared" si="8"/>
        <v>(1140, 1140, 3, '2019-08-04', '2019-08-07', 0, 0, 3, null, '129.99', '190701140001', 'needs a late checkout time'),</v>
      </c>
    </row>
    <row r="142" spans="1:15" x14ac:dyDescent="0.3">
      <c r="A142" s="6">
        <v>1141</v>
      </c>
      <c r="B142" s="6">
        <v>1141</v>
      </c>
      <c r="C142" s="6">
        <v>1</v>
      </c>
      <c r="D142" s="18">
        <f ca="1">TODAY()+1</f>
        <v>43793</v>
      </c>
      <c r="E142" s="18">
        <f ca="1">TODAY()+6</f>
        <v>43798</v>
      </c>
      <c r="F142" s="6">
        <v>0</v>
      </c>
      <c r="G142" s="6">
        <v>0</v>
      </c>
      <c r="H142" s="11">
        <v>1</v>
      </c>
      <c r="I142" s="6" t="s">
        <v>1681</v>
      </c>
      <c r="J142" s="6">
        <v>109.99</v>
      </c>
      <c r="K142" s="11" t="s">
        <v>1621</v>
      </c>
      <c r="L142" s="11"/>
      <c r="M142" s="24" t="s">
        <v>1688</v>
      </c>
      <c r="N142" s="24" t="s">
        <v>1692</v>
      </c>
      <c r="O142" s="11" t="str">
        <f t="shared" si="8"/>
        <v>(1141, 1141, 1, '2019-07-26', '2019-07-31', 0, 0, 1, null, '109.99', '190701141001', ''),</v>
      </c>
    </row>
    <row r="143" spans="1:15" x14ac:dyDescent="0.3">
      <c r="A143" s="6">
        <v>1142</v>
      </c>
      <c r="B143" s="6">
        <v>1142</v>
      </c>
      <c r="C143" s="6">
        <v>2</v>
      </c>
      <c r="D143" s="18">
        <f ca="1">TODAY()+2</f>
        <v>43794</v>
      </c>
      <c r="E143" s="18">
        <f ca="1">TODAY()+7</f>
        <v>43799</v>
      </c>
      <c r="F143" s="6">
        <v>0</v>
      </c>
      <c r="G143" s="6">
        <v>0</v>
      </c>
      <c r="H143" s="11">
        <v>2</v>
      </c>
      <c r="I143" s="6" t="s">
        <v>1681</v>
      </c>
      <c r="J143" s="6">
        <v>119.99</v>
      </c>
      <c r="K143" s="11" t="s">
        <v>1622</v>
      </c>
      <c r="L143" s="11"/>
      <c r="M143" s="24" t="s">
        <v>1689</v>
      </c>
      <c r="N143" s="24" t="s">
        <v>1694</v>
      </c>
      <c r="O143" s="11" t="str">
        <f t="shared" si="8"/>
        <v>(1142, 1142, 2, '2019-07-27', '2019-08-01', 0, 0, 2, null, '119.99', '190701142001', ''),</v>
      </c>
    </row>
    <row r="144" spans="1:15" x14ac:dyDescent="0.3">
      <c r="A144" s="6">
        <v>1143</v>
      </c>
      <c r="B144" s="6">
        <v>1143</v>
      </c>
      <c r="C144" s="6">
        <v>1</v>
      </c>
      <c r="D144" s="18">
        <f ca="1">TODAY()+3</f>
        <v>43795</v>
      </c>
      <c r="E144" s="18">
        <f ca="1">TODAY()+5</f>
        <v>43797</v>
      </c>
      <c r="F144" s="6">
        <v>0</v>
      </c>
      <c r="G144" s="6">
        <v>0</v>
      </c>
      <c r="H144" s="11">
        <v>2</v>
      </c>
      <c r="I144" s="6" t="s">
        <v>1681</v>
      </c>
      <c r="J144" s="6">
        <v>109.99</v>
      </c>
      <c r="K144" s="11" t="s">
        <v>1623</v>
      </c>
      <c r="L144" s="11"/>
      <c r="M144" s="24" t="s">
        <v>1687</v>
      </c>
      <c r="N144" s="24" t="s">
        <v>1690</v>
      </c>
      <c r="O144" s="11" t="str">
        <f t="shared" si="8"/>
        <v>(1143, 1143, 1, '2019-07-28', '2019-07-30', 0, 0, 2, null, '109.99', '190702143001', ''),</v>
      </c>
    </row>
    <row r="145" spans="1:15" x14ac:dyDescent="0.3">
      <c r="A145" s="6">
        <v>1144</v>
      </c>
      <c r="B145" s="6">
        <v>1144</v>
      </c>
      <c r="C145" s="6">
        <v>2</v>
      </c>
      <c r="D145" s="18">
        <f ca="1">TODAY()+4</f>
        <v>43796</v>
      </c>
      <c r="E145" s="18">
        <f ca="1">TODAY()+6</f>
        <v>43798</v>
      </c>
      <c r="F145" s="6">
        <v>0</v>
      </c>
      <c r="G145" s="6">
        <v>0</v>
      </c>
      <c r="H145" s="11">
        <v>1</v>
      </c>
      <c r="I145" s="6" t="s">
        <v>1681</v>
      </c>
      <c r="J145" s="6">
        <v>119.99</v>
      </c>
      <c r="K145" s="11" t="s">
        <v>1624</v>
      </c>
      <c r="L145" s="11"/>
      <c r="M145" s="24" t="s">
        <v>1691</v>
      </c>
      <c r="N145" s="24" t="s">
        <v>1692</v>
      </c>
      <c r="O145" s="11" t="str">
        <f t="shared" si="8"/>
        <v>(1144, 1144, 2, '2019-07-29', '2019-07-31', 0, 0, 1, null, '119.99', '190702144001', ''),</v>
      </c>
    </row>
    <row r="146" spans="1:15" x14ac:dyDescent="0.3">
      <c r="A146" s="6">
        <v>1145</v>
      </c>
      <c r="B146" s="6">
        <v>1145</v>
      </c>
      <c r="C146" s="6">
        <v>1</v>
      </c>
      <c r="D146" s="18">
        <f ca="1">TODAY()+5</f>
        <v>43797</v>
      </c>
      <c r="E146" s="18">
        <f ca="1">TODAY()+12</f>
        <v>43804</v>
      </c>
      <c r="F146" s="6">
        <v>0</v>
      </c>
      <c r="G146" s="6">
        <v>0</v>
      </c>
      <c r="H146" s="11">
        <v>3</v>
      </c>
      <c r="I146" s="6" t="s">
        <v>1681</v>
      </c>
      <c r="J146" s="6">
        <v>109.99</v>
      </c>
      <c r="K146" s="11" t="s">
        <v>1625</v>
      </c>
      <c r="L146" s="11" t="s">
        <v>1480</v>
      </c>
      <c r="M146" s="24" t="s">
        <v>1690</v>
      </c>
      <c r="N146" s="24" t="s">
        <v>1901</v>
      </c>
      <c r="O146" s="11" t="str">
        <f t="shared" si="8"/>
        <v>(1145, 1145, 1, '2019-07-30', '2019-08-06', 0, 0, 3, null, '109.99', '190702145001', 'wants a good view'),</v>
      </c>
    </row>
    <row r="147" spans="1:15" x14ac:dyDescent="0.3">
      <c r="A147" s="6">
        <v>1146</v>
      </c>
      <c r="B147" s="6">
        <v>1146</v>
      </c>
      <c r="C147" s="6">
        <v>3</v>
      </c>
      <c r="D147" s="18">
        <f ca="1">TODAY()+6</f>
        <v>43798</v>
      </c>
      <c r="E147" s="18">
        <f ca="1">TODAY()+12</f>
        <v>43804</v>
      </c>
      <c r="F147" s="6">
        <v>0</v>
      </c>
      <c r="G147" s="6">
        <v>0</v>
      </c>
      <c r="H147" s="11">
        <v>4</v>
      </c>
      <c r="I147" s="6" t="s">
        <v>1681</v>
      </c>
      <c r="J147" s="6">
        <v>129.99</v>
      </c>
      <c r="K147" s="11" t="s">
        <v>1626</v>
      </c>
      <c r="L147" s="11"/>
      <c r="M147" s="24" t="s">
        <v>1692</v>
      </c>
      <c r="N147" s="24" t="s">
        <v>1901</v>
      </c>
      <c r="O147" s="11" t="str">
        <f t="shared" si="8"/>
        <v>(1146, 1146, 3, '2019-07-31', '2019-08-06', 0, 0, 4, null, '129.99', '190702146001', ''),</v>
      </c>
    </row>
    <row r="148" spans="1:15" x14ac:dyDescent="0.3">
      <c r="A148" s="6">
        <v>1147</v>
      </c>
      <c r="B148" s="6">
        <v>1147</v>
      </c>
      <c r="C148" s="6">
        <v>1</v>
      </c>
      <c r="D148" s="18">
        <f ca="1">TODAY()+7</f>
        <v>43799</v>
      </c>
      <c r="E148" s="18">
        <f ca="1">TODAY()+12</f>
        <v>43804</v>
      </c>
      <c r="F148" s="6">
        <v>0</v>
      </c>
      <c r="G148" s="6">
        <v>0</v>
      </c>
      <c r="H148" s="11">
        <v>2</v>
      </c>
      <c r="I148" s="6" t="s">
        <v>1681</v>
      </c>
      <c r="J148" s="6">
        <v>109.99</v>
      </c>
      <c r="K148" s="11" t="s">
        <v>1627</v>
      </c>
      <c r="L148" s="11"/>
      <c r="M148" s="24" t="s">
        <v>1694</v>
      </c>
      <c r="N148" s="24" t="s">
        <v>1901</v>
      </c>
      <c r="O148" s="11" t="str">
        <f t="shared" si="8"/>
        <v>(1147, 1147, 1, '2019-08-01', '2019-08-06', 0, 0, 2, null, '109.99', '190702147001', ''),</v>
      </c>
    </row>
    <row r="149" spans="1:15" x14ac:dyDescent="0.3">
      <c r="A149" s="6">
        <v>1148</v>
      </c>
      <c r="B149" s="6">
        <v>1148</v>
      </c>
      <c r="C149" s="6">
        <v>3</v>
      </c>
      <c r="D149" s="18">
        <f ca="1">TODAY()+8</f>
        <v>43800</v>
      </c>
      <c r="E149" s="18">
        <f ca="1">TODAY()+11</f>
        <v>43803</v>
      </c>
      <c r="F149" s="6">
        <v>0</v>
      </c>
      <c r="G149" s="6">
        <v>0</v>
      </c>
      <c r="H149" s="11">
        <v>2</v>
      </c>
      <c r="I149" s="6" t="s">
        <v>1681</v>
      </c>
      <c r="J149" s="6">
        <v>129.99</v>
      </c>
      <c r="K149" s="11" t="s">
        <v>1628</v>
      </c>
      <c r="L149" s="11" t="s">
        <v>1478</v>
      </c>
      <c r="M149" s="24" t="s">
        <v>1695</v>
      </c>
      <c r="N149" s="24" t="s">
        <v>1696</v>
      </c>
      <c r="O149" s="11" t="str">
        <f t="shared" si="8"/>
        <v>(1148, 1148, 3, '2019-08-02', '2019-08-05', 0, 0, 2, null, '129.99', '190703148001', 'needs a late checkout time'),</v>
      </c>
    </row>
    <row r="150" spans="1:15" x14ac:dyDescent="0.3">
      <c r="A150" s="6">
        <v>1149</v>
      </c>
      <c r="B150" s="6">
        <v>1149</v>
      </c>
      <c r="C150" s="6">
        <v>1</v>
      </c>
      <c r="D150" s="18">
        <f ca="1">TODAY()+9</f>
        <v>43801</v>
      </c>
      <c r="E150" s="18">
        <f ca="1">TODAY()+10</f>
        <v>43802</v>
      </c>
      <c r="F150" s="6">
        <v>0</v>
      </c>
      <c r="G150" s="6">
        <v>0</v>
      </c>
      <c r="H150" s="11">
        <v>1</v>
      </c>
      <c r="I150" s="6" t="s">
        <v>1681</v>
      </c>
      <c r="J150" s="6">
        <v>109.99</v>
      </c>
      <c r="K150" s="11" t="s">
        <v>1629</v>
      </c>
      <c r="L150" s="11"/>
      <c r="M150" s="24" t="s">
        <v>1899</v>
      </c>
      <c r="N150" s="24" t="s">
        <v>1898</v>
      </c>
      <c r="O150" s="11" t="str">
        <f t="shared" si="8"/>
        <v>(1149, 1149, 1, '2019-08-03', '2019-08-04', 0, 0, 1, null, '109.99', '190703149001', ''),</v>
      </c>
    </row>
    <row r="151" spans="1:15" x14ac:dyDescent="0.3">
      <c r="A151" s="6">
        <v>1150</v>
      </c>
      <c r="B151" s="6">
        <v>1150</v>
      </c>
      <c r="C151" s="6">
        <v>3</v>
      </c>
      <c r="D151" s="18">
        <f ca="1">TODAY()+10</f>
        <v>43802</v>
      </c>
      <c r="E151" s="18">
        <f ca="1">TODAY()+12</f>
        <v>43804</v>
      </c>
      <c r="F151" s="6">
        <v>0</v>
      </c>
      <c r="G151" s="6">
        <v>0</v>
      </c>
      <c r="H151" s="11">
        <v>3</v>
      </c>
      <c r="I151" s="6" t="s">
        <v>1681</v>
      </c>
      <c r="J151" s="6">
        <v>129.99</v>
      </c>
      <c r="K151" s="11" t="s">
        <v>1630</v>
      </c>
      <c r="L151" s="11"/>
      <c r="M151" s="24" t="s">
        <v>1898</v>
      </c>
      <c r="N151" s="24" t="s">
        <v>1901</v>
      </c>
      <c r="O151" s="11" t="str">
        <f t="shared" si="8"/>
        <v>(1150, 1150, 3, '2019-08-04', '2019-08-06', 0, 0, 3, null, '129.99', '190703150001', ''),</v>
      </c>
    </row>
    <row r="152" spans="1:15" x14ac:dyDescent="0.3">
      <c r="A152" s="6">
        <v>1151</v>
      </c>
      <c r="B152" s="6">
        <v>1151</v>
      </c>
      <c r="C152" s="6">
        <v>1</v>
      </c>
      <c r="D152" s="18">
        <f ca="1">TODAY()+1</f>
        <v>43793</v>
      </c>
      <c r="E152" s="18">
        <f ca="1">TODAY()+7</f>
        <v>43799</v>
      </c>
      <c r="F152" s="6">
        <v>0</v>
      </c>
      <c r="G152" s="6">
        <v>0</v>
      </c>
      <c r="H152" s="11">
        <v>1</v>
      </c>
      <c r="I152" s="6" t="s">
        <v>1681</v>
      </c>
      <c r="J152" s="6">
        <v>109.99</v>
      </c>
      <c r="K152" s="11" t="s">
        <v>1631</v>
      </c>
      <c r="L152" s="11"/>
      <c r="M152" s="24" t="s">
        <v>1688</v>
      </c>
      <c r="N152" s="24" t="s">
        <v>1694</v>
      </c>
      <c r="O152" s="11" t="str">
        <f t="shared" si="8"/>
        <v>(1151, 1151, 1, '2019-07-26', '2019-08-01', 0, 0, 1, null, '109.99', '190703151001', ''),</v>
      </c>
    </row>
    <row r="153" spans="1:15" x14ac:dyDescent="0.3">
      <c r="A153" s="6">
        <v>1152</v>
      </c>
      <c r="B153" s="6">
        <v>1152</v>
      </c>
      <c r="C153" s="6">
        <v>2</v>
      </c>
      <c r="D153" s="18">
        <f ca="1">TODAY()+2</f>
        <v>43794</v>
      </c>
      <c r="E153" s="18">
        <f ca="1">TODAY()+5</f>
        <v>43797</v>
      </c>
      <c r="F153" s="6">
        <v>0</v>
      </c>
      <c r="G153" s="6">
        <v>0</v>
      </c>
      <c r="H153" s="11">
        <v>2</v>
      </c>
      <c r="I153" s="6" t="s">
        <v>1681</v>
      </c>
      <c r="J153" s="6">
        <v>119.99</v>
      </c>
      <c r="K153" s="11" t="s">
        <v>1632</v>
      </c>
      <c r="L153" s="11"/>
      <c r="M153" s="24" t="s">
        <v>1689</v>
      </c>
      <c r="N153" s="24" t="s">
        <v>1690</v>
      </c>
      <c r="O153" s="11" t="str">
        <f t="shared" si="8"/>
        <v>(1152, 1152, 2, '2019-07-27', '2019-07-30', 0, 0, 2, null, '119.99', '190703152001', ''),</v>
      </c>
    </row>
    <row r="154" spans="1:15" x14ac:dyDescent="0.3">
      <c r="A154" s="6">
        <v>1153</v>
      </c>
      <c r="B154" s="6">
        <v>1153</v>
      </c>
      <c r="C154" s="6">
        <v>1</v>
      </c>
      <c r="D154" s="18">
        <f ca="1">TODAY()+3</f>
        <v>43795</v>
      </c>
      <c r="E154" s="18">
        <f ca="1">TODAY()+6</f>
        <v>43798</v>
      </c>
      <c r="F154" s="6">
        <v>0</v>
      </c>
      <c r="G154" s="6">
        <v>0</v>
      </c>
      <c r="H154" s="11">
        <v>2</v>
      </c>
      <c r="I154" s="6" t="s">
        <v>1681</v>
      </c>
      <c r="J154" s="6">
        <v>109.99</v>
      </c>
      <c r="K154" s="11" t="s">
        <v>1633</v>
      </c>
      <c r="L154" s="11"/>
      <c r="M154" s="24" t="s">
        <v>1687</v>
      </c>
      <c r="N154" s="24" t="s">
        <v>1692</v>
      </c>
      <c r="O154" s="11" t="str">
        <f t="shared" si="8"/>
        <v>(1153, 1153, 1, '2019-07-28', '2019-07-31', 0, 0, 2, null, '109.99', '190703153001', ''),</v>
      </c>
    </row>
    <row r="155" spans="1:15" x14ac:dyDescent="0.3">
      <c r="A155" s="6">
        <v>1154</v>
      </c>
      <c r="B155" s="6">
        <v>1154</v>
      </c>
      <c r="C155" s="6">
        <v>2</v>
      </c>
      <c r="D155" s="18">
        <f ca="1">TODAY()+4</f>
        <v>43796</v>
      </c>
      <c r="E155" s="18">
        <f ca="1">TODAY()+12</f>
        <v>43804</v>
      </c>
      <c r="F155" s="6">
        <v>0</v>
      </c>
      <c r="G155" s="6">
        <v>0</v>
      </c>
      <c r="H155" s="11">
        <v>1</v>
      </c>
      <c r="I155" s="6" t="s">
        <v>1681</v>
      </c>
      <c r="J155" s="6">
        <v>119.99</v>
      </c>
      <c r="K155" s="11" t="s">
        <v>1634</v>
      </c>
      <c r="L155" s="11"/>
      <c r="M155" s="24" t="s">
        <v>1691</v>
      </c>
      <c r="N155" s="24" t="s">
        <v>1901</v>
      </c>
      <c r="O155" s="11" t="str">
        <f t="shared" si="8"/>
        <v>(1154, 1154, 2, '2019-07-29', '2019-08-06', 0, 0, 1, null, '119.99', '190703154001', ''),</v>
      </c>
    </row>
    <row r="156" spans="1:15" x14ac:dyDescent="0.3">
      <c r="A156" s="6">
        <v>1155</v>
      </c>
      <c r="B156" s="6">
        <v>1155</v>
      </c>
      <c r="C156" s="6">
        <v>1</v>
      </c>
      <c r="D156" s="18">
        <f ca="1">TODAY()+5</f>
        <v>43797</v>
      </c>
      <c r="E156" s="18">
        <f ca="1">TODAY()+6</f>
        <v>43798</v>
      </c>
      <c r="F156" s="6">
        <v>0</v>
      </c>
      <c r="G156" s="6">
        <v>0</v>
      </c>
      <c r="H156" s="11">
        <v>3</v>
      </c>
      <c r="I156" s="6" t="s">
        <v>1681</v>
      </c>
      <c r="J156" s="6">
        <v>109.99</v>
      </c>
      <c r="K156" s="11" t="s">
        <v>1635</v>
      </c>
      <c r="L156" s="11"/>
      <c r="M156" s="24" t="s">
        <v>1690</v>
      </c>
      <c r="N156" s="24" t="s">
        <v>1692</v>
      </c>
      <c r="O156" s="11" t="str">
        <f t="shared" si="8"/>
        <v>(1155, 1155, 1, '2019-07-30', '2019-07-31', 0, 0, 3, null, '109.99', '190703155001', ''),</v>
      </c>
    </row>
    <row r="157" spans="1:15" x14ac:dyDescent="0.3">
      <c r="A157" s="6">
        <v>1156</v>
      </c>
      <c r="B157" s="6">
        <v>1156</v>
      </c>
      <c r="C157" s="6">
        <v>3</v>
      </c>
      <c r="D157" s="18">
        <f ca="1">TODAY()+1</f>
        <v>43793</v>
      </c>
      <c r="E157" s="18">
        <f ca="1">TODAY()+6</f>
        <v>43798</v>
      </c>
      <c r="F157" s="6">
        <v>0</v>
      </c>
      <c r="G157" s="6">
        <v>0</v>
      </c>
      <c r="H157" s="11">
        <v>4</v>
      </c>
      <c r="I157" s="6" t="s">
        <v>1681</v>
      </c>
      <c r="J157" s="6">
        <v>129.99</v>
      </c>
      <c r="K157" s="11" t="s">
        <v>1636</v>
      </c>
      <c r="L157" s="11"/>
      <c r="M157" s="24" t="s">
        <v>1688</v>
      </c>
      <c r="N157" s="24" t="s">
        <v>1692</v>
      </c>
      <c r="O157" s="11" t="str">
        <f t="shared" si="8"/>
        <v>(1156, 1156, 3, '2019-07-26', '2019-07-31', 0, 0, 4, null, '129.99', '190703156001', ''),</v>
      </c>
    </row>
    <row r="158" spans="1:15" x14ac:dyDescent="0.3">
      <c r="A158" s="6">
        <v>1157</v>
      </c>
      <c r="B158" s="6">
        <v>1157</v>
      </c>
      <c r="C158" s="6">
        <v>1</v>
      </c>
      <c r="D158" s="18">
        <f ca="1">TODAY()+2</f>
        <v>43794</v>
      </c>
      <c r="E158" s="18">
        <f ca="1">TODAY()+6</f>
        <v>43798</v>
      </c>
      <c r="F158" s="6">
        <v>0</v>
      </c>
      <c r="G158" s="6">
        <v>0</v>
      </c>
      <c r="H158" s="11">
        <v>2</v>
      </c>
      <c r="I158" s="6" t="s">
        <v>1681</v>
      </c>
      <c r="J158" s="6">
        <v>109.99</v>
      </c>
      <c r="K158" s="11" t="s">
        <v>1637</v>
      </c>
      <c r="L158" s="11"/>
      <c r="M158" s="24" t="s">
        <v>1689</v>
      </c>
      <c r="N158" s="24" t="s">
        <v>1692</v>
      </c>
      <c r="O158" s="11" t="str">
        <f t="shared" si="8"/>
        <v>(1157, 1157, 1, '2019-07-27', '2019-07-31', 0, 0, 2, null, '109.99', '190703157001', ''),</v>
      </c>
    </row>
    <row r="159" spans="1:15" x14ac:dyDescent="0.3">
      <c r="A159" s="6">
        <v>1158</v>
      </c>
      <c r="B159" s="6">
        <v>1158</v>
      </c>
      <c r="C159" s="6">
        <v>3</v>
      </c>
      <c r="D159" s="18">
        <f ca="1">TODAY()+3</f>
        <v>43795</v>
      </c>
      <c r="E159" s="18">
        <f ca="1">TODAY()+7</f>
        <v>43799</v>
      </c>
      <c r="F159" s="6">
        <v>0</v>
      </c>
      <c r="G159" s="6">
        <v>0</v>
      </c>
      <c r="H159" s="11">
        <v>2</v>
      </c>
      <c r="I159" s="6" t="s">
        <v>1681</v>
      </c>
      <c r="J159" s="6">
        <v>129.99</v>
      </c>
      <c r="K159" s="11" t="s">
        <v>1638</v>
      </c>
      <c r="L159" s="11"/>
      <c r="M159" s="24" t="s">
        <v>1687</v>
      </c>
      <c r="N159" s="24" t="s">
        <v>1694</v>
      </c>
      <c r="O159" s="11" t="str">
        <f t="shared" si="8"/>
        <v>(1158, 1158, 3, '2019-07-28', '2019-08-01', 0, 0, 2, null, '129.99', '190703158001', ''),</v>
      </c>
    </row>
    <row r="160" spans="1:15" x14ac:dyDescent="0.3">
      <c r="A160" s="6">
        <v>1159</v>
      </c>
      <c r="B160" s="6">
        <v>1159</v>
      </c>
      <c r="C160" s="6">
        <v>1</v>
      </c>
      <c r="D160" s="18">
        <f ca="1">TODAY()+4</f>
        <v>43796</v>
      </c>
      <c r="E160" s="18">
        <f ca="1">TODAY()+5</f>
        <v>43797</v>
      </c>
      <c r="F160" s="6">
        <v>0</v>
      </c>
      <c r="G160" s="6">
        <v>0</v>
      </c>
      <c r="H160" s="11">
        <v>1</v>
      </c>
      <c r="I160" s="6" t="s">
        <v>1681</v>
      </c>
      <c r="J160" s="6">
        <v>109.99</v>
      </c>
      <c r="K160" s="11" t="s">
        <v>1639</v>
      </c>
      <c r="L160" s="11" t="s">
        <v>1478</v>
      </c>
      <c r="M160" s="24" t="s">
        <v>1691</v>
      </c>
      <c r="N160" s="24" t="s">
        <v>1690</v>
      </c>
      <c r="O160" s="11" t="str">
        <f t="shared" si="8"/>
        <v>(1159, 1159, 1, '2019-07-29', '2019-07-30', 0, 0, 1, null, '109.99', '190703159001', 'needs a late checkout time'),</v>
      </c>
    </row>
    <row r="161" spans="1:15" x14ac:dyDescent="0.3">
      <c r="A161" s="6">
        <v>1160</v>
      </c>
      <c r="B161" s="6">
        <v>1160</v>
      </c>
      <c r="C161" s="6">
        <v>3</v>
      </c>
      <c r="D161" s="18">
        <f ca="1">TODAY()+5</f>
        <v>43797</v>
      </c>
      <c r="E161" s="18">
        <f ca="1">TODAY()+6</f>
        <v>43798</v>
      </c>
      <c r="F161" s="6">
        <v>0</v>
      </c>
      <c r="G161" s="6">
        <v>0</v>
      </c>
      <c r="H161" s="11">
        <v>3</v>
      </c>
      <c r="I161" s="6" t="s">
        <v>1681</v>
      </c>
      <c r="J161" s="6">
        <v>129.99</v>
      </c>
      <c r="K161" s="11" t="s">
        <v>1640</v>
      </c>
      <c r="L161" s="11"/>
      <c r="M161" s="24" t="s">
        <v>1690</v>
      </c>
      <c r="N161" s="24" t="s">
        <v>1692</v>
      </c>
      <c r="O161" s="11" t="str">
        <f t="shared" si="8"/>
        <v>(1160, 1160, 3, '2019-07-30', '2019-07-31', 0, 0, 3, null, '129.99', '190703160001', ''),</v>
      </c>
    </row>
    <row r="162" spans="1:15" x14ac:dyDescent="0.3">
      <c r="A162" s="6">
        <v>1161</v>
      </c>
      <c r="B162" s="6">
        <v>1161</v>
      </c>
      <c r="C162" s="6">
        <v>1</v>
      </c>
      <c r="D162" s="18">
        <f ca="1">TODAY()+1</f>
        <v>43793</v>
      </c>
      <c r="E162" s="18">
        <f ca="1">TODAY()+12</f>
        <v>43804</v>
      </c>
      <c r="F162" s="6">
        <v>0</v>
      </c>
      <c r="G162" s="6">
        <v>0</v>
      </c>
      <c r="H162" s="11">
        <v>1</v>
      </c>
      <c r="I162" s="6" t="s">
        <v>1681</v>
      </c>
      <c r="J162" s="6">
        <v>109.99</v>
      </c>
      <c r="K162" s="11" t="s">
        <v>1641</v>
      </c>
      <c r="L162" s="11"/>
      <c r="M162" s="24" t="s">
        <v>1688</v>
      </c>
      <c r="N162" s="24" t="s">
        <v>1901</v>
      </c>
      <c r="O162" s="11" t="str">
        <f t="shared" si="8"/>
        <v>(1161, 1161, 1, '2019-07-26', '2019-08-06', 0, 0, 1, null, '109.99', '190703161001', ''),</v>
      </c>
    </row>
    <row r="163" spans="1:15" x14ac:dyDescent="0.3">
      <c r="A163" s="6">
        <v>1162</v>
      </c>
      <c r="B163" s="6">
        <v>1162</v>
      </c>
      <c r="C163" s="6">
        <v>2</v>
      </c>
      <c r="D163" s="18">
        <f ca="1">TODAY()+2</f>
        <v>43794</v>
      </c>
      <c r="E163" s="18">
        <f ca="1">TODAY()+5</f>
        <v>43797</v>
      </c>
      <c r="F163" s="6">
        <v>0</v>
      </c>
      <c r="G163" s="6">
        <v>0</v>
      </c>
      <c r="H163" s="11">
        <v>2</v>
      </c>
      <c r="I163" s="6" t="s">
        <v>1681</v>
      </c>
      <c r="J163" s="6">
        <v>119.99</v>
      </c>
      <c r="K163" s="11" t="s">
        <v>1642</v>
      </c>
      <c r="L163" s="11"/>
      <c r="M163" s="24" t="s">
        <v>1689</v>
      </c>
      <c r="N163" s="24" t="s">
        <v>1690</v>
      </c>
      <c r="O163" s="11" t="str">
        <f t="shared" si="8"/>
        <v>(1162, 1162, 2, '2019-07-27', '2019-07-30', 0, 0, 2, null, '119.99', '190703162001', ''),</v>
      </c>
    </row>
    <row r="164" spans="1:15" x14ac:dyDescent="0.3">
      <c r="A164" s="6">
        <v>1163</v>
      </c>
      <c r="B164" s="6">
        <v>1163</v>
      </c>
      <c r="C164" s="6">
        <v>1</v>
      </c>
      <c r="D164" s="18">
        <f ca="1">TODAY()+3</f>
        <v>43795</v>
      </c>
      <c r="E164" s="18">
        <f ca="1">TODAY()+5</f>
        <v>43797</v>
      </c>
      <c r="F164" s="6">
        <v>0</v>
      </c>
      <c r="G164" s="6">
        <v>0</v>
      </c>
      <c r="H164" s="11">
        <v>2</v>
      </c>
      <c r="I164" s="6" t="s">
        <v>1681</v>
      </c>
      <c r="J164" s="6">
        <v>109.99</v>
      </c>
      <c r="K164" s="11" t="s">
        <v>1643</v>
      </c>
      <c r="L164" s="11"/>
      <c r="M164" s="24" t="s">
        <v>1687</v>
      </c>
      <c r="N164" s="24" t="s">
        <v>1690</v>
      </c>
      <c r="O164" s="11" t="str">
        <f t="shared" si="8"/>
        <v>(1163, 1163, 1, '2019-07-28', '2019-07-30', 0, 0, 2, null, '109.99', '190703163001', ''),</v>
      </c>
    </row>
    <row r="165" spans="1:15" x14ac:dyDescent="0.3">
      <c r="A165" s="6">
        <v>1164</v>
      </c>
      <c r="B165" s="6">
        <v>1164</v>
      </c>
      <c r="C165" s="6">
        <v>2</v>
      </c>
      <c r="D165" s="18">
        <f ca="1">TODAY()+1</f>
        <v>43793</v>
      </c>
      <c r="E165" s="18">
        <f ca="1">TODAY()+2</f>
        <v>43794</v>
      </c>
      <c r="F165" s="6">
        <v>0</v>
      </c>
      <c r="G165" s="6">
        <v>0</v>
      </c>
      <c r="H165" s="11">
        <v>2</v>
      </c>
      <c r="I165" s="6" t="s">
        <v>1681</v>
      </c>
      <c r="J165" s="6">
        <v>119.99</v>
      </c>
      <c r="K165" s="11" t="s">
        <v>1644</v>
      </c>
      <c r="L165" s="11"/>
      <c r="M165" s="24" t="s">
        <v>1688</v>
      </c>
      <c r="N165" s="24" t="s">
        <v>1689</v>
      </c>
      <c r="O165" s="11" t="str">
        <f t="shared" si="8"/>
        <v>(1164, 1164, 2, '2019-07-26', '2019-07-27', 0, 0, 2, null, '119.99', '190703164001', ''),</v>
      </c>
    </row>
    <row r="166" spans="1:15" x14ac:dyDescent="0.3">
      <c r="A166" s="6">
        <v>1165</v>
      </c>
      <c r="B166" s="6">
        <v>1165</v>
      </c>
      <c r="C166" s="6">
        <v>1</v>
      </c>
      <c r="D166" s="18">
        <f ca="1">TODAY()+2</f>
        <v>43794</v>
      </c>
      <c r="E166" s="18">
        <f ca="1">TODAY()+5</f>
        <v>43797</v>
      </c>
      <c r="F166" s="6">
        <v>0</v>
      </c>
      <c r="G166" s="6">
        <v>0</v>
      </c>
      <c r="H166" s="11">
        <v>3</v>
      </c>
      <c r="I166" s="6" t="s">
        <v>1681</v>
      </c>
      <c r="J166" s="6">
        <v>109.99</v>
      </c>
      <c r="K166" s="11" t="s">
        <v>1645</v>
      </c>
      <c r="L166" s="11"/>
      <c r="M166" s="24" t="s">
        <v>1689</v>
      </c>
      <c r="N166" s="24" t="s">
        <v>1690</v>
      </c>
      <c r="O166" s="11" t="str">
        <f t="shared" si="8"/>
        <v>(1165, 1165, 1, '2019-07-27', '2019-07-30', 0, 0, 3, null, '109.99', '190703165001', ''),</v>
      </c>
    </row>
    <row r="167" spans="1:15" x14ac:dyDescent="0.3">
      <c r="A167" s="6">
        <v>1166</v>
      </c>
      <c r="B167" s="6">
        <v>1166</v>
      </c>
      <c r="C167" s="6">
        <v>3</v>
      </c>
      <c r="D167" s="18">
        <f ca="1">TODAY()+1</f>
        <v>43793</v>
      </c>
      <c r="E167" s="18">
        <f ca="1">TODAY()+4</f>
        <v>43796</v>
      </c>
      <c r="F167" s="6">
        <v>0</v>
      </c>
      <c r="G167" s="6">
        <v>0</v>
      </c>
      <c r="H167" s="11">
        <v>2</v>
      </c>
      <c r="I167" s="6" t="s">
        <v>1681</v>
      </c>
      <c r="J167" s="6">
        <v>129.99</v>
      </c>
      <c r="K167" s="11" t="s">
        <v>1646</v>
      </c>
      <c r="L167" s="11"/>
      <c r="M167" s="24" t="s">
        <v>1688</v>
      </c>
      <c r="N167" s="24" t="s">
        <v>1691</v>
      </c>
      <c r="O167" s="11" t="str">
        <f t="shared" si="8"/>
        <v>(1166, 1166, 3, '2019-07-26', '2019-07-29', 0, 0, 2, null, '129.99', '190703166001', ''),</v>
      </c>
    </row>
    <row r="168" spans="1:15" x14ac:dyDescent="0.3">
      <c r="A168" s="6">
        <v>1167</v>
      </c>
      <c r="B168" s="6">
        <v>1167</v>
      </c>
      <c r="C168" s="6">
        <v>1</v>
      </c>
      <c r="D168" s="18">
        <f ca="1">TODAY()+12</f>
        <v>43804</v>
      </c>
      <c r="E168" s="18">
        <f ca="1">TODAY()+15</f>
        <v>43807</v>
      </c>
      <c r="F168" s="6">
        <v>0</v>
      </c>
      <c r="G168" s="6">
        <v>0</v>
      </c>
      <c r="H168" s="11">
        <v>2</v>
      </c>
      <c r="I168" s="6" t="s">
        <v>1681</v>
      </c>
      <c r="J168" s="6">
        <v>109.99</v>
      </c>
      <c r="K168" s="11" t="s">
        <v>1647</v>
      </c>
      <c r="L168" s="11" t="s">
        <v>1479</v>
      </c>
      <c r="M168" s="24" t="s">
        <v>1901</v>
      </c>
      <c r="N168" s="24" t="s">
        <v>1906</v>
      </c>
      <c r="O168" s="11" t="str">
        <f t="shared" si="8"/>
        <v>(1167, 1167, 1, '2019-08-06', '2019-08-09', 0, 0, 2, null, '109.99', '190704167001', 'wants a large screen tv'),</v>
      </c>
    </row>
    <row r="169" spans="1:15" x14ac:dyDescent="0.3">
      <c r="A169" s="6">
        <v>1168</v>
      </c>
      <c r="B169" s="6">
        <v>1168</v>
      </c>
      <c r="C169" s="6">
        <v>3</v>
      </c>
      <c r="D169" s="18">
        <f ca="1">TODAY()+12</f>
        <v>43804</v>
      </c>
      <c r="E169" s="18">
        <f ca="1">TODAY()+15</f>
        <v>43807</v>
      </c>
      <c r="F169" s="6">
        <v>0</v>
      </c>
      <c r="G169" s="6">
        <v>0</v>
      </c>
      <c r="H169" s="11">
        <v>2</v>
      </c>
      <c r="I169" s="6" t="s">
        <v>1681</v>
      </c>
      <c r="J169" s="6">
        <v>129.99</v>
      </c>
      <c r="K169" s="11" t="s">
        <v>1648</v>
      </c>
      <c r="L169" s="11"/>
      <c r="M169" s="24" t="s">
        <v>1901</v>
      </c>
      <c r="N169" s="24" t="s">
        <v>1906</v>
      </c>
      <c r="O169" s="11" t="str">
        <f t="shared" si="8"/>
        <v>(1168, 1168, 3, '2019-08-06', '2019-08-09', 0, 0, 2, null, '129.99', '190704168001', ''),</v>
      </c>
    </row>
    <row r="170" spans="1:15" x14ac:dyDescent="0.3">
      <c r="A170" s="6">
        <v>1169</v>
      </c>
      <c r="B170" s="6">
        <v>1169</v>
      </c>
      <c r="C170" s="6">
        <v>1</v>
      </c>
      <c r="D170" s="18">
        <f ca="1">TODAY()+13</f>
        <v>43805</v>
      </c>
      <c r="E170" s="18">
        <f ca="1">TODAY()+15</f>
        <v>43807</v>
      </c>
      <c r="F170" s="6">
        <v>0</v>
      </c>
      <c r="G170" s="6">
        <v>0</v>
      </c>
      <c r="H170" s="11">
        <v>1</v>
      </c>
      <c r="I170" s="6" t="s">
        <v>1681</v>
      </c>
      <c r="J170" s="6">
        <v>109.99</v>
      </c>
      <c r="K170" s="11" t="s">
        <v>1649</v>
      </c>
      <c r="L170" s="11"/>
      <c r="M170" s="24" t="s">
        <v>1902</v>
      </c>
      <c r="N170" s="24" t="s">
        <v>1906</v>
      </c>
      <c r="O170" s="11" t="str">
        <f t="shared" si="8"/>
        <v>(1169, 1169, 1, '2019-08-07', '2019-08-09', 0, 0, 1, null, '109.99', '190704169001', ''),</v>
      </c>
    </row>
    <row r="171" spans="1:15" x14ac:dyDescent="0.3">
      <c r="A171" s="6">
        <v>1170</v>
      </c>
      <c r="B171" s="6">
        <v>1170</v>
      </c>
      <c r="C171" s="6">
        <v>3</v>
      </c>
      <c r="D171" s="18">
        <f ca="1">TODAY()+14</f>
        <v>43806</v>
      </c>
      <c r="E171" s="18">
        <f ca="1">TODAY()+15</f>
        <v>43807</v>
      </c>
      <c r="F171" s="6">
        <v>0</v>
      </c>
      <c r="G171" s="6">
        <v>0</v>
      </c>
      <c r="H171" s="11">
        <v>3</v>
      </c>
      <c r="I171" s="6" t="s">
        <v>1681</v>
      </c>
      <c r="J171" s="6">
        <v>129.99</v>
      </c>
      <c r="K171" s="11" t="s">
        <v>1650</v>
      </c>
      <c r="L171" s="11"/>
      <c r="M171" s="24" t="s">
        <v>1905</v>
      </c>
      <c r="N171" s="24" t="s">
        <v>1906</v>
      </c>
      <c r="O171" s="11" t="str">
        <f t="shared" si="8"/>
        <v>(1170, 1170, 3, '2019-08-08', '2019-08-09', 0, 0, 3, null, '129.99', '190704170001', ''),</v>
      </c>
    </row>
    <row r="172" spans="1:15" x14ac:dyDescent="0.3">
      <c r="A172" s="6">
        <v>1171</v>
      </c>
      <c r="B172" s="6">
        <v>1171</v>
      </c>
      <c r="C172" s="6">
        <v>1</v>
      </c>
      <c r="D172" s="18">
        <f ca="1">TODAY()+16</f>
        <v>43808</v>
      </c>
      <c r="E172" s="18">
        <f ca="1">TODAY()+19</f>
        <v>43811</v>
      </c>
      <c r="F172" s="6">
        <v>0</v>
      </c>
      <c r="G172" s="6">
        <v>0</v>
      </c>
      <c r="H172" s="11">
        <v>1</v>
      </c>
      <c r="I172" s="6" t="s">
        <v>1681</v>
      </c>
      <c r="J172" s="6">
        <v>109.99</v>
      </c>
      <c r="K172" s="11" t="s">
        <v>1651</v>
      </c>
      <c r="L172" s="11"/>
      <c r="M172" s="24" t="s">
        <v>1918</v>
      </c>
      <c r="N172" s="24" t="s">
        <v>1919</v>
      </c>
      <c r="O172" s="11" t="str">
        <f t="shared" si="8"/>
        <v>(1171, 1171, 1, '2019-08-10', '2019-08-13', 0, 0, 1, null, '109.99', '190704171001', ''),</v>
      </c>
    </row>
    <row r="173" spans="1:15" x14ac:dyDescent="0.3">
      <c r="A173" s="6">
        <v>1172</v>
      </c>
      <c r="B173" s="6">
        <v>1172</v>
      </c>
      <c r="C173" s="6">
        <v>2</v>
      </c>
      <c r="D173" s="18">
        <f ca="1">TODAY()+22</f>
        <v>43814</v>
      </c>
      <c r="E173" s="18">
        <f ca="1">TODAY()+23</f>
        <v>43815</v>
      </c>
      <c r="F173" s="6">
        <v>0</v>
      </c>
      <c r="G173" s="6">
        <v>0</v>
      </c>
      <c r="H173" s="11">
        <v>2</v>
      </c>
      <c r="I173" s="6" t="s">
        <v>1681</v>
      </c>
      <c r="J173" s="6">
        <v>119.99</v>
      </c>
      <c r="K173" s="11" t="s">
        <v>1652</v>
      </c>
      <c r="L173" s="11"/>
      <c r="M173" s="24" t="s">
        <v>1907</v>
      </c>
      <c r="N173" s="24" t="s">
        <v>1920</v>
      </c>
      <c r="O173" s="11" t="str">
        <f t="shared" si="8"/>
        <v>(1172, 1172, 2, '2019-08-16', '2019-08-17', 0, 0, 2, null, '119.99', '190704172001', ''),</v>
      </c>
    </row>
    <row r="174" spans="1:15" x14ac:dyDescent="0.3">
      <c r="A174" s="6">
        <v>1173</v>
      </c>
      <c r="B174" s="6">
        <v>1173</v>
      </c>
      <c r="C174" s="6">
        <v>1</v>
      </c>
      <c r="D174" s="18">
        <f ca="1">TODAY()+28</f>
        <v>43820</v>
      </c>
      <c r="E174" s="18">
        <f ca="1">TODAY()+29</f>
        <v>43821</v>
      </c>
      <c r="F174" s="6">
        <v>0</v>
      </c>
      <c r="G174" s="6">
        <v>0</v>
      </c>
      <c r="H174" s="11">
        <v>2</v>
      </c>
      <c r="I174" s="6" t="s">
        <v>1681</v>
      </c>
      <c r="J174" s="6">
        <v>109.99</v>
      </c>
      <c r="K174" s="11" t="s">
        <v>1653</v>
      </c>
      <c r="L174" s="11"/>
      <c r="M174" s="24" t="s">
        <v>1908</v>
      </c>
      <c r="N174" s="24" t="s">
        <v>1909</v>
      </c>
      <c r="O174" s="11" t="str">
        <f t="shared" si="8"/>
        <v>(1173, 1173, 1, '2019-08-22', '2019-08-23', 0, 0, 2, null, '109.99', '190704173001', ''),</v>
      </c>
    </row>
    <row r="175" spans="1:15" x14ac:dyDescent="0.3">
      <c r="A175" s="6">
        <v>1174</v>
      </c>
      <c r="B175" s="6">
        <v>1174</v>
      </c>
      <c r="C175" s="6">
        <v>2</v>
      </c>
      <c r="D175" s="18">
        <f ca="1">TODAY()+30</f>
        <v>43822</v>
      </c>
      <c r="E175" s="18">
        <f ca="1">TODAY()+36</f>
        <v>43828</v>
      </c>
      <c r="F175" s="6">
        <v>0</v>
      </c>
      <c r="G175" s="6">
        <v>0</v>
      </c>
      <c r="H175" s="11">
        <v>1</v>
      </c>
      <c r="I175" s="6" t="s">
        <v>1681</v>
      </c>
      <c r="J175" s="6">
        <v>119.99</v>
      </c>
      <c r="K175" s="11" t="s">
        <v>1654</v>
      </c>
      <c r="L175" s="11"/>
      <c r="M175" s="24" t="s">
        <v>1921</v>
      </c>
      <c r="N175" s="24" t="s">
        <v>1922</v>
      </c>
      <c r="O175" s="11" t="str">
        <f t="shared" si="8"/>
        <v>(1174, 1174, 2, '2019-08-24', '2019-08-30', 0, 0, 1, null, '119.99', '190704174001', ''),</v>
      </c>
    </row>
    <row r="176" spans="1:15" x14ac:dyDescent="0.3">
      <c r="A176" s="6">
        <v>1175</v>
      </c>
      <c r="B176" s="6">
        <v>1175</v>
      </c>
      <c r="C176" s="6">
        <v>1</v>
      </c>
      <c r="D176" s="18">
        <f ca="1">TODAY()+35</f>
        <v>43827</v>
      </c>
      <c r="E176" s="18">
        <f ca="1">TODAY()+38</f>
        <v>43830</v>
      </c>
      <c r="F176" s="6">
        <v>0</v>
      </c>
      <c r="G176" s="6">
        <v>0</v>
      </c>
      <c r="H176" s="11">
        <v>3</v>
      </c>
      <c r="I176" s="6" t="s">
        <v>1681</v>
      </c>
      <c r="J176" s="6">
        <v>109.99</v>
      </c>
      <c r="K176" s="11" t="s">
        <v>1655</v>
      </c>
      <c r="L176" s="11"/>
      <c r="M176" s="24" t="s">
        <v>1903</v>
      </c>
      <c r="N176" s="24" t="s">
        <v>1923</v>
      </c>
      <c r="O176" s="11" t="str">
        <f t="shared" si="8"/>
        <v>(1175, 1175, 1, '2019-08-29', '2019-09-01', 0, 0, 3, null, '109.99', '190705175001', ''),</v>
      </c>
    </row>
    <row r="177" spans="1:15" x14ac:dyDescent="0.3">
      <c r="A177" s="6">
        <v>1176</v>
      </c>
      <c r="B177" s="6">
        <v>1176</v>
      </c>
      <c r="C177" s="6">
        <v>3</v>
      </c>
      <c r="D177" s="18">
        <f ca="1">TODAY()+42</f>
        <v>43834</v>
      </c>
      <c r="E177" s="18">
        <f ca="1">TODAY()+44</f>
        <v>43836</v>
      </c>
      <c r="F177" s="6">
        <v>0</v>
      </c>
      <c r="G177" s="6">
        <v>0</v>
      </c>
      <c r="H177" s="11">
        <v>1</v>
      </c>
      <c r="I177" s="6" t="s">
        <v>1681</v>
      </c>
      <c r="J177" s="6">
        <v>129.99</v>
      </c>
      <c r="K177" s="11" t="s">
        <v>1656</v>
      </c>
      <c r="L177" s="11"/>
      <c r="M177" s="24" t="s">
        <v>1924</v>
      </c>
      <c r="N177" s="24" t="s">
        <v>1697</v>
      </c>
      <c r="O177" s="11" t="str">
        <f t="shared" si="8"/>
        <v>(1176, 1176, 3, '2019-09-05', '2019-09-07', 0, 0, 1, null, '129.99', '190705176001', ''),</v>
      </c>
    </row>
    <row r="178" spans="1:15" x14ac:dyDescent="0.3">
      <c r="A178" s="6">
        <v>1177</v>
      </c>
      <c r="B178" s="6">
        <v>1177</v>
      </c>
      <c r="C178" s="6">
        <v>1</v>
      </c>
      <c r="D178" s="18">
        <f ca="1">TODAY()+45</f>
        <v>43837</v>
      </c>
      <c r="E178" s="18">
        <f ca="1">TODAY()+48</f>
        <v>43840</v>
      </c>
      <c r="F178" s="6">
        <v>0</v>
      </c>
      <c r="G178" s="6">
        <v>0</v>
      </c>
      <c r="H178" s="11">
        <v>2</v>
      </c>
      <c r="I178" s="6" t="s">
        <v>1681</v>
      </c>
      <c r="J178" s="6">
        <v>109.99</v>
      </c>
      <c r="K178" s="11" t="s">
        <v>1657</v>
      </c>
      <c r="L178" s="11" t="s">
        <v>1478</v>
      </c>
      <c r="M178" s="24" t="s">
        <v>1925</v>
      </c>
      <c r="N178" s="24" t="s">
        <v>1911</v>
      </c>
      <c r="O178" s="11" t="str">
        <f t="shared" si="8"/>
        <v>(1177, 1177, 1, '2019-09-08', '2019-09-11', 0, 0, 2, null, '109.99', '190705177001', 'needs a late checkout time'),</v>
      </c>
    </row>
    <row r="179" spans="1:15" x14ac:dyDescent="0.3">
      <c r="A179" s="6">
        <v>1178</v>
      </c>
      <c r="B179" s="6">
        <v>1178</v>
      </c>
      <c r="C179" s="6">
        <v>3</v>
      </c>
      <c r="D179" s="18">
        <f ca="1">TODAY()+47</f>
        <v>43839</v>
      </c>
      <c r="E179" s="18">
        <f ca="1">TODAY()+49</f>
        <v>43841</v>
      </c>
      <c r="F179" s="6">
        <v>0</v>
      </c>
      <c r="G179" s="6">
        <v>0</v>
      </c>
      <c r="H179" s="11">
        <v>2</v>
      </c>
      <c r="I179" s="6" t="s">
        <v>1681</v>
      </c>
      <c r="J179" s="6">
        <v>129.99</v>
      </c>
      <c r="K179" s="11" t="s">
        <v>1658</v>
      </c>
      <c r="L179" s="11"/>
      <c r="M179" s="24" t="s">
        <v>1910</v>
      </c>
      <c r="N179" s="24" t="s">
        <v>1926</v>
      </c>
      <c r="O179" s="11" t="str">
        <f t="shared" si="8"/>
        <v>(1178, 1178, 3, '2019-09-10', '2019-09-12', 0, 0, 2, null, '129.99', '190705178001', ''),</v>
      </c>
    </row>
    <row r="180" spans="1:15" x14ac:dyDescent="0.3">
      <c r="A180" s="6">
        <v>1179</v>
      </c>
      <c r="B180" s="6">
        <v>1179</v>
      </c>
      <c r="C180" s="6">
        <v>1</v>
      </c>
      <c r="D180" s="18">
        <f ca="1">TODAY()+49</f>
        <v>43841</v>
      </c>
      <c r="E180" s="18">
        <f ca="1">TODAY()+52</f>
        <v>43844</v>
      </c>
      <c r="F180" s="6">
        <v>0</v>
      </c>
      <c r="G180" s="6">
        <v>0</v>
      </c>
      <c r="H180" s="11">
        <v>1</v>
      </c>
      <c r="I180" s="6" t="s">
        <v>1681</v>
      </c>
      <c r="J180" s="6">
        <v>109.99</v>
      </c>
      <c r="K180" s="11" t="s">
        <v>1659</v>
      </c>
      <c r="L180" s="11"/>
      <c r="M180" s="24" t="s">
        <v>1926</v>
      </c>
      <c r="N180" s="24" t="s">
        <v>1927</v>
      </c>
      <c r="O180" s="11" t="str">
        <f t="shared" si="8"/>
        <v>(1179, 1179, 1, '2019-09-12', '2019-09-15', 0, 0, 1, null, '109.99', '190705179001', ''),</v>
      </c>
    </row>
    <row r="181" spans="1:15" x14ac:dyDescent="0.3">
      <c r="A181" s="6">
        <v>1180</v>
      </c>
      <c r="B181" s="6">
        <v>1180</v>
      </c>
      <c r="C181" s="6">
        <v>3</v>
      </c>
      <c r="D181" s="18">
        <f ca="1">TODAY()+1</f>
        <v>43793</v>
      </c>
      <c r="E181" s="18">
        <f ca="1">TODAY()+6</f>
        <v>43798</v>
      </c>
      <c r="F181" s="6">
        <v>0</v>
      </c>
      <c r="G181" s="6">
        <v>0</v>
      </c>
      <c r="H181" s="11">
        <v>3</v>
      </c>
      <c r="I181" s="6" t="s">
        <v>1681</v>
      </c>
      <c r="J181" s="6">
        <v>129.99</v>
      </c>
      <c r="K181" s="11" t="s">
        <v>1660</v>
      </c>
      <c r="L181" s="11"/>
      <c r="M181" s="24" t="s">
        <v>1688</v>
      </c>
      <c r="N181" s="24" t="s">
        <v>1692</v>
      </c>
      <c r="O181" s="11" t="str">
        <f t="shared" si="8"/>
        <v>(1180, 1180, 3, '2019-07-26', '2019-07-31', 0, 0, 3, null, '129.99', '190706180001', ''),</v>
      </c>
    </row>
    <row r="182" spans="1:15" x14ac:dyDescent="0.3">
      <c r="A182" s="6">
        <v>1181</v>
      </c>
      <c r="B182" s="6">
        <v>1181</v>
      </c>
      <c r="C182" s="6">
        <v>1</v>
      </c>
      <c r="D182" s="18">
        <f ca="1">TODAY()+2</f>
        <v>43794</v>
      </c>
      <c r="E182" s="18">
        <f ca="1">TODAY()+7</f>
        <v>43799</v>
      </c>
      <c r="F182" s="6">
        <v>0</v>
      </c>
      <c r="G182" s="6">
        <v>0</v>
      </c>
      <c r="H182" s="11">
        <v>1</v>
      </c>
      <c r="I182" s="6" t="s">
        <v>1681</v>
      </c>
      <c r="J182" s="6">
        <v>109.99</v>
      </c>
      <c r="K182" s="11" t="s">
        <v>1661</v>
      </c>
      <c r="L182" s="11"/>
      <c r="M182" s="24" t="s">
        <v>1689</v>
      </c>
      <c r="N182" s="24" t="s">
        <v>1694</v>
      </c>
      <c r="O182" s="11" t="str">
        <f t="shared" si="8"/>
        <v>(1181, 1181, 1, '2019-07-27', '2019-08-01', 0, 0, 1, null, '109.99', '190706181001', ''),</v>
      </c>
    </row>
    <row r="183" spans="1:15" x14ac:dyDescent="0.3">
      <c r="A183" s="6">
        <v>1182</v>
      </c>
      <c r="B183" s="6">
        <v>1182</v>
      </c>
      <c r="C183" s="6">
        <v>2</v>
      </c>
      <c r="D183" s="18">
        <f ca="1">TODAY()+3</f>
        <v>43795</v>
      </c>
      <c r="E183" s="18">
        <f ca="1">TODAY()+5</f>
        <v>43797</v>
      </c>
      <c r="F183" s="6">
        <v>0</v>
      </c>
      <c r="G183" s="6">
        <v>0</v>
      </c>
      <c r="H183" s="11">
        <v>2</v>
      </c>
      <c r="I183" s="6" t="s">
        <v>1681</v>
      </c>
      <c r="J183" s="6">
        <v>119.99</v>
      </c>
      <c r="K183" s="11" t="s">
        <v>1662</v>
      </c>
      <c r="L183" s="11"/>
      <c r="M183" s="24" t="s">
        <v>1687</v>
      </c>
      <c r="N183" s="24" t="s">
        <v>1690</v>
      </c>
      <c r="O183" s="11" t="str">
        <f t="shared" si="8"/>
        <v>(1182, 1182, 2, '2019-07-28', '2019-07-30', 0, 0, 2, null, '119.99', '190706182001', ''),</v>
      </c>
    </row>
    <row r="184" spans="1:15" x14ac:dyDescent="0.3">
      <c r="A184" s="6">
        <v>1183</v>
      </c>
      <c r="B184" s="6">
        <v>1183</v>
      </c>
      <c r="C184" s="6">
        <v>1</v>
      </c>
      <c r="D184" s="18">
        <f ca="1">TODAY()+4</f>
        <v>43796</v>
      </c>
      <c r="E184" s="18">
        <f ca="1">TODAY()+6</f>
        <v>43798</v>
      </c>
      <c r="F184" s="6">
        <v>0</v>
      </c>
      <c r="G184" s="6">
        <v>0</v>
      </c>
      <c r="H184" s="11">
        <v>2</v>
      </c>
      <c r="I184" s="6" t="s">
        <v>1681</v>
      </c>
      <c r="J184" s="6">
        <v>109.99</v>
      </c>
      <c r="K184" s="11" t="s">
        <v>1663</v>
      </c>
      <c r="L184" s="11"/>
      <c r="M184" s="24" t="s">
        <v>1691</v>
      </c>
      <c r="N184" s="24" t="s">
        <v>1692</v>
      </c>
      <c r="O184" s="11" t="str">
        <f t="shared" si="8"/>
        <v>(1183, 1183, 1, '2019-07-29', '2019-07-31', 0, 0, 2, null, '109.99', '190707183001', ''),</v>
      </c>
    </row>
    <row r="185" spans="1:15" x14ac:dyDescent="0.3">
      <c r="A185" s="6">
        <v>1184</v>
      </c>
      <c r="B185" s="6">
        <v>1184</v>
      </c>
      <c r="C185" s="6">
        <v>2</v>
      </c>
      <c r="D185" s="18">
        <f ca="1">TODAY()+5</f>
        <v>43797</v>
      </c>
      <c r="E185" s="18">
        <f ca="1">TODAY()+9</f>
        <v>43801</v>
      </c>
      <c r="F185" s="6">
        <v>0</v>
      </c>
      <c r="G185" s="6">
        <v>0</v>
      </c>
      <c r="H185" s="11">
        <v>1</v>
      </c>
      <c r="I185" s="6" t="s">
        <v>1681</v>
      </c>
      <c r="J185" s="6">
        <v>119.99</v>
      </c>
      <c r="K185" s="11" t="s">
        <v>1664</v>
      </c>
      <c r="L185" s="11"/>
      <c r="M185" s="24" t="s">
        <v>1690</v>
      </c>
      <c r="N185" s="24" t="s">
        <v>1899</v>
      </c>
      <c r="O185" s="11" t="str">
        <f t="shared" si="8"/>
        <v>(1184, 1184, 2, '2019-07-30', '2019-08-03', 0, 0, 1, null, '119.99', '190707184001', ''),</v>
      </c>
    </row>
    <row r="186" spans="1:15" x14ac:dyDescent="0.3">
      <c r="A186" s="6">
        <v>1185</v>
      </c>
      <c r="B186" s="6">
        <v>1185</v>
      </c>
      <c r="C186" s="6">
        <v>1</v>
      </c>
      <c r="D186" s="18">
        <f ca="1">TODAY()+6</f>
        <v>43798</v>
      </c>
      <c r="E186" s="18">
        <f ca="1">TODAY()+9</f>
        <v>43801</v>
      </c>
      <c r="F186" s="6">
        <v>0</v>
      </c>
      <c r="G186" s="6">
        <v>0</v>
      </c>
      <c r="H186" s="11">
        <v>3</v>
      </c>
      <c r="I186" s="6" t="s">
        <v>1681</v>
      </c>
      <c r="J186" s="6">
        <v>109.99</v>
      </c>
      <c r="K186" s="11" t="s">
        <v>1665</v>
      </c>
      <c r="L186" s="11"/>
      <c r="M186" s="24" t="s">
        <v>1692</v>
      </c>
      <c r="N186" s="24" t="s">
        <v>1899</v>
      </c>
      <c r="O186" s="11" t="str">
        <f t="shared" si="8"/>
        <v>(1185, 1185, 1, '2019-07-31', '2019-08-03', 0, 0, 3, null, '109.99', '190707185001', ''),</v>
      </c>
    </row>
    <row r="187" spans="1:15" x14ac:dyDescent="0.3">
      <c r="A187" s="6">
        <v>1186</v>
      </c>
      <c r="B187" s="6">
        <v>1186</v>
      </c>
      <c r="C187" s="6">
        <v>3</v>
      </c>
      <c r="D187" s="18">
        <f ca="1">TODAY()+7</f>
        <v>43799</v>
      </c>
      <c r="E187" s="18">
        <f ca="1">TODAY()+8</f>
        <v>43800</v>
      </c>
      <c r="F187" s="6">
        <v>0</v>
      </c>
      <c r="G187" s="6">
        <v>0</v>
      </c>
      <c r="H187" s="11">
        <v>1</v>
      </c>
      <c r="I187" s="6" t="s">
        <v>1681</v>
      </c>
      <c r="J187" s="6">
        <v>129.99</v>
      </c>
      <c r="K187" s="11" t="s">
        <v>1666</v>
      </c>
      <c r="L187" s="11"/>
      <c r="M187" s="24" t="s">
        <v>1694</v>
      </c>
      <c r="N187" s="24" t="s">
        <v>1695</v>
      </c>
      <c r="O187" s="11" t="str">
        <f t="shared" si="8"/>
        <v>(1186, 1186, 3, '2019-08-01', '2019-08-02', 0, 0, 1, null, '129.99', '190708186001', ''),</v>
      </c>
    </row>
    <row r="188" spans="1:15" x14ac:dyDescent="0.3">
      <c r="A188" s="6">
        <v>1187</v>
      </c>
      <c r="B188" s="6">
        <v>1187</v>
      </c>
      <c r="C188" s="6">
        <v>1</v>
      </c>
      <c r="D188" s="18">
        <f ca="1">TODAY()+8</f>
        <v>43800</v>
      </c>
      <c r="E188" s="18">
        <f ca="1">TODAY()+11</f>
        <v>43803</v>
      </c>
      <c r="F188" s="6">
        <v>0</v>
      </c>
      <c r="G188" s="6">
        <v>0</v>
      </c>
      <c r="H188" s="11">
        <v>2</v>
      </c>
      <c r="I188" s="6" t="s">
        <v>1681</v>
      </c>
      <c r="J188" s="6">
        <v>109.99</v>
      </c>
      <c r="K188" s="11" t="s">
        <v>1667</v>
      </c>
      <c r="L188" s="11" t="s">
        <v>1478</v>
      </c>
      <c r="M188" s="24" t="s">
        <v>1695</v>
      </c>
      <c r="N188" s="24" t="s">
        <v>1696</v>
      </c>
      <c r="O188" s="11" t="str">
        <f t="shared" si="8"/>
        <v>(1187, 1187, 1, '2019-08-02', '2019-08-05', 0, 0, 2, null, '109.99', '190708187001', 'needs a late checkout time'),</v>
      </c>
    </row>
    <row r="189" spans="1:15" x14ac:dyDescent="0.3">
      <c r="A189" s="6">
        <v>1188</v>
      </c>
      <c r="B189" s="6">
        <v>1188</v>
      </c>
      <c r="C189" s="6">
        <v>3</v>
      </c>
      <c r="D189" s="18">
        <f ca="1">TODAY()+9</f>
        <v>43801</v>
      </c>
      <c r="E189" s="18">
        <f ca="1">TODAY()+10</f>
        <v>43802</v>
      </c>
      <c r="F189" s="6">
        <v>0</v>
      </c>
      <c r="G189" s="6">
        <v>0</v>
      </c>
      <c r="H189" s="11">
        <v>2</v>
      </c>
      <c r="I189" s="6" t="s">
        <v>1681</v>
      </c>
      <c r="J189" s="6">
        <v>129.99</v>
      </c>
      <c r="K189" s="11" t="s">
        <v>1668</v>
      </c>
      <c r="L189" s="11"/>
      <c r="M189" s="24" t="s">
        <v>1899</v>
      </c>
      <c r="N189" s="24" t="s">
        <v>1898</v>
      </c>
      <c r="O189" s="11" t="str">
        <f t="shared" si="8"/>
        <v>(1188, 1188, 3, '2019-08-03', '2019-08-04', 0, 0, 2, null, '129.99', '190709188001', ''),</v>
      </c>
    </row>
    <row r="190" spans="1:15" x14ac:dyDescent="0.3">
      <c r="A190" s="6">
        <v>1189</v>
      </c>
      <c r="B190" s="6">
        <v>1189</v>
      </c>
      <c r="C190" s="6">
        <v>1</v>
      </c>
      <c r="D190" s="18">
        <f ca="1">TODAY()+10</f>
        <v>43802</v>
      </c>
      <c r="E190" s="18">
        <f ca="1">TODAY()+12</f>
        <v>43804</v>
      </c>
      <c r="F190" s="6">
        <v>0</v>
      </c>
      <c r="G190" s="6">
        <v>0</v>
      </c>
      <c r="H190" s="11">
        <v>1</v>
      </c>
      <c r="I190" s="6" t="s">
        <v>1681</v>
      </c>
      <c r="J190" s="6">
        <v>109.99</v>
      </c>
      <c r="K190" s="11" t="s">
        <v>1669</v>
      </c>
      <c r="L190" s="11"/>
      <c r="M190" s="24" t="s">
        <v>1898</v>
      </c>
      <c r="N190" s="24" t="s">
        <v>1901</v>
      </c>
      <c r="O190" s="11" t="str">
        <f t="shared" si="8"/>
        <v>(1189, 1189, 1, '2019-08-04', '2019-08-06', 0, 0, 1, null, '109.99', '190709189001', ''),</v>
      </c>
    </row>
    <row r="191" spans="1:15" x14ac:dyDescent="0.3">
      <c r="A191" s="6">
        <v>1190</v>
      </c>
      <c r="B191" s="6">
        <v>1190</v>
      </c>
      <c r="C191" s="6">
        <v>3</v>
      </c>
      <c r="D191" s="18">
        <f ca="1">TODAY()+68</f>
        <v>43860</v>
      </c>
      <c r="E191" s="18">
        <f ca="1">TODAY()+71</f>
        <v>43863</v>
      </c>
      <c r="F191" s="6">
        <v>0</v>
      </c>
      <c r="G191" s="6">
        <v>0</v>
      </c>
      <c r="H191" s="11">
        <v>3</v>
      </c>
      <c r="I191" s="6" t="s">
        <v>1681</v>
      </c>
      <c r="J191" s="6">
        <v>129.99</v>
      </c>
      <c r="K191" s="11" t="s">
        <v>1670</v>
      </c>
      <c r="L191" s="11"/>
      <c r="M191" s="24" t="s">
        <v>1928</v>
      </c>
      <c r="N191" s="24" t="s">
        <v>1929</v>
      </c>
      <c r="O191" s="11" t="str">
        <f t="shared" si="8"/>
        <v>(1190, 1190, 3, '2019-10-01', '2019-10-04', 0, 0, 3, null, '129.99', '190710190001', ''),</v>
      </c>
    </row>
    <row r="192" spans="1:15" x14ac:dyDescent="0.3">
      <c r="A192" s="6">
        <v>1191</v>
      </c>
      <c r="B192" s="6">
        <v>1191</v>
      </c>
      <c r="C192" s="6">
        <v>1</v>
      </c>
      <c r="D192" s="18">
        <f ca="1">TODAY()+75</f>
        <v>43867</v>
      </c>
      <c r="E192" s="18">
        <f ca="1">TODAY()+77</f>
        <v>43869</v>
      </c>
      <c r="F192" s="6">
        <v>0</v>
      </c>
      <c r="G192" s="6">
        <v>0</v>
      </c>
      <c r="H192" s="11">
        <v>1</v>
      </c>
      <c r="I192" s="6" t="s">
        <v>1681</v>
      </c>
      <c r="J192" s="6">
        <v>109.99</v>
      </c>
      <c r="K192" s="11" t="s">
        <v>1671</v>
      </c>
      <c r="L192" s="11" t="s">
        <v>1480</v>
      </c>
      <c r="M192" s="24" t="s">
        <v>1930</v>
      </c>
      <c r="N192" s="24" t="s">
        <v>1931</v>
      </c>
      <c r="O192" s="11" t="str">
        <f t="shared" si="8"/>
        <v>(1191, 1191, 1, '2019-10-08', '2019-10-10', 0, 0, 1, null, '109.99', '190710191001', 'wants a good view'),</v>
      </c>
    </row>
    <row r="193" spans="1:15" x14ac:dyDescent="0.3">
      <c r="A193" s="6">
        <v>1192</v>
      </c>
      <c r="B193" s="6">
        <v>1192</v>
      </c>
      <c r="C193" s="6">
        <v>2</v>
      </c>
      <c r="D193" s="18">
        <f ca="1">TODAY()+81</f>
        <v>43873</v>
      </c>
      <c r="E193" s="18">
        <f ca="1">TODAY()+84</f>
        <v>43876</v>
      </c>
      <c r="F193" s="6">
        <v>0</v>
      </c>
      <c r="G193" s="6">
        <v>0</v>
      </c>
      <c r="H193" s="11">
        <v>2</v>
      </c>
      <c r="I193" s="6" t="s">
        <v>1681</v>
      </c>
      <c r="J193" s="6">
        <v>119.99</v>
      </c>
      <c r="K193" s="11" t="s">
        <v>1672</v>
      </c>
      <c r="L193" s="11"/>
      <c r="M193" s="24" t="s">
        <v>1932</v>
      </c>
      <c r="N193" s="24" t="s">
        <v>1912</v>
      </c>
      <c r="O193" s="11" t="str">
        <f t="shared" si="8"/>
        <v>(1192, 1192, 2, '2019-10-14', '2019-10-17', 0, 0, 2, null, '119.99', '190711192001', ''),</v>
      </c>
    </row>
    <row r="194" spans="1:15" x14ac:dyDescent="0.3">
      <c r="A194" s="6">
        <v>1193</v>
      </c>
      <c r="B194" s="6">
        <v>1193</v>
      </c>
      <c r="C194" s="6">
        <v>1</v>
      </c>
      <c r="D194" s="18">
        <f ca="1">TODAY()+85</f>
        <v>43877</v>
      </c>
      <c r="E194" s="18">
        <f ca="1">TODAY()+89</f>
        <v>43881</v>
      </c>
      <c r="F194" s="6">
        <v>0</v>
      </c>
      <c r="G194" s="6">
        <v>0</v>
      </c>
      <c r="H194" s="11">
        <v>2</v>
      </c>
      <c r="I194" s="6" t="s">
        <v>1681</v>
      </c>
      <c r="J194" s="6">
        <v>109.99</v>
      </c>
      <c r="K194" s="11" t="s">
        <v>1673</v>
      </c>
      <c r="L194" s="11"/>
      <c r="M194" s="24" t="s">
        <v>1933</v>
      </c>
      <c r="N194" s="24" t="s">
        <v>1934</v>
      </c>
      <c r="O194" s="11" t="str">
        <f t="shared" si="8"/>
        <v>(1193, 1193, 1, '2019-10-18', '2019-10-22', 0, 0, 2, null, '109.99', '190711193001', ''),</v>
      </c>
    </row>
    <row r="195" spans="1:15" x14ac:dyDescent="0.3">
      <c r="A195" s="6">
        <v>1194</v>
      </c>
      <c r="B195" s="6">
        <v>1194</v>
      </c>
      <c r="C195" s="6">
        <v>2</v>
      </c>
      <c r="D195" s="18">
        <f ca="1">TODAY()+95</f>
        <v>43887</v>
      </c>
      <c r="E195" s="18">
        <f ca="1">TODAY()+96</f>
        <v>43888</v>
      </c>
      <c r="F195" s="6">
        <v>0</v>
      </c>
      <c r="G195" s="6">
        <v>0</v>
      </c>
      <c r="H195" s="11">
        <v>1</v>
      </c>
      <c r="I195" s="6" t="s">
        <v>1681</v>
      </c>
      <c r="J195" s="6">
        <v>119.99</v>
      </c>
      <c r="K195" s="11" t="s">
        <v>1674</v>
      </c>
      <c r="L195" s="11" t="s">
        <v>1479</v>
      </c>
      <c r="M195" s="24" t="s">
        <v>1900</v>
      </c>
      <c r="N195" s="24" t="s">
        <v>1935</v>
      </c>
      <c r="O195" s="11" t="str">
        <f t="shared" ref="O195:O200" si="9">"("&amp;A195&amp;", "&amp;B195&amp;", "&amp;C195&amp;", '"&amp;M195&amp;"', '"&amp;N195&amp;"', "&amp;F195&amp;", "&amp;G195&amp;", "&amp;H195&amp;", "&amp;I195&amp;", '"&amp;J195&amp;"', '"&amp;K195&amp;"', '"&amp;L195&amp;"'),"</f>
        <v>(1194, 1194, 2, '2019-10-28', '2019-10-29', 0, 0, 1, null, '119.99', '190712194001', 'wants a large screen tv'),</v>
      </c>
    </row>
    <row r="196" spans="1:15" x14ac:dyDescent="0.3">
      <c r="A196" s="6">
        <v>1195</v>
      </c>
      <c r="B196" s="6">
        <v>1195</v>
      </c>
      <c r="C196" s="6">
        <v>1</v>
      </c>
      <c r="D196" s="18">
        <f ca="1">TODAY()+98</f>
        <v>43890</v>
      </c>
      <c r="E196" s="18">
        <f ca="1">TODAY()+100</f>
        <v>43892</v>
      </c>
      <c r="F196" s="6">
        <v>0</v>
      </c>
      <c r="G196" s="6">
        <v>0</v>
      </c>
      <c r="H196" s="11">
        <v>3</v>
      </c>
      <c r="I196" s="6" t="s">
        <v>1681</v>
      </c>
      <c r="J196" s="6">
        <v>109.99</v>
      </c>
      <c r="K196" s="11" t="s">
        <v>1675</v>
      </c>
      <c r="L196" s="11"/>
      <c r="M196" s="24" t="s">
        <v>1936</v>
      </c>
      <c r="N196" s="24" t="s">
        <v>1913</v>
      </c>
      <c r="O196" s="11" t="str">
        <f t="shared" si="9"/>
        <v>(1195, 1195, 1, '2019-10-31', '2019-11-02', 0, 0, 3, null, '109.99', '190712195001', ''),</v>
      </c>
    </row>
    <row r="197" spans="1:15" x14ac:dyDescent="0.3">
      <c r="A197" s="6">
        <v>1196</v>
      </c>
      <c r="B197" s="6">
        <v>1196</v>
      </c>
      <c r="C197" s="6">
        <v>3</v>
      </c>
      <c r="D197" s="18">
        <f ca="1">TODAY()+101</f>
        <v>43893</v>
      </c>
      <c r="E197" s="18">
        <f ca="1">TODAY()+102</f>
        <v>43894</v>
      </c>
      <c r="F197" s="6">
        <v>0</v>
      </c>
      <c r="G197" s="6">
        <v>0</v>
      </c>
      <c r="H197" s="11">
        <v>2</v>
      </c>
      <c r="I197" s="6" t="s">
        <v>1681</v>
      </c>
      <c r="J197" s="6">
        <v>129.99</v>
      </c>
      <c r="K197" s="11" t="s">
        <v>1676</v>
      </c>
      <c r="L197" s="11"/>
      <c r="M197" s="24" t="s">
        <v>1914</v>
      </c>
      <c r="N197" s="24" t="s">
        <v>1937</v>
      </c>
      <c r="O197" s="11" t="str">
        <f t="shared" si="9"/>
        <v>(1196, 1196, 3, '2019-11-03', '2019-11-04', 0, 0, 2, null, '129.99', '190713196001', ''),</v>
      </c>
    </row>
    <row r="198" spans="1:15" x14ac:dyDescent="0.3">
      <c r="A198" s="6">
        <v>1197</v>
      </c>
      <c r="B198" s="6">
        <v>1197</v>
      </c>
      <c r="C198" s="6">
        <v>1</v>
      </c>
      <c r="D198" s="18">
        <f ca="1">TODAY()+106</f>
        <v>43898</v>
      </c>
      <c r="E198" s="18">
        <f ca="1">TODAY()+107</f>
        <v>43899</v>
      </c>
      <c r="F198" s="6">
        <v>0</v>
      </c>
      <c r="G198" s="6">
        <v>0</v>
      </c>
      <c r="H198" s="11">
        <v>2</v>
      </c>
      <c r="I198" s="6" t="s">
        <v>1681</v>
      </c>
      <c r="J198" s="6">
        <v>109.99</v>
      </c>
      <c r="K198" s="11" t="s">
        <v>1677</v>
      </c>
      <c r="L198" s="11" t="s">
        <v>1478</v>
      </c>
      <c r="M198" s="24" t="s">
        <v>1915</v>
      </c>
      <c r="N198" s="24" t="s">
        <v>1904</v>
      </c>
      <c r="O198" s="11" t="str">
        <f t="shared" si="9"/>
        <v>(1197, 1197, 1, '2019-11-08', '2019-11-09', 0, 0, 2, null, '109.99', '190713197001', 'needs a late checkout time'),</v>
      </c>
    </row>
    <row r="199" spans="1:15" x14ac:dyDescent="0.3">
      <c r="A199" s="6">
        <v>1198</v>
      </c>
      <c r="B199" s="6">
        <v>1198</v>
      </c>
      <c r="C199" s="6">
        <v>3</v>
      </c>
      <c r="D199" s="18">
        <f ca="1">TODAY()+108</f>
        <v>43900</v>
      </c>
      <c r="E199" s="18">
        <f ca="1">TODAY()+110</f>
        <v>43902</v>
      </c>
      <c r="F199" s="6">
        <v>0</v>
      </c>
      <c r="G199" s="6">
        <v>0</v>
      </c>
      <c r="H199" s="11">
        <v>2</v>
      </c>
      <c r="I199" s="6" t="s">
        <v>1681</v>
      </c>
      <c r="J199" s="6">
        <v>129.99</v>
      </c>
      <c r="K199" s="11" t="s">
        <v>1678</v>
      </c>
      <c r="L199" s="11"/>
      <c r="M199" s="24" t="s">
        <v>1938</v>
      </c>
      <c r="N199" s="24" t="s">
        <v>1916</v>
      </c>
      <c r="O199" s="11" t="str">
        <f t="shared" si="9"/>
        <v>(1198, 1198, 3, '2019-11-10', '2019-11-12', 0, 0, 2, null, '129.99', '190713198001', ''),</v>
      </c>
    </row>
    <row r="200" spans="1:15" x14ac:dyDescent="0.3">
      <c r="A200" s="6">
        <v>1199</v>
      </c>
      <c r="B200" s="6">
        <v>1199</v>
      </c>
      <c r="C200" s="6">
        <v>1</v>
      </c>
      <c r="D200" s="18">
        <f ca="1">TODAY()+111</f>
        <v>43903</v>
      </c>
      <c r="E200" s="18">
        <f ca="1">TODAY()+116</f>
        <v>43908</v>
      </c>
      <c r="F200" s="6">
        <v>0</v>
      </c>
      <c r="G200" s="6">
        <v>0</v>
      </c>
      <c r="H200" s="11">
        <v>1</v>
      </c>
      <c r="I200" s="6" t="s">
        <v>1681</v>
      </c>
      <c r="J200" s="6">
        <v>109.99</v>
      </c>
      <c r="K200" s="11" t="s">
        <v>1679</v>
      </c>
      <c r="L200" s="11"/>
      <c r="M200" s="24" t="s">
        <v>1939</v>
      </c>
      <c r="N200" s="24" t="s">
        <v>1940</v>
      </c>
      <c r="O200" s="11" t="str">
        <f t="shared" si="9"/>
        <v>(1199, 1199, 1, '2019-11-13', '2019-11-18', 0, 0, 1, null, '109.99', '190714199001', ''),</v>
      </c>
    </row>
    <row r="201" spans="1:15" x14ac:dyDescent="0.3">
      <c r="A201" s="6">
        <v>1200</v>
      </c>
      <c r="B201" s="6">
        <v>1200</v>
      </c>
      <c r="C201" s="6">
        <v>3</v>
      </c>
      <c r="D201" s="18">
        <f ca="1">TODAY()+120</f>
        <v>43912</v>
      </c>
      <c r="E201" s="18">
        <f ca="1">TODAY()+123</f>
        <v>43915</v>
      </c>
      <c r="F201" s="6">
        <v>0</v>
      </c>
      <c r="G201" s="6">
        <v>0</v>
      </c>
      <c r="H201" s="11">
        <v>3</v>
      </c>
      <c r="I201" s="6" t="s">
        <v>1681</v>
      </c>
      <c r="J201" s="6">
        <v>129.99</v>
      </c>
      <c r="K201" s="11" t="s">
        <v>1680</v>
      </c>
      <c r="L201" s="11"/>
      <c r="M201" s="24" t="s">
        <v>1941</v>
      </c>
      <c r="N201" s="24" t="s">
        <v>1942</v>
      </c>
      <c r="O201" s="11" t="str">
        <f>"("&amp;A201&amp;", "&amp;B201&amp;", "&amp;C201&amp;", '"&amp;M201&amp;"', '"&amp;N201&amp;"', "&amp;F201&amp;", "&amp;G201&amp;", "&amp;H201&amp;", "&amp;I201&amp;", '"&amp;J201&amp;"', '"&amp;K201&amp;"', '"&amp;L201&amp;"');"</f>
        <v>(1200, 1200, 3, '2019-11-22', '2019-11-25', 0, 0, 3, null, '129.99', '190714200001', '');</v>
      </c>
    </row>
  </sheetData>
  <sortState xmlns:xlrd2="http://schemas.microsoft.com/office/spreadsheetml/2017/richdata2" ref="A2:O201">
    <sortCondition ref="A2:A20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255F-FA0E-4B98-904D-E6CC9AC6492A}">
  <dimension ref="A1:N201"/>
  <sheetViews>
    <sheetView tabSelected="1" topLeftCell="L1" workbookViewId="0">
      <pane ySplit="1" topLeftCell="A2" activePane="bottomLeft" state="frozen"/>
      <selection pane="bottomLeft" activeCell="N2" sqref="N2:N201"/>
    </sheetView>
  </sheetViews>
  <sheetFormatPr defaultRowHeight="14.4" x14ac:dyDescent="0.3"/>
  <cols>
    <col min="1" max="1" width="11.5546875" style="2" bestFit="1" customWidth="1"/>
    <col min="2" max="2" width="13.109375" style="2" bestFit="1" customWidth="1"/>
    <col min="3" max="3" width="12.88671875" bestFit="1" customWidth="1"/>
    <col min="4" max="5" width="38" style="30" bestFit="1" customWidth="1"/>
    <col min="6" max="6" width="10.5546875" style="2" bestFit="1" customWidth="1"/>
    <col min="7" max="7" width="11.88671875" style="2" bestFit="1" customWidth="1"/>
    <col min="8" max="8" width="6.109375" bestFit="1" customWidth="1"/>
    <col min="9" max="9" width="8.109375" style="2" bestFit="1" customWidth="1"/>
    <col min="10" max="10" width="7" style="2" bestFit="1" customWidth="1"/>
    <col min="11" max="11" width="17.21875" bestFit="1" customWidth="1"/>
    <col min="12" max="12" width="23.109375" bestFit="1" customWidth="1"/>
    <col min="13" max="13" width="12.88671875" style="2" bestFit="1" customWidth="1"/>
    <col min="14" max="14" width="147.109375" bestFit="1" customWidth="1"/>
  </cols>
  <sheetData>
    <row r="1" spans="1:14" s="1" customFormat="1" x14ac:dyDescent="0.3">
      <c r="A1" s="4" t="s">
        <v>1693</v>
      </c>
      <c r="B1" s="4" t="s">
        <v>1469</v>
      </c>
      <c r="C1" s="10" t="s">
        <v>1</v>
      </c>
      <c r="D1" s="28" t="s">
        <v>1470</v>
      </c>
      <c r="E1" s="28" t="s">
        <v>1471</v>
      </c>
      <c r="F1" s="4" t="s">
        <v>1472</v>
      </c>
      <c r="G1" s="4" t="s">
        <v>1473</v>
      </c>
      <c r="H1" s="10" t="s">
        <v>1474</v>
      </c>
      <c r="I1" s="4" t="s">
        <v>1475</v>
      </c>
      <c r="J1" s="4" t="s">
        <v>1476</v>
      </c>
      <c r="K1" s="10" t="s">
        <v>1477</v>
      </c>
      <c r="L1" s="10" t="s">
        <v>1467</v>
      </c>
      <c r="M1" s="4" t="s">
        <v>2006</v>
      </c>
      <c r="N1" s="22" t="s">
        <v>1248</v>
      </c>
    </row>
    <row r="2" spans="1:14" x14ac:dyDescent="0.3">
      <c r="A2" s="6">
        <v>1001</v>
      </c>
      <c r="B2" s="6">
        <v>1001</v>
      </c>
      <c r="C2" s="6">
        <v>1</v>
      </c>
      <c r="D2" s="29" t="s">
        <v>1943</v>
      </c>
      <c r="E2" s="29" t="s">
        <v>1944</v>
      </c>
      <c r="F2" s="6">
        <v>1</v>
      </c>
      <c r="G2" s="6">
        <v>0</v>
      </c>
      <c r="H2" s="11">
        <v>1</v>
      </c>
      <c r="I2" s="6">
        <v>9</v>
      </c>
      <c r="J2" s="6">
        <v>109.99</v>
      </c>
      <c r="K2" s="11" t="s">
        <v>1481</v>
      </c>
      <c r="L2" s="11" t="s">
        <v>1478</v>
      </c>
      <c r="M2" s="6">
        <v>1</v>
      </c>
      <c r="N2" s="11" t="str">
        <f>"("&amp;A2&amp;", "&amp;B2&amp;", "&amp;C2&amp;", "&amp;D2&amp;", "&amp;E2&amp;", "&amp;F2&amp;", "&amp;G2&amp;", "&amp;H2&amp;", "&amp;I2&amp;", '"&amp;J2&amp;"', '"&amp;K2&amp;"', '"&amp;L2&amp;"', "&amp;M2&amp;"),"</f>
        <v>(1001, 1001, 1, DATE_SUB(CURDATE(), INTERVAL 3 DAY), DATE_ADD(CURDATE(), INTERVAL 1 DAY), 1, 0, 1, 9, '109.99', '190501001001', 'needs a late checkout time', 1),</v>
      </c>
    </row>
    <row r="3" spans="1:14" x14ac:dyDescent="0.3">
      <c r="A3" s="6">
        <v>1002</v>
      </c>
      <c r="B3" s="6">
        <v>1002</v>
      </c>
      <c r="C3" s="6">
        <v>2</v>
      </c>
      <c r="D3" s="29" t="s">
        <v>1943</v>
      </c>
      <c r="E3" s="29" t="s">
        <v>1944</v>
      </c>
      <c r="F3" s="6">
        <v>1</v>
      </c>
      <c r="G3" s="6">
        <v>0</v>
      </c>
      <c r="H3" s="11">
        <v>2</v>
      </c>
      <c r="I3" s="6">
        <v>4</v>
      </c>
      <c r="J3" s="6">
        <v>119.99</v>
      </c>
      <c r="K3" s="11" t="s">
        <v>1482</v>
      </c>
      <c r="L3" s="11"/>
      <c r="M3" s="6">
        <v>1</v>
      </c>
      <c r="N3" s="11" t="str">
        <f t="shared" ref="N3:N66" si="0">"("&amp;A3&amp;", "&amp;B3&amp;", "&amp;C3&amp;", "&amp;D3&amp;", "&amp;E3&amp;", "&amp;F3&amp;", "&amp;G3&amp;", "&amp;H3&amp;", "&amp;I3&amp;", '"&amp;J3&amp;"', '"&amp;K3&amp;"', '"&amp;L3&amp;"', "&amp;M3&amp;"),"</f>
        <v>(1002, 1002, 2, DATE_SUB(CURDATE(), INTERVAL 3 DAY), DATE_ADD(CURDATE(), INTERVAL 1 DAY), 1, 0, 2, 4, '119.99', '190503002001', '', 1),</v>
      </c>
    </row>
    <row r="4" spans="1:14" x14ac:dyDescent="0.3">
      <c r="A4" s="6">
        <v>1003</v>
      </c>
      <c r="B4" s="6">
        <v>1003</v>
      </c>
      <c r="C4" s="6">
        <v>1</v>
      </c>
      <c r="D4" s="29" t="s">
        <v>1943</v>
      </c>
      <c r="E4" s="29" t="s">
        <v>1944</v>
      </c>
      <c r="F4" s="6">
        <v>1</v>
      </c>
      <c r="G4" s="6">
        <v>0</v>
      </c>
      <c r="H4" s="11">
        <v>2</v>
      </c>
      <c r="I4" s="6">
        <v>11</v>
      </c>
      <c r="J4" s="6">
        <v>109.99</v>
      </c>
      <c r="K4" s="11" t="s">
        <v>1483</v>
      </c>
      <c r="L4" s="11"/>
      <c r="M4" s="6">
        <v>1</v>
      </c>
      <c r="N4" s="11" t="str">
        <f t="shared" si="0"/>
        <v>(1003, 1003, 1, DATE_SUB(CURDATE(), INTERVAL 3 DAY), DATE_ADD(CURDATE(), INTERVAL 1 DAY), 1, 0, 2, 11, '109.99', '190503003001', '', 1),</v>
      </c>
    </row>
    <row r="5" spans="1:14" x14ac:dyDescent="0.3">
      <c r="A5" s="6">
        <v>1004</v>
      </c>
      <c r="B5" s="6">
        <v>1004</v>
      </c>
      <c r="C5" s="6">
        <v>2</v>
      </c>
      <c r="D5" s="29" t="s">
        <v>1943</v>
      </c>
      <c r="E5" s="29" t="s">
        <v>1945</v>
      </c>
      <c r="F5" s="6">
        <v>1</v>
      </c>
      <c r="G5" s="6">
        <v>0</v>
      </c>
      <c r="H5" s="11">
        <v>1</v>
      </c>
      <c r="I5" s="6">
        <v>12</v>
      </c>
      <c r="J5" s="6">
        <v>119.99</v>
      </c>
      <c r="K5" s="11" t="s">
        <v>1484</v>
      </c>
      <c r="L5" s="11" t="s">
        <v>1480</v>
      </c>
      <c r="M5" s="6">
        <v>1</v>
      </c>
      <c r="N5" s="11" t="str">
        <f t="shared" si="0"/>
        <v>(1004, 1004, 2, DATE_SUB(CURDATE(), INTERVAL 3 DAY), DATE_ADD(CURDATE(), INTERVAL 2 DAY), 1, 0, 1, 12, '119.99', '190504004001', 'wants a good view', 1),</v>
      </c>
    </row>
    <row r="6" spans="1:14" x14ac:dyDescent="0.3">
      <c r="A6" s="6">
        <v>1005</v>
      </c>
      <c r="B6" s="6">
        <v>1005</v>
      </c>
      <c r="C6" s="6">
        <v>1</v>
      </c>
      <c r="D6" s="29" t="s">
        <v>1943</v>
      </c>
      <c r="E6" s="29" t="s">
        <v>1945</v>
      </c>
      <c r="F6" s="6">
        <v>1</v>
      </c>
      <c r="G6" s="6">
        <v>0</v>
      </c>
      <c r="H6" s="11">
        <v>2</v>
      </c>
      <c r="I6" s="6">
        <v>13</v>
      </c>
      <c r="J6" s="6">
        <v>109.99</v>
      </c>
      <c r="K6" s="11" t="s">
        <v>1485</v>
      </c>
      <c r="L6" s="11"/>
      <c r="M6" s="6">
        <v>1</v>
      </c>
      <c r="N6" s="11" t="str">
        <f t="shared" si="0"/>
        <v>(1005, 1005, 1, DATE_SUB(CURDATE(), INTERVAL 3 DAY), DATE_ADD(CURDATE(), INTERVAL 2 DAY), 1, 0, 2, 13, '109.99', '190505005001', '', 1),</v>
      </c>
    </row>
    <row r="7" spans="1:14" x14ac:dyDescent="0.3">
      <c r="A7" s="6">
        <v>1006</v>
      </c>
      <c r="B7" s="6">
        <v>1006</v>
      </c>
      <c r="C7" s="6">
        <v>3</v>
      </c>
      <c r="D7" s="29" t="s">
        <v>1943</v>
      </c>
      <c r="E7" s="29" t="s">
        <v>1946</v>
      </c>
      <c r="F7" s="6">
        <v>1</v>
      </c>
      <c r="G7" s="6">
        <v>0</v>
      </c>
      <c r="H7" s="11">
        <v>1</v>
      </c>
      <c r="I7" s="6">
        <v>6</v>
      </c>
      <c r="J7" s="6">
        <v>129.99</v>
      </c>
      <c r="K7" s="11" t="s">
        <v>1486</v>
      </c>
      <c r="L7" s="11"/>
      <c r="M7" s="6">
        <v>1</v>
      </c>
      <c r="N7" s="11" t="str">
        <f t="shared" si="0"/>
        <v>(1006, 1006, 3, DATE_SUB(CURDATE(), INTERVAL 3 DAY), DATE_ADD(CURDATE(), INTERVAL 3 DAY), 1, 0, 1, 6, '129.99', '190508006001', '', 1),</v>
      </c>
    </row>
    <row r="8" spans="1:14" x14ac:dyDescent="0.3">
      <c r="A8" s="6">
        <v>1007</v>
      </c>
      <c r="B8" s="6">
        <v>1007</v>
      </c>
      <c r="C8" s="6">
        <v>1</v>
      </c>
      <c r="D8" s="29" t="s">
        <v>1947</v>
      </c>
      <c r="E8" s="29" t="s">
        <v>1944</v>
      </c>
      <c r="F8" s="6">
        <v>1</v>
      </c>
      <c r="G8" s="6">
        <v>0</v>
      </c>
      <c r="H8" s="11">
        <v>2</v>
      </c>
      <c r="I8" s="6">
        <v>23</v>
      </c>
      <c r="J8" s="6">
        <v>109.99</v>
      </c>
      <c r="K8" s="11" t="s">
        <v>1487</v>
      </c>
      <c r="L8" s="11"/>
      <c r="M8" s="6">
        <v>1</v>
      </c>
      <c r="N8" s="11" t="str">
        <f t="shared" si="0"/>
        <v>(1007, 1007, 1, DATE_SUB(CURDATE(), INTERVAL 2 DAY), DATE_ADD(CURDATE(), INTERVAL 1 DAY), 1, 0, 2, 23, '109.99', '190509007001', '', 1),</v>
      </c>
    </row>
    <row r="9" spans="1:14" x14ac:dyDescent="0.3">
      <c r="A9" s="6">
        <v>1008</v>
      </c>
      <c r="B9" s="6">
        <v>1008</v>
      </c>
      <c r="C9" s="6">
        <v>3</v>
      </c>
      <c r="D9" s="29" t="s">
        <v>1947</v>
      </c>
      <c r="E9" s="29" t="s">
        <v>1945</v>
      </c>
      <c r="F9" s="6">
        <v>1</v>
      </c>
      <c r="G9" s="6">
        <v>0</v>
      </c>
      <c r="H9" s="11">
        <v>2</v>
      </c>
      <c r="I9" s="6">
        <v>26</v>
      </c>
      <c r="J9" s="6">
        <v>129.99</v>
      </c>
      <c r="K9" s="11" t="s">
        <v>1488</v>
      </c>
      <c r="L9" s="11"/>
      <c r="M9" s="6">
        <v>1</v>
      </c>
      <c r="N9" s="11" t="str">
        <f t="shared" si="0"/>
        <v>(1008, 1008, 3, DATE_SUB(CURDATE(), INTERVAL 2 DAY), DATE_ADD(CURDATE(), INTERVAL 2 DAY), 1, 0, 2, 26, '129.99', '190511008001', '', 1),</v>
      </c>
    </row>
    <row r="10" spans="1:14" x14ac:dyDescent="0.3">
      <c r="A10" s="6">
        <v>1009</v>
      </c>
      <c r="B10" s="6">
        <v>1009</v>
      </c>
      <c r="C10" s="6">
        <v>1</v>
      </c>
      <c r="D10" s="29" t="s">
        <v>1947</v>
      </c>
      <c r="E10" s="29" t="s">
        <v>1946</v>
      </c>
      <c r="F10" s="6">
        <v>1</v>
      </c>
      <c r="G10" s="6">
        <v>0</v>
      </c>
      <c r="H10" s="11">
        <v>1</v>
      </c>
      <c r="I10" s="6">
        <v>25</v>
      </c>
      <c r="J10" s="6">
        <v>109.99</v>
      </c>
      <c r="K10" s="11" t="s">
        <v>1489</v>
      </c>
      <c r="L10" s="11"/>
      <c r="M10" s="6">
        <v>1</v>
      </c>
      <c r="N10" s="11" t="str">
        <f t="shared" si="0"/>
        <v>(1009, 1009, 1, DATE_SUB(CURDATE(), INTERVAL 2 DAY), DATE_ADD(CURDATE(), INTERVAL 3 DAY), 1, 0, 1, 25, '109.99', '190513009001', '', 1),</v>
      </c>
    </row>
    <row r="11" spans="1:14" x14ac:dyDescent="0.3">
      <c r="A11" s="6">
        <v>1010</v>
      </c>
      <c r="B11" s="6">
        <v>1010</v>
      </c>
      <c r="C11" s="6">
        <v>3</v>
      </c>
      <c r="D11" s="29" t="s">
        <v>1947</v>
      </c>
      <c r="E11" s="29" t="s">
        <v>1945</v>
      </c>
      <c r="F11" s="6">
        <v>1</v>
      </c>
      <c r="G11" s="6">
        <v>0</v>
      </c>
      <c r="H11" s="11">
        <v>3</v>
      </c>
      <c r="I11" s="6">
        <v>28</v>
      </c>
      <c r="J11" s="6">
        <v>129.99</v>
      </c>
      <c r="K11" s="11" t="s">
        <v>1490</v>
      </c>
      <c r="L11" s="11"/>
      <c r="M11" s="6">
        <v>1</v>
      </c>
      <c r="N11" s="11" t="str">
        <f t="shared" si="0"/>
        <v>(1010, 1010, 3, DATE_SUB(CURDATE(), INTERVAL 2 DAY), DATE_ADD(CURDATE(), INTERVAL 2 DAY), 1, 0, 3, 28, '129.99', '190515010001', '', 1),</v>
      </c>
    </row>
    <row r="12" spans="1:14" x14ac:dyDescent="0.3">
      <c r="A12" s="6">
        <v>1011</v>
      </c>
      <c r="B12" s="6">
        <v>1011</v>
      </c>
      <c r="C12" s="6">
        <v>1</v>
      </c>
      <c r="D12" s="29" t="s">
        <v>1947</v>
      </c>
      <c r="E12" s="29" t="s">
        <v>1946</v>
      </c>
      <c r="F12" s="6">
        <v>1</v>
      </c>
      <c r="G12" s="6">
        <v>0</v>
      </c>
      <c r="H12" s="11">
        <v>1</v>
      </c>
      <c r="I12" s="6">
        <v>27</v>
      </c>
      <c r="J12" s="6">
        <v>109.99</v>
      </c>
      <c r="K12" s="11" t="s">
        <v>1491</v>
      </c>
      <c r="L12" s="11"/>
      <c r="M12" s="6">
        <v>1</v>
      </c>
      <c r="N12" s="11" t="str">
        <f t="shared" si="0"/>
        <v>(1011, 1011, 1, DATE_SUB(CURDATE(), INTERVAL 2 DAY), DATE_ADD(CURDATE(), INTERVAL 3 DAY), 1, 0, 1, 27, '109.99', '190517011001', '', 1),</v>
      </c>
    </row>
    <row r="13" spans="1:14" x14ac:dyDescent="0.3">
      <c r="A13" s="6">
        <v>1012</v>
      </c>
      <c r="B13" s="6">
        <v>1012</v>
      </c>
      <c r="C13" s="6">
        <v>2</v>
      </c>
      <c r="D13" s="29" t="s">
        <v>1947</v>
      </c>
      <c r="E13" s="29" t="s">
        <v>1945</v>
      </c>
      <c r="F13" s="6">
        <v>1</v>
      </c>
      <c r="G13" s="6">
        <v>0</v>
      </c>
      <c r="H13" s="11">
        <v>2</v>
      </c>
      <c r="I13" s="6">
        <v>24</v>
      </c>
      <c r="J13" s="6">
        <v>119.99</v>
      </c>
      <c r="K13" s="11" t="s">
        <v>1492</v>
      </c>
      <c r="L13" s="11"/>
      <c r="M13" s="6">
        <v>1</v>
      </c>
      <c r="N13" s="11" t="str">
        <f t="shared" si="0"/>
        <v>(1012, 1012, 2, DATE_SUB(CURDATE(), INTERVAL 2 DAY), DATE_ADD(CURDATE(), INTERVAL 2 DAY), 1, 0, 2, 24, '119.99', '190519012001', '', 1),</v>
      </c>
    </row>
    <row r="14" spans="1:14" x14ac:dyDescent="0.3">
      <c r="A14" s="6">
        <v>1013</v>
      </c>
      <c r="B14" s="6">
        <v>1013</v>
      </c>
      <c r="C14" s="6">
        <v>1</v>
      </c>
      <c r="D14" s="29" t="s">
        <v>1947</v>
      </c>
      <c r="E14" s="29" t="s">
        <v>1944</v>
      </c>
      <c r="F14" s="6">
        <v>1</v>
      </c>
      <c r="G14" s="6">
        <v>0</v>
      </c>
      <c r="H14" s="11">
        <v>2</v>
      </c>
      <c r="I14" s="6">
        <v>29</v>
      </c>
      <c r="J14" s="6">
        <v>109.99</v>
      </c>
      <c r="K14" s="11" t="s">
        <v>1493</v>
      </c>
      <c r="L14" s="11"/>
      <c r="M14" s="6">
        <v>1</v>
      </c>
      <c r="N14" s="11" t="str">
        <f t="shared" si="0"/>
        <v>(1013, 1013, 1, DATE_SUB(CURDATE(), INTERVAL 2 DAY), DATE_ADD(CURDATE(), INTERVAL 1 DAY), 1, 0, 2, 29, '109.99', '190521013001', '', 1),</v>
      </c>
    </row>
    <row r="15" spans="1:14" x14ac:dyDescent="0.3">
      <c r="A15" s="6">
        <v>1014</v>
      </c>
      <c r="B15" s="6">
        <v>1014</v>
      </c>
      <c r="C15" s="6">
        <v>2</v>
      </c>
      <c r="D15" s="29" t="s">
        <v>1947</v>
      </c>
      <c r="E15" s="29" t="s">
        <v>1945</v>
      </c>
      <c r="F15" s="6">
        <v>1</v>
      </c>
      <c r="G15" s="6">
        <v>0</v>
      </c>
      <c r="H15" s="11">
        <v>1</v>
      </c>
      <c r="I15" s="6">
        <v>32</v>
      </c>
      <c r="J15" s="6">
        <v>119.99</v>
      </c>
      <c r="K15" s="11" t="s">
        <v>1494</v>
      </c>
      <c r="L15" s="11"/>
      <c r="M15" s="6">
        <v>1</v>
      </c>
      <c r="N15" s="11" t="str">
        <f t="shared" si="0"/>
        <v>(1014, 1014, 2, DATE_SUB(CURDATE(), INTERVAL 2 DAY), DATE_ADD(CURDATE(), INTERVAL 2 DAY), 1, 0, 1, 32, '119.99', '190523014001', '', 1),</v>
      </c>
    </row>
    <row r="16" spans="1:14" x14ac:dyDescent="0.3">
      <c r="A16" s="6">
        <v>1015</v>
      </c>
      <c r="B16" s="6">
        <v>1015</v>
      </c>
      <c r="C16" s="6">
        <v>1</v>
      </c>
      <c r="D16" s="29" t="s">
        <v>1947</v>
      </c>
      <c r="E16" s="29" t="s">
        <v>1944</v>
      </c>
      <c r="F16" s="6">
        <v>1</v>
      </c>
      <c r="G16" s="6">
        <v>0</v>
      </c>
      <c r="H16" s="11">
        <v>3</v>
      </c>
      <c r="I16" s="6">
        <v>31</v>
      </c>
      <c r="J16" s="6">
        <v>109.99</v>
      </c>
      <c r="K16" s="11" t="s">
        <v>1495</v>
      </c>
      <c r="L16" s="11"/>
      <c r="M16" s="6">
        <v>1</v>
      </c>
      <c r="N16" s="11" t="str">
        <f t="shared" si="0"/>
        <v>(1015, 1015, 1, DATE_SUB(CURDATE(), INTERVAL 2 DAY), DATE_ADD(CURDATE(), INTERVAL 1 DAY), 1, 0, 3, 31, '109.99', '190525015001', '', 1),</v>
      </c>
    </row>
    <row r="17" spans="1:14" x14ac:dyDescent="0.3">
      <c r="A17" s="6">
        <v>1016</v>
      </c>
      <c r="B17" s="6">
        <v>1016</v>
      </c>
      <c r="C17" s="6">
        <v>3</v>
      </c>
      <c r="D17" s="29" t="s">
        <v>1948</v>
      </c>
      <c r="E17" s="29" t="s">
        <v>1946</v>
      </c>
      <c r="F17" s="6">
        <v>1</v>
      </c>
      <c r="G17" s="6">
        <v>0</v>
      </c>
      <c r="H17" s="11">
        <v>1</v>
      </c>
      <c r="I17" s="6">
        <v>50</v>
      </c>
      <c r="J17" s="6">
        <v>129.99</v>
      </c>
      <c r="K17" s="11" t="s">
        <v>1496</v>
      </c>
      <c r="L17" s="11"/>
      <c r="M17" s="6">
        <v>1</v>
      </c>
      <c r="N17" s="11" t="str">
        <f t="shared" si="0"/>
        <v>(1016, 1016, 3, DATE_SUB(CURDATE(), INTERVAL 1 DAY), DATE_ADD(CURDATE(), INTERVAL 3 DAY), 1, 0, 1, 50, '129.99', '190528016001', '', 1),</v>
      </c>
    </row>
    <row r="18" spans="1:14" x14ac:dyDescent="0.3">
      <c r="A18" s="6">
        <v>1017</v>
      </c>
      <c r="B18" s="6">
        <v>1017</v>
      </c>
      <c r="C18" s="6">
        <v>1</v>
      </c>
      <c r="D18" s="29" t="s">
        <v>1948</v>
      </c>
      <c r="E18" s="29" t="s">
        <v>1945</v>
      </c>
      <c r="F18" s="6">
        <v>1</v>
      </c>
      <c r="G18" s="6">
        <v>0</v>
      </c>
      <c r="H18" s="11">
        <v>2</v>
      </c>
      <c r="I18" s="6">
        <v>63</v>
      </c>
      <c r="J18" s="6">
        <v>109.99</v>
      </c>
      <c r="K18" s="11" t="s">
        <v>1497</v>
      </c>
      <c r="L18" s="11" t="s">
        <v>1478</v>
      </c>
      <c r="M18" s="6">
        <v>1</v>
      </c>
      <c r="N18" s="11" t="str">
        <f t="shared" si="0"/>
        <v>(1017, 1017, 1, DATE_SUB(CURDATE(), INTERVAL 1 DAY), DATE_ADD(CURDATE(), INTERVAL 2 DAY), 1, 0, 2, 63, '109.99', '190529017001', 'needs a late checkout time', 1),</v>
      </c>
    </row>
    <row r="19" spans="1:14" x14ac:dyDescent="0.3">
      <c r="A19" s="6">
        <v>1018</v>
      </c>
      <c r="B19" s="6">
        <v>1018</v>
      </c>
      <c r="C19" s="6">
        <v>3</v>
      </c>
      <c r="D19" s="29" t="s">
        <v>1948</v>
      </c>
      <c r="E19" s="29" t="s">
        <v>1944</v>
      </c>
      <c r="F19" s="6">
        <v>1</v>
      </c>
      <c r="G19" s="6">
        <v>0</v>
      </c>
      <c r="H19" s="11">
        <v>2</v>
      </c>
      <c r="I19" s="6">
        <v>56</v>
      </c>
      <c r="J19" s="6">
        <v>129.99</v>
      </c>
      <c r="K19" s="11" t="s">
        <v>1498</v>
      </c>
      <c r="L19" s="11"/>
      <c r="M19" s="6">
        <v>1</v>
      </c>
      <c r="N19" s="11" t="str">
        <f t="shared" si="0"/>
        <v>(1018, 1018, 3, DATE_SUB(CURDATE(), INTERVAL 1 DAY), DATE_ADD(CURDATE(), INTERVAL 1 DAY), 1, 0, 2, 56, '129.99', '190601018001', '', 1),</v>
      </c>
    </row>
    <row r="20" spans="1:14" x14ac:dyDescent="0.3">
      <c r="A20" s="6">
        <v>1019</v>
      </c>
      <c r="B20" s="6">
        <v>1019</v>
      </c>
      <c r="C20" s="6">
        <v>1</v>
      </c>
      <c r="D20" s="29" t="s">
        <v>1948</v>
      </c>
      <c r="E20" s="29" t="s">
        <v>1945</v>
      </c>
      <c r="F20" s="6">
        <v>1</v>
      </c>
      <c r="G20" s="6">
        <v>0</v>
      </c>
      <c r="H20" s="11">
        <v>1</v>
      </c>
      <c r="I20" s="6">
        <v>65</v>
      </c>
      <c r="J20" s="6">
        <v>109.99</v>
      </c>
      <c r="K20" s="11" t="s">
        <v>1499</v>
      </c>
      <c r="L20" s="11"/>
      <c r="M20" s="6">
        <v>1</v>
      </c>
      <c r="N20" s="11" t="str">
        <f t="shared" si="0"/>
        <v>(1019, 1019, 1, DATE_SUB(CURDATE(), INTERVAL 1 DAY), DATE_ADD(CURDATE(), INTERVAL 2 DAY), 1, 0, 1, 65, '109.99', '190601019001', '', 1),</v>
      </c>
    </row>
    <row r="21" spans="1:14" x14ac:dyDescent="0.3">
      <c r="A21" s="6">
        <v>1020</v>
      </c>
      <c r="B21" s="6">
        <v>1020</v>
      </c>
      <c r="C21" s="6">
        <v>3</v>
      </c>
      <c r="D21" s="29" t="s">
        <v>1948</v>
      </c>
      <c r="E21" s="29" t="s">
        <v>1944</v>
      </c>
      <c r="F21" s="6">
        <v>1</v>
      </c>
      <c r="G21" s="6">
        <v>0</v>
      </c>
      <c r="H21" s="11">
        <v>3</v>
      </c>
      <c r="I21" s="6">
        <v>58</v>
      </c>
      <c r="J21" s="6">
        <v>129.99</v>
      </c>
      <c r="K21" s="11" t="s">
        <v>1500</v>
      </c>
      <c r="L21" s="11" t="s">
        <v>1480</v>
      </c>
      <c r="M21" s="6">
        <v>1</v>
      </c>
      <c r="N21" s="11" t="str">
        <f t="shared" si="0"/>
        <v>(1020, 1020, 3, DATE_SUB(CURDATE(), INTERVAL 1 DAY), DATE_ADD(CURDATE(), INTERVAL 1 DAY), 1, 0, 3, 58, '129.99', '190601020001', 'wants a good view', 1),</v>
      </c>
    </row>
    <row r="22" spans="1:14" x14ac:dyDescent="0.3">
      <c r="A22" s="6">
        <v>1021</v>
      </c>
      <c r="B22" s="6">
        <v>1021</v>
      </c>
      <c r="C22" s="6">
        <v>1</v>
      </c>
      <c r="D22" s="29" t="s">
        <v>1948</v>
      </c>
      <c r="E22" s="29" t="s">
        <v>1945</v>
      </c>
      <c r="F22" s="6">
        <v>1</v>
      </c>
      <c r="G22" s="6">
        <v>0</v>
      </c>
      <c r="H22" s="11">
        <v>1</v>
      </c>
      <c r="I22" s="6">
        <v>67</v>
      </c>
      <c r="J22" s="6">
        <v>109.99</v>
      </c>
      <c r="K22" s="11" t="s">
        <v>1501</v>
      </c>
      <c r="L22" s="11"/>
      <c r="M22" s="6">
        <v>1</v>
      </c>
      <c r="N22" s="11" t="str">
        <f t="shared" si="0"/>
        <v>(1021, 1021, 1, DATE_SUB(CURDATE(), INTERVAL 1 DAY), DATE_ADD(CURDATE(), INTERVAL 2 DAY), 1, 0, 1, 67, '109.99', '190601021001', '', 1),</v>
      </c>
    </row>
    <row r="23" spans="1:14" x14ac:dyDescent="0.3">
      <c r="A23" s="6">
        <v>1022</v>
      </c>
      <c r="B23" s="6">
        <v>1022</v>
      </c>
      <c r="C23" s="6">
        <v>2</v>
      </c>
      <c r="D23" s="29" t="s">
        <v>1948</v>
      </c>
      <c r="E23" s="29" t="s">
        <v>1949</v>
      </c>
      <c r="F23" s="6">
        <v>1</v>
      </c>
      <c r="G23" s="6">
        <v>0</v>
      </c>
      <c r="H23" s="11">
        <v>2</v>
      </c>
      <c r="I23" s="6">
        <v>62</v>
      </c>
      <c r="J23" s="6">
        <v>119.99</v>
      </c>
      <c r="K23" s="11" t="s">
        <v>1502</v>
      </c>
      <c r="L23" s="11"/>
      <c r="M23" s="6">
        <v>1</v>
      </c>
      <c r="N23" s="11" t="str">
        <f t="shared" si="0"/>
        <v>(1022, 1022, 2, DATE_SUB(CURDATE(), INTERVAL 1 DAY), DATE_ADD(CURDATE(), INTERVAL 4 DAY), 1, 0, 2, 62, '119.99', '190601022001', '', 1),</v>
      </c>
    </row>
    <row r="24" spans="1:14" x14ac:dyDescent="0.3">
      <c r="A24" s="6">
        <v>1023</v>
      </c>
      <c r="B24" s="6">
        <v>1023</v>
      </c>
      <c r="C24" s="6">
        <v>1</v>
      </c>
      <c r="D24" s="29" t="s">
        <v>1948</v>
      </c>
      <c r="E24" s="29" t="s">
        <v>1950</v>
      </c>
      <c r="F24" s="6">
        <v>1</v>
      </c>
      <c r="G24" s="6">
        <v>0</v>
      </c>
      <c r="H24" s="11">
        <v>2</v>
      </c>
      <c r="I24" s="6">
        <v>69</v>
      </c>
      <c r="J24" s="6">
        <v>109.99</v>
      </c>
      <c r="K24" s="11" t="s">
        <v>1503</v>
      </c>
      <c r="L24" s="11"/>
      <c r="M24" s="6">
        <v>1</v>
      </c>
      <c r="N24" s="11" t="str">
        <f t="shared" si="0"/>
        <v>(1023, 1023, 1, DATE_SUB(CURDATE(), INTERVAL 1 DAY), DATE_ADD(CURDATE(), INTERVAL 6 DAY), 1, 0, 2, 69, '109.99', '190602023001', '', 1),</v>
      </c>
    </row>
    <row r="25" spans="1:14" x14ac:dyDescent="0.3">
      <c r="A25" s="6">
        <v>1024</v>
      </c>
      <c r="B25" s="6">
        <v>1024</v>
      </c>
      <c r="C25" s="6">
        <v>2</v>
      </c>
      <c r="D25" s="29" t="s">
        <v>1948</v>
      </c>
      <c r="E25" s="29" t="s">
        <v>1946</v>
      </c>
      <c r="F25" s="6">
        <v>1</v>
      </c>
      <c r="G25" s="6">
        <v>0</v>
      </c>
      <c r="H25" s="11">
        <v>1</v>
      </c>
      <c r="I25" s="6">
        <v>64</v>
      </c>
      <c r="J25" s="6">
        <v>119.99</v>
      </c>
      <c r="K25" s="11" t="s">
        <v>1504</v>
      </c>
      <c r="L25" s="11"/>
      <c r="M25" s="6">
        <v>1</v>
      </c>
      <c r="N25" s="11" t="str">
        <f t="shared" si="0"/>
        <v>(1024, 1024, 2, DATE_SUB(CURDATE(), INTERVAL 1 DAY), DATE_ADD(CURDATE(), INTERVAL 3 DAY), 1, 0, 1, 64, '119.99', '190602024001', '', 1),</v>
      </c>
    </row>
    <row r="26" spans="1:14" x14ac:dyDescent="0.3">
      <c r="A26" s="6">
        <v>1025</v>
      </c>
      <c r="B26" s="6">
        <v>1025</v>
      </c>
      <c r="C26" s="6">
        <v>1</v>
      </c>
      <c r="D26" s="29" t="s">
        <v>1948</v>
      </c>
      <c r="E26" s="29" t="s">
        <v>1944</v>
      </c>
      <c r="F26" s="6">
        <v>1</v>
      </c>
      <c r="G26" s="6">
        <v>0</v>
      </c>
      <c r="H26" s="11">
        <v>3</v>
      </c>
      <c r="I26" s="6">
        <v>71</v>
      </c>
      <c r="J26" s="6">
        <v>109.99</v>
      </c>
      <c r="K26" s="11" t="s">
        <v>1505</v>
      </c>
      <c r="L26" s="11"/>
      <c r="M26" s="6">
        <v>1</v>
      </c>
      <c r="N26" s="11" t="str">
        <f t="shared" si="0"/>
        <v>(1025, 1025, 1, DATE_SUB(CURDATE(), INTERVAL 1 DAY), DATE_ADD(CURDATE(), INTERVAL 1 DAY), 1, 0, 3, 71, '109.99', '190602025001', '', 1),</v>
      </c>
    </row>
    <row r="27" spans="1:14" x14ac:dyDescent="0.3">
      <c r="A27" s="6">
        <v>1026</v>
      </c>
      <c r="B27" s="6">
        <v>1026</v>
      </c>
      <c r="C27" s="6">
        <v>3</v>
      </c>
      <c r="D27" s="29" t="s">
        <v>1943</v>
      </c>
      <c r="E27" s="29" t="s">
        <v>1945</v>
      </c>
      <c r="F27" s="6">
        <v>1</v>
      </c>
      <c r="G27" s="6">
        <v>0</v>
      </c>
      <c r="H27" s="11">
        <v>1</v>
      </c>
      <c r="I27" s="6">
        <v>8</v>
      </c>
      <c r="J27" s="6">
        <v>129.99</v>
      </c>
      <c r="K27" s="11" t="s">
        <v>1506</v>
      </c>
      <c r="L27" s="11" t="s">
        <v>1478</v>
      </c>
      <c r="M27" s="6">
        <v>1</v>
      </c>
      <c r="N27" s="11" t="str">
        <f t="shared" si="0"/>
        <v>(1026, 1026, 3, DATE_SUB(CURDATE(), INTERVAL 3 DAY), DATE_ADD(CURDATE(), INTERVAL 2 DAY), 1, 0, 1, 8, '129.99', '190603026001', 'needs a late checkout time', 1),</v>
      </c>
    </row>
    <row r="28" spans="1:14" x14ac:dyDescent="0.3">
      <c r="A28" s="6">
        <v>1027</v>
      </c>
      <c r="B28" s="6">
        <v>1027</v>
      </c>
      <c r="C28" s="6">
        <v>1</v>
      </c>
      <c r="D28" s="29" t="s">
        <v>1943</v>
      </c>
      <c r="E28" s="29" t="s">
        <v>1945</v>
      </c>
      <c r="F28" s="6">
        <v>1</v>
      </c>
      <c r="G28" s="6">
        <v>0</v>
      </c>
      <c r="H28" s="11">
        <v>2</v>
      </c>
      <c r="I28" s="6">
        <v>15</v>
      </c>
      <c r="J28" s="6">
        <v>109.99</v>
      </c>
      <c r="K28" s="11" t="s">
        <v>1507</v>
      </c>
      <c r="L28" s="11"/>
      <c r="M28" s="6">
        <v>1</v>
      </c>
      <c r="N28" s="11" t="str">
        <f t="shared" si="0"/>
        <v>(1027, 1027, 1, DATE_SUB(CURDATE(), INTERVAL 3 DAY), DATE_ADD(CURDATE(), INTERVAL 2 DAY), 1, 0, 2, 15, '109.99', '190603027001', '', 1),</v>
      </c>
    </row>
    <row r="29" spans="1:14" x14ac:dyDescent="0.3">
      <c r="A29" s="6">
        <v>1028</v>
      </c>
      <c r="B29" s="6">
        <v>1028</v>
      </c>
      <c r="C29" s="6">
        <v>3</v>
      </c>
      <c r="D29" s="29" t="s">
        <v>1943</v>
      </c>
      <c r="E29" s="29" t="s">
        <v>1946</v>
      </c>
      <c r="F29" s="6">
        <v>1</v>
      </c>
      <c r="G29" s="6">
        <v>0</v>
      </c>
      <c r="H29" s="11">
        <v>2</v>
      </c>
      <c r="I29" s="6">
        <v>10</v>
      </c>
      <c r="J29" s="6">
        <v>129.99</v>
      </c>
      <c r="K29" s="11" t="s">
        <v>1508</v>
      </c>
      <c r="L29" s="11"/>
      <c r="M29" s="6">
        <v>1</v>
      </c>
      <c r="N29" s="11" t="str">
        <f t="shared" si="0"/>
        <v>(1028, 1028, 3, DATE_SUB(CURDATE(), INTERVAL 3 DAY), DATE_ADD(CURDATE(), INTERVAL 3 DAY), 1, 0, 2, 10, '129.99', '190603028001', '', 1),</v>
      </c>
    </row>
    <row r="30" spans="1:14" x14ac:dyDescent="0.3">
      <c r="A30" s="6">
        <v>1029</v>
      </c>
      <c r="B30" s="6">
        <v>1029</v>
      </c>
      <c r="C30" s="6">
        <v>1</v>
      </c>
      <c r="D30" s="29" t="s">
        <v>1947</v>
      </c>
      <c r="E30" s="29" t="s">
        <v>1944</v>
      </c>
      <c r="F30" s="6">
        <v>1</v>
      </c>
      <c r="G30" s="6">
        <v>0</v>
      </c>
      <c r="H30" s="11">
        <v>1</v>
      </c>
      <c r="I30" s="6">
        <v>33</v>
      </c>
      <c r="J30" s="6">
        <v>109.99</v>
      </c>
      <c r="K30" s="11" t="s">
        <v>1509</v>
      </c>
      <c r="L30" s="11"/>
      <c r="M30" s="6">
        <v>1</v>
      </c>
      <c r="N30" s="11" t="str">
        <f t="shared" si="0"/>
        <v>(1029, 1029, 1, DATE_SUB(CURDATE(), INTERVAL 2 DAY), DATE_ADD(CURDATE(), INTERVAL 1 DAY), 1, 0, 1, 33, '109.99', '190604029001', '', 1),</v>
      </c>
    </row>
    <row r="31" spans="1:14" x14ac:dyDescent="0.3">
      <c r="A31" s="6">
        <v>1030</v>
      </c>
      <c r="B31" s="6">
        <v>1030</v>
      </c>
      <c r="C31" s="6">
        <v>3</v>
      </c>
      <c r="D31" s="29" t="s">
        <v>1947</v>
      </c>
      <c r="E31" s="29" t="s">
        <v>1945</v>
      </c>
      <c r="F31" s="6">
        <v>1</v>
      </c>
      <c r="G31" s="6">
        <v>0</v>
      </c>
      <c r="H31" s="11">
        <v>3</v>
      </c>
      <c r="I31" s="6">
        <v>30</v>
      </c>
      <c r="J31" s="6">
        <v>129.99</v>
      </c>
      <c r="K31" s="11" t="s">
        <v>1510</v>
      </c>
      <c r="L31" s="11"/>
      <c r="M31" s="6">
        <v>1</v>
      </c>
      <c r="N31" s="11" t="str">
        <f t="shared" si="0"/>
        <v>(1030, 1030, 3, DATE_SUB(CURDATE(), INTERVAL 2 DAY), DATE_ADD(CURDATE(), INTERVAL 2 DAY), 1, 0, 3, 30, '129.99', '190604030001', '', 1),</v>
      </c>
    </row>
    <row r="32" spans="1:14" x14ac:dyDescent="0.3">
      <c r="A32" s="6">
        <v>1031</v>
      </c>
      <c r="B32" s="6">
        <v>1031</v>
      </c>
      <c r="C32" s="6">
        <v>1</v>
      </c>
      <c r="D32" s="29" t="s">
        <v>1947</v>
      </c>
      <c r="E32" s="29" t="s">
        <v>1946</v>
      </c>
      <c r="F32" s="6">
        <v>1</v>
      </c>
      <c r="G32" s="6">
        <v>0</v>
      </c>
      <c r="H32" s="11">
        <v>1</v>
      </c>
      <c r="I32" s="6">
        <v>35</v>
      </c>
      <c r="J32" s="6">
        <v>109.99</v>
      </c>
      <c r="K32" s="11" t="s">
        <v>1511</v>
      </c>
      <c r="L32" s="11"/>
      <c r="M32" s="6">
        <v>1</v>
      </c>
      <c r="N32" s="11" t="str">
        <f t="shared" si="0"/>
        <v>(1031, 1031, 1, DATE_SUB(CURDATE(), INTERVAL 2 DAY), DATE_ADD(CURDATE(), INTERVAL 3 DAY), 1, 0, 1, 35, '109.99', '190604031001', '', 1),</v>
      </c>
    </row>
    <row r="33" spans="1:14" x14ac:dyDescent="0.3">
      <c r="A33" s="6">
        <v>1032</v>
      </c>
      <c r="B33" s="6">
        <v>1032</v>
      </c>
      <c r="C33" s="6">
        <v>2</v>
      </c>
      <c r="D33" s="29" t="s">
        <v>1947</v>
      </c>
      <c r="E33" s="29" t="s">
        <v>1945</v>
      </c>
      <c r="F33" s="6">
        <v>1</v>
      </c>
      <c r="G33" s="6">
        <v>0</v>
      </c>
      <c r="H33" s="11">
        <v>2</v>
      </c>
      <c r="I33" s="6">
        <v>34</v>
      </c>
      <c r="J33" s="6">
        <v>119.99</v>
      </c>
      <c r="K33" s="11" t="s">
        <v>1512</v>
      </c>
      <c r="L33" s="11"/>
      <c r="M33" s="6">
        <v>1</v>
      </c>
      <c r="N33" s="11" t="str">
        <f t="shared" si="0"/>
        <v>(1032, 1032, 2, DATE_SUB(CURDATE(), INTERVAL 2 DAY), DATE_ADD(CURDATE(), INTERVAL 2 DAY), 1, 0, 2, 34, '119.99', '190604032001', '', 1),</v>
      </c>
    </row>
    <row r="34" spans="1:14" x14ac:dyDescent="0.3">
      <c r="A34" s="6">
        <v>1033</v>
      </c>
      <c r="B34" s="6">
        <v>1033</v>
      </c>
      <c r="C34" s="6">
        <v>1</v>
      </c>
      <c r="D34" s="29" t="s">
        <v>1947</v>
      </c>
      <c r="E34" s="29" t="s">
        <v>1946</v>
      </c>
      <c r="F34" s="6">
        <v>1</v>
      </c>
      <c r="G34" s="6">
        <v>0</v>
      </c>
      <c r="H34" s="11">
        <v>2</v>
      </c>
      <c r="I34" s="6">
        <v>37</v>
      </c>
      <c r="J34" s="6">
        <v>109.99</v>
      </c>
      <c r="K34" s="11" t="s">
        <v>1513</v>
      </c>
      <c r="L34" s="11"/>
      <c r="M34" s="6">
        <v>1</v>
      </c>
      <c r="N34" s="11" t="str">
        <f t="shared" si="0"/>
        <v>(1033, 1033, 1, DATE_SUB(CURDATE(), INTERVAL 2 DAY), DATE_ADD(CURDATE(), INTERVAL 3 DAY), 1, 0, 2, 37, '109.99', '190605033001', '', 1),</v>
      </c>
    </row>
    <row r="35" spans="1:14" x14ac:dyDescent="0.3">
      <c r="A35" s="6">
        <v>1034</v>
      </c>
      <c r="B35" s="6">
        <v>1034</v>
      </c>
      <c r="C35" s="6">
        <v>2</v>
      </c>
      <c r="D35" s="29" t="s">
        <v>1947</v>
      </c>
      <c r="E35" s="29" t="s">
        <v>1945</v>
      </c>
      <c r="F35" s="6">
        <v>1</v>
      </c>
      <c r="G35" s="6">
        <v>0</v>
      </c>
      <c r="H35" s="11">
        <v>1</v>
      </c>
      <c r="I35" s="6">
        <v>42</v>
      </c>
      <c r="J35" s="6">
        <v>119.99</v>
      </c>
      <c r="K35" s="11" t="s">
        <v>1514</v>
      </c>
      <c r="L35" s="11"/>
      <c r="M35" s="6">
        <v>1</v>
      </c>
      <c r="N35" s="11" t="str">
        <f t="shared" si="0"/>
        <v>(1034, 1034, 2, DATE_SUB(CURDATE(), INTERVAL 2 DAY), DATE_ADD(CURDATE(), INTERVAL 2 DAY), 1, 0, 1, 42, '119.99', '190605034001', '', 1),</v>
      </c>
    </row>
    <row r="36" spans="1:14" x14ac:dyDescent="0.3">
      <c r="A36" s="6">
        <v>1035</v>
      </c>
      <c r="B36" s="6">
        <v>1035</v>
      </c>
      <c r="C36" s="6">
        <v>1</v>
      </c>
      <c r="D36" s="29" t="s">
        <v>1947</v>
      </c>
      <c r="E36" s="29" t="s">
        <v>1944</v>
      </c>
      <c r="F36" s="6">
        <v>1</v>
      </c>
      <c r="G36" s="6">
        <v>0</v>
      </c>
      <c r="H36" s="11">
        <v>4</v>
      </c>
      <c r="I36" s="6">
        <v>39</v>
      </c>
      <c r="J36" s="6">
        <v>109.99</v>
      </c>
      <c r="K36" s="11" t="s">
        <v>1515</v>
      </c>
      <c r="L36" s="11"/>
      <c r="M36" s="6">
        <v>1</v>
      </c>
      <c r="N36" s="11" t="str">
        <f t="shared" si="0"/>
        <v>(1035, 1035, 1, DATE_SUB(CURDATE(), INTERVAL 2 DAY), DATE_ADD(CURDATE(), INTERVAL 1 DAY), 1, 0, 4, 39, '109.99', '190605035001', '', 1),</v>
      </c>
    </row>
    <row r="37" spans="1:14" x14ac:dyDescent="0.3">
      <c r="A37" s="6">
        <v>1036</v>
      </c>
      <c r="B37" s="6">
        <v>1036</v>
      </c>
      <c r="C37" s="6">
        <v>3</v>
      </c>
      <c r="D37" s="29" t="s">
        <v>1947</v>
      </c>
      <c r="E37" s="29" t="s">
        <v>1945</v>
      </c>
      <c r="F37" s="6">
        <v>1</v>
      </c>
      <c r="G37" s="6">
        <v>0</v>
      </c>
      <c r="H37" s="11">
        <v>1</v>
      </c>
      <c r="I37" s="6">
        <v>36</v>
      </c>
      <c r="J37" s="6">
        <v>129.99</v>
      </c>
      <c r="K37" s="11" t="s">
        <v>1516</v>
      </c>
      <c r="L37" s="11" t="s">
        <v>1478</v>
      </c>
      <c r="M37" s="6">
        <v>1</v>
      </c>
      <c r="N37" s="11" t="str">
        <f t="shared" si="0"/>
        <v>(1036, 1036, 3, DATE_SUB(CURDATE(), INTERVAL 2 DAY), DATE_ADD(CURDATE(), INTERVAL 2 DAY), 1, 0, 1, 36, '129.99', '190605036001', 'needs a late checkout time', 1),</v>
      </c>
    </row>
    <row r="38" spans="1:14" x14ac:dyDescent="0.3">
      <c r="A38" s="6">
        <v>1037</v>
      </c>
      <c r="B38" s="6">
        <v>1037</v>
      </c>
      <c r="C38" s="6">
        <v>1</v>
      </c>
      <c r="D38" s="29" t="s">
        <v>1947</v>
      </c>
      <c r="E38" s="29" t="s">
        <v>1944</v>
      </c>
      <c r="F38" s="6">
        <v>1</v>
      </c>
      <c r="G38" s="6">
        <v>0</v>
      </c>
      <c r="H38" s="11">
        <v>2</v>
      </c>
      <c r="I38" s="6">
        <v>41</v>
      </c>
      <c r="J38" s="6">
        <v>109.99</v>
      </c>
      <c r="K38" s="11" t="s">
        <v>1517</v>
      </c>
      <c r="L38" s="11"/>
      <c r="M38" s="6">
        <v>1</v>
      </c>
      <c r="N38" s="11" t="str">
        <f t="shared" si="0"/>
        <v>(1037, 1037, 1, DATE_SUB(CURDATE(), INTERVAL 2 DAY), DATE_ADD(CURDATE(), INTERVAL 1 DAY), 1, 0, 2, 41, '109.99', '190605037001', '', 1),</v>
      </c>
    </row>
    <row r="39" spans="1:14" x14ac:dyDescent="0.3">
      <c r="A39" s="6">
        <v>1038</v>
      </c>
      <c r="B39" s="6">
        <v>1038</v>
      </c>
      <c r="C39" s="6">
        <v>3</v>
      </c>
      <c r="D39" s="29" t="s">
        <v>1948</v>
      </c>
      <c r="E39" s="29" t="s">
        <v>1946</v>
      </c>
      <c r="F39" s="6">
        <v>1</v>
      </c>
      <c r="G39" s="6">
        <v>0</v>
      </c>
      <c r="H39" s="11">
        <v>2</v>
      </c>
      <c r="I39" s="6">
        <v>60</v>
      </c>
      <c r="J39" s="6">
        <v>129.99</v>
      </c>
      <c r="K39" s="11" t="s">
        <v>1518</v>
      </c>
      <c r="L39" s="11"/>
      <c r="M39" s="6">
        <v>1</v>
      </c>
      <c r="N39" s="11" t="str">
        <f t="shared" si="0"/>
        <v>(1038, 1038, 3, DATE_SUB(CURDATE(), INTERVAL 1 DAY), DATE_ADD(CURDATE(), INTERVAL 3 DAY), 1, 0, 2, 60, '129.99', '190605038001', '', 1),</v>
      </c>
    </row>
    <row r="40" spans="1:14" x14ac:dyDescent="0.3">
      <c r="A40" s="6">
        <v>1039</v>
      </c>
      <c r="B40" s="6">
        <v>1039</v>
      </c>
      <c r="C40" s="6">
        <v>1</v>
      </c>
      <c r="D40" s="29" t="s">
        <v>1948</v>
      </c>
      <c r="E40" s="29" t="s">
        <v>1945</v>
      </c>
      <c r="F40" s="6">
        <v>1</v>
      </c>
      <c r="G40" s="6">
        <v>0</v>
      </c>
      <c r="H40" s="11">
        <v>1</v>
      </c>
      <c r="I40" s="6">
        <v>73</v>
      </c>
      <c r="J40" s="6">
        <v>109.99</v>
      </c>
      <c r="K40" s="11" t="s">
        <v>1519</v>
      </c>
      <c r="L40" s="11"/>
      <c r="M40" s="6">
        <v>1</v>
      </c>
      <c r="N40" s="11" t="str">
        <f t="shared" si="0"/>
        <v>(1039, 1039, 1, DATE_SUB(CURDATE(), INTERVAL 1 DAY), DATE_ADD(CURDATE(), INTERVAL 2 DAY), 1, 0, 1, 73, '109.99', '190605039001', '', 1),</v>
      </c>
    </row>
    <row r="41" spans="1:14" x14ac:dyDescent="0.3">
      <c r="A41" s="6">
        <v>1040</v>
      </c>
      <c r="B41" s="6">
        <v>1040</v>
      </c>
      <c r="C41" s="6">
        <v>3</v>
      </c>
      <c r="D41" s="29" t="s">
        <v>1948</v>
      </c>
      <c r="E41" s="29" t="s">
        <v>1944</v>
      </c>
      <c r="F41" s="6">
        <v>1</v>
      </c>
      <c r="G41" s="6">
        <v>0</v>
      </c>
      <c r="H41" s="11">
        <v>3</v>
      </c>
      <c r="I41" s="6">
        <v>66</v>
      </c>
      <c r="J41" s="6">
        <v>129.99</v>
      </c>
      <c r="K41" s="11" t="s">
        <v>1520</v>
      </c>
      <c r="L41" s="11"/>
      <c r="M41" s="6">
        <v>1</v>
      </c>
      <c r="N41" s="11" t="str">
        <f t="shared" si="0"/>
        <v>(1040, 1040, 3, DATE_SUB(CURDATE(), INTERVAL 1 DAY), DATE_ADD(CURDATE(), INTERVAL 1 DAY), 1, 0, 3, 66, '129.99', '190606040001', '', 1),</v>
      </c>
    </row>
    <row r="42" spans="1:14" x14ac:dyDescent="0.3">
      <c r="A42" s="6">
        <v>1041</v>
      </c>
      <c r="B42" s="6">
        <v>1041</v>
      </c>
      <c r="C42" s="6">
        <v>1</v>
      </c>
      <c r="D42" s="29" t="s">
        <v>1951</v>
      </c>
      <c r="E42" s="29" t="s">
        <v>1945</v>
      </c>
      <c r="F42" s="6">
        <v>0</v>
      </c>
      <c r="G42" s="6">
        <v>0</v>
      </c>
      <c r="H42" s="11">
        <v>1</v>
      </c>
      <c r="I42" s="6" t="s">
        <v>1681</v>
      </c>
      <c r="J42" s="6">
        <v>109.99</v>
      </c>
      <c r="K42" s="11" t="s">
        <v>1521</v>
      </c>
      <c r="L42" s="11" t="s">
        <v>1478</v>
      </c>
      <c r="M42" s="6">
        <v>1</v>
      </c>
      <c r="N42" s="11" t="str">
        <f t="shared" si="0"/>
        <v>(1041, 1041, 1, CURDATE(), DATE_ADD(CURDATE(), INTERVAL 2 DAY), 0, 0, 1, null, '109.99', '190606041001', 'needs a late checkout time', 1),</v>
      </c>
    </row>
    <row r="43" spans="1:14" x14ac:dyDescent="0.3">
      <c r="A43" s="6">
        <v>1042</v>
      </c>
      <c r="B43" s="6">
        <v>1042</v>
      </c>
      <c r="C43" s="6">
        <v>2</v>
      </c>
      <c r="D43" s="29" t="s">
        <v>1951</v>
      </c>
      <c r="E43" s="29" t="s">
        <v>1949</v>
      </c>
      <c r="F43" s="6">
        <v>0</v>
      </c>
      <c r="G43" s="6">
        <v>0</v>
      </c>
      <c r="H43" s="11">
        <v>2</v>
      </c>
      <c r="I43" s="6" t="s">
        <v>1681</v>
      </c>
      <c r="J43" s="6">
        <v>119.99</v>
      </c>
      <c r="K43" s="11" t="s">
        <v>1522</v>
      </c>
      <c r="L43" s="11"/>
      <c r="M43" s="6">
        <v>1</v>
      </c>
      <c r="N43" s="11" t="str">
        <f t="shared" si="0"/>
        <v>(1042, 1042, 2, CURDATE(), DATE_ADD(CURDATE(), INTERVAL 4 DAY), 0, 0, 2, null, '119.99', '190607042001', '', 1),</v>
      </c>
    </row>
    <row r="44" spans="1:14" x14ac:dyDescent="0.3">
      <c r="A44" s="6">
        <v>1043</v>
      </c>
      <c r="B44" s="6">
        <v>1043</v>
      </c>
      <c r="C44" s="6">
        <v>1</v>
      </c>
      <c r="D44" s="29" t="s">
        <v>1951</v>
      </c>
      <c r="E44" s="29" t="s">
        <v>1946</v>
      </c>
      <c r="F44" s="6">
        <v>0</v>
      </c>
      <c r="G44" s="6">
        <v>0</v>
      </c>
      <c r="H44" s="11">
        <v>2</v>
      </c>
      <c r="I44" s="6" t="s">
        <v>1681</v>
      </c>
      <c r="J44" s="6">
        <v>109.99</v>
      </c>
      <c r="K44" s="11" t="s">
        <v>1523</v>
      </c>
      <c r="L44" s="11"/>
      <c r="M44" s="6">
        <v>1</v>
      </c>
      <c r="N44" s="11" t="str">
        <f t="shared" si="0"/>
        <v>(1043, 1043, 1, CURDATE(), DATE_ADD(CURDATE(), INTERVAL 3 DAY), 0, 0, 2, null, '109.99', '190607043001', '', 1),</v>
      </c>
    </row>
    <row r="45" spans="1:14" x14ac:dyDescent="0.3">
      <c r="A45" s="6">
        <v>1044</v>
      </c>
      <c r="B45" s="6">
        <v>1044</v>
      </c>
      <c r="C45" s="6">
        <v>2</v>
      </c>
      <c r="D45" s="29" t="s">
        <v>1951</v>
      </c>
      <c r="E45" s="29" t="s">
        <v>1945</v>
      </c>
      <c r="F45" s="6">
        <v>0</v>
      </c>
      <c r="G45" s="6">
        <v>0</v>
      </c>
      <c r="H45" s="11">
        <v>1</v>
      </c>
      <c r="I45" s="6" t="s">
        <v>1681</v>
      </c>
      <c r="J45" s="6">
        <v>119.99</v>
      </c>
      <c r="K45" s="11" t="s">
        <v>1524</v>
      </c>
      <c r="L45" s="11"/>
      <c r="M45" s="6">
        <v>1</v>
      </c>
      <c r="N45" s="11" t="str">
        <f t="shared" si="0"/>
        <v>(1044, 1044, 2, CURDATE(), DATE_ADD(CURDATE(), INTERVAL 2 DAY), 0, 0, 1, null, '119.99', '190607044001', '', 1),</v>
      </c>
    </row>
    <row r="46" spans="1:14" x14ac:dyDescent="0.3">
      <c r="A46" s="6">
        <v>1045</v>
      </c>
      <c r="B46" s="6">
        <v>1045</v>
      </c>
      <c r="C46" s="6">
        <v>1</v>
      </c>
      <c r="D46" s="29" t="s">
        <v>1951</v>
      </c>
      <c r="E46" s="29" t="s">
        <v>1950</v>
      </c>
      <c r="F46" s="6">
        <v>0</v>
      </c>
      <c r="G46" s="6">
        <v>0</v>
      </c>
      <c r="H46" s="11">
        <v>3</v>
      </c>
      <c r="I46" s="6" t="s">
        <v>1681</v>
      </c>
      <c r="J46" s="6">
        <v>109.99</v>
      </c>
      <c r="K46" s="11" t="s">
        <v>1525</v>
      </c>
      <c r="L46" s="11"/>
      <c r="M46" s="6">
        <v>1</v>
      </c>
      <c r="N46" s="11" t="str">
        <f t="shared" si="0"/>
        <v>(1045, 1045, 1, CURDATE(), DATE_ADD(CURDATE(), INTERVAL 6 DAY), 0, 0, 3, null, '109.99', '190607045001', '', 1),</v>
      </c>
    </row>
    <row r="47" spans="1:14" x14ac:dyDescent="0.3">
      <c r="A47" s="6">
        <v>1046</v>
      </c>
      <c r="B47" s="6">
        <v>1046</v>
      </c>
      <c r="C47" s="6">
        <v>3</v>
      </c>
      <c r="D47" s="29" t="s">
        <v>1951</v>
      </c>
      <c r="E47" s="29" t="s">
        <v>1946</v>
      </c>
      <c r="F47" s="6">
        <v>0</v>
      </c>
      <c r="G47" s="6">
        <v>0</v>
      </c>
      <c r="H47" s="11">
        <v>1</v>
      </c>
      <c r="I47" s="6" t="s">
        <v>1681</v>
      </c>
      <c r="J47" s="6">
        <v>129.99</v>
      </c>
      <c r="K47" s="11" t="s">
        <v>1526</v>
      </c>
      <c r="L47" s="11"/>
      <c r="M47" s="6">
        <v>1</v>
      </c>
      <c r="N47" s="11" t="str">
        <f t="shared" si="0"/>
        <v>(1046, 1046, 3, CURDATE(), DATE_ADD(CURDATE(), INTERVAL 3 DAY), 0, 0, 1, null, '129.99', '190607046001', '', 1),</v>
      </c>
    </row>
    <row r="48" spans="1:14" x14ac:dyDescent="0.3">
      <c r="A48" s="6">
        <v>1047</v>
      </c>
      <c r="B48" s="6">
        <v>1047</v>
      </c>
      <c r="C48" s="6">
        <v>1</v>
      </c>
      <c r="D48" s="29" t="s">
        <v>1951</v>
      </c>
      <c r="E48" s="29" t="s">
        <v>1944</v>
      </c>
      <c r="F48" s="6">
        <v>0</v>
      </c>
      <c r="G48" s="6">
        <v>0</v>
      </c>
      <c r="H48" s="11">
        <v>2</v>
      </c>
      <c r="I48" s="6" t="s">
        <v>1681</v>
      </c>
      <c r="J48" s="6">
        <v>109.99</v>
      </c>
      <c r="K48" s="11" t="s">
        <v>1527</v>
      </c>
      <c r="L48" s="11" t="s">
        <v>1478</v>
      </c>
      <c r="M48" s="6">
        <v>1</v>
      </c>
      <c r="N48" s="11" t="str">
        <f t="shared" si="0"/>
        <v>(1047, 1047, 1, CURDATE(), DATE_ADD(CURDATE(), INTERVAL 1 DAY), 0, 0, 2, null, '109.99', '190608047001', 'needs a late checkout time', 1),</v>
      </c>
    </row>
    <row r="49" spans="1:14" x14ac:dyDescent="0.3">
      <c r="A49" s="6">
        <v>1048</v>
      </c>
      <c r="B49" s="6">
        <v>1048</v>
      </c>
      <c r="C49" s="6">
        <v>3</v>
      </c>
      <c r="D49" s="29" t="s">
        <v>1951</v>
      </c>
      <c r="E49" s="29" t="s">
        <v>1944</v>
      </c>
      <c r="F49" s="6">
        <v>0</v>
      </c>
      <c r="G49" s="6">
        <v>0</v>
      </c>
      <c r="H49" s="11">
        <v>2</v>
      </c>
      <c r="I49" s="6" t="s">
        <v>1681</v>
      </c>
      <c r="J49" s="6">
        <v>129.99</v>
      </c>
      <c r="K49" s="11" t="s">
        <v>1528</v>
      </c>
      <c r="L49" s="11"/>
      <c r="M49" s="6">
        <v>1</v>
      </c>
      <c r="N49" s="11" t="str">
        <f t="shared" si="0"/>
        <v>(1048, 1048, 3, CURDATE(), DATE_ADD(CURDATE(), INTERVAL 1 DAY), 0, 0, 2, null, '129.99', '190608048001', '', 1),</v>
      </c>
    </row>
    <row r="50" spans="1:14" x14ac:dyDescent="0.3">
      <c r="A50" s="6">
        <v>1049</v>
      </c>
      <c r="B50" s="6">
        <v>1049</v>
      </c>
      <c r="C50" s="6">
        <v>1</v>
      </c>
      <c r="D50" s="29" t="s">
        <v>1951</v>
      </c>
      <c r="E50" s="29" t="s">
        <v>1945</v>
      </c>
      <c r="F50" s="6">
        <v>0</v>
      </c>
      <c r="G50" s="6">
        <v>0</v>
      </c>
      <c r="H50" s="11">
        <v>1</v>
      </c>
      <c r="I50" s="6" t="s">
        <v>1681</v>
      </c>
      <c r="J50" s="6">
        <v>109.99</v>
      </c>
      <c r="K50" s="11" t="s">
        <v>1529</v>
      </c>
      <c r="L50" s="11"/>
      <c r="M50" s="6">
        <v>1</v>
      </c>
      <c r="N50" s="11" t="str">
        <f t="shared" si="0"/>
        <v>(1049, 1049, 1, CURDATE(), DATE_ADD(CURDATE(), INTERVAL 2 DAY), 0, 0, 1, null, '109.99', '190608049001', '', 1),</v>
      </c>
    </row>
    <row r="51" spans="1:14" x14ac:dyDescent="0.3">
      <c r="A51" s="6">
        <v>1050</v>
      </c>
      <c r="B51" s="6">
        <v>1050</v>
      </c>
      <c r="C51" s="6">
        <v>3</v>
      </c>
      <c r="D51" s="29" t="s">
        <v>1951</v>
      </c>
      <c r="E51" s="29" t="s">
        <v>1944</v>
      </c>
      <c r="F51" s="6">
        <v>0</v>
      </c>
      <c r="G51" s="6">
        <v>0</v>
      </c>
      <c r="H51" s="11">
        <v>3</v>
      </c>
      <c r="I51" s="6" t="s">
        <v>1681</v>
      </c>
      <c r="J51" s="6">
        <v>129.99</v>
      </c>
      <c r="K51" s="11" t="s">
        <v>1530</v>
      </c>
      <c r="L51" s="11"/>
      <c r="M51" s="6">
        <v>1</v>
      </c>
      <c r="N51" s="11" t="str">
        <f t="shared" si="0"/>
        <v>(1050, 1050, 3, CURDATE(), DATE_ADD(CURDATE(), INTERVAL 1 DAY), 0, 0, 3, null, '129.99', '190608050001', '', 1),</v>
      </c>
    </row>
    <row r="52" spans="1:14" x14ac:dyDescent="0.3">
      <c r="A52" s="6">
        <v>1051</v>
      </c>
      <c r="B52" s="6">
        <v>1051</v>
      </c>
      <c r="C52" s="6">
        <v>1</v>
      </c>
      <c r="D52" s="29" t="s">
        <v>1951</v>
      </c>
      <c r="E52" s="29" t="s">
        <v>1949</v>
      </c>
      <c r="F52" s="6">
        <v>0</v>
      </c>
      <c r="G52" s="6">
        <v>0</v>
      </c>
      <c r="H52" s="11">
        <v>1</v>
      </c>
      <c r="I52" s="6" t="s">
        <v>1681</v>
      </c>
      <c r="J52" s="6">
        <v>109.99</v>
      </c>
      <c r="K52" s="11" t="s">
        <v>1531</v>
      </c>
      <c r="L52" s="11"/>
      <c r="M52" s="6">
        <v>1</v>
      </c>
      <c r="N52" s="11" t="str">
        <f t="shared" si="0"/>
        <v>(1051, 1051, 1, CURDATE(), DATE_ADD(CURDATE(), INTERVAL 4 DAY), 0, 0, 1, null, '109.99', '190608051001', '', 1),</v>
      </c>
    </row>
    <row r="53" spans="1:14" x14ac:dyDescent="0.3">
      <c r="A53" s="6">
        <v>1052</v>
      </c>
      <c r="B53" s="6">
        <v>1052</v>
      </c>
      <c r="C53" s="6">
        <v>2</v>
      </c>
      <c r="D53" s="29" t="s">
        <v>1951</v>
      </c>
      <c r="E53" s="29" t="s">
        <v>1946</v>
      </c>
      <c r="F53" s="6">
        <v>0</v>
      </c>
      <c r="G53" s="6">
        <v>0</v>
      </c>
      <c r="H53" s="11">
        <v>2</v>
      </c>
      <c r="I53" s="6" t="s">
        <v>1681</v>
      </c>
      <c r="J53" s="6">
        <v>119.99</v>
      </c>
      <c r="K53" s="11" t="s">
        <v>1532</v>
      </c>
      <c r="L53" s="11"/>
      <c r="M53" s="6">
        <v>1</v>
      </c>
      <c r="N53" s="11" t="str">
        <f t="shared" si="0"/>
        <v>(1052, 1052, 2, CURDATE(), DATE_ADD(CURDATE(), INTERVAL 3 DAY), 0, 0, 2, null, '119.99', '190608052001', '', 1),</v>
      </c>
    </row>
    <row r="54" spans="1:14" x14ac:dyDescent="0.3">
      <c r="A54" s="6">
        <v>1053</v>
      </c>
      <c r="B54" s="6">
        <v>1053</v>
      </c>
      <c r="C54" s="6">
        <v>1</v>
      </c>
      <c r="D54" s="29" t="s">
        <v>1951</v>
      </c>
      <c r="E54" s="29" t="s">
        <v>1945</v>
      </c>
      <c r="F54" s="6">
        <v>0</v>
      </c>
      <c r="G54" s="6">
        <v>0</v>
      </c>
      <c r="H54" s="11">
        <v>2</v>
      </c>
      <c r="I54" s="6" t="s">
        <v>1681</v>
      </c>
      <c r="J54" s="6">
        <v>109.99</v>
      </c>
      <c r="K54" s="11" t="s">
        <v>1533</v>
      </c>
      <c r="L54" s="11"/>
      <c r="M54" s="6">
        <v>1</v>
      </c>
      <c r="N54" s="11" t="str">
        <f t="shared" si="0"/>
        <v>(1053, 1053, 1, CURDATE(), DATE_ADD(CURDATE(), INTERVAL 2 DAY), 0, 0, 2, null, '109.99', '190609053001', '', 1),</v>
      </c>
    </row>
    <row r="55" spans="1:14" x14ac:dyDescent="0.3">
      <c r="A55" s="6">
        <v>1054</v>
      </c>
      <c r="B55" s="6">
        <v>1054</v>
      </c>
      <c r="C55" s="6">
        <v>2</v>
      </c>
      <c r="D55" s="29" t="s">
        <v>1951</v>
      </c>
      <c r="E55" s="29" t="s">
        <v>1949</v>
      </c>
      <c r="F55" s="6">
        <v>0</v>
      </c>
      <c r="G55" s="6">
        <v>0</v>
      </c>
      <c r="H55" s="11">
        <v>1</v>
      </c>
      <c r="I55" s="6" t="s">
        <v>1681</v>
      </c>
      <c r="J55" s="6">
        <v>119.99</v>
      </c>
      <c r="K55" s="11" t="s">
        <v>1534</v>
      </c>
      <c r="L55" s="11"/>
      <c r="M55" s="6">
        <v>1</v>
      </c>
      <c r="N55" s="11" t="str">
        <f t="shared" si="0"/>
        <v>(1054, 1054, 2, CURDATE(), DATE_ADD(CURDATE(), INTERVAL 4 DAY), 0, 0, 1, null, '119.99', '190609054001', '', 1),</v>
      </c>
    </row>
    <row r="56" spans="1:14" x14ac:dyDescent="0.3">
      <c r="A56" s="6">
        <v>1055</v>
      </c>
      <c r="B56" s="6">
        <v>1055</v>
      </c>
      <c r="C56" s="6">
        <v>1</v>
      </c>
      <c r="D56" s="29" t="s">
        <v>1951</v>
      </c>
      <c r="E56" s="29" t="s">
        <v>1946</v>
      </c>
      <c r="F56" s="6">
        <v>0</v>
      </c>
      <c r="G56" s="6">
        <v>0</v>
      </c>
      <c r="H56" s="11">
        <v>3</v>
      </c>
      <c r="I56" s="6" t="s">
        <v>1681</v>
      </c>
      <c r="J56" s="6">
        <v>109.99</v>
      </c>
      <c r="K56" s="11" t="s">
        <v>1535</v>
      </c>
      <c r="L56" s="11"/>
      <c r="M56" s="6">
        <v>1</v>
      </c>
      <c r="N56" s="11" t="str">
        <f t="shared" si="0"/>
        <v>(1055, 1055, 1, CURDATE(), DATE_ADD(CURDATE(), INTERVAL 3 DAY), 0, 0, 3, null, '109.99', '190609055001', '', 1),</v>
      </c>
    </row>
    <row r="57" spans="1:14" x14ac:dyDescent="0.3">
      <c r="A57" s="6">
        <v>1056</v>
      </c>
      <c r="B57" s="6">
        <v>1056</v>
      </c>
      <c r="C57" s="6">
        <v>3</v>
      </c>
      <c r="D57" s="29" t="s">
        <v>1951</v>
      </c>
      <c r="E57" s="29" t="s">
        <v>1944</v>
      </c>
      <c r="F57" s="6">
        <v>0</v>
      </c>
      <c r="G57" s="6">
        <v>0</v>
      </c>
      <c r="H57" s="11">
        <v>1</v>
      </c>
      <c r="I57" s="6" t="s">
        <v>1681</v>
      </c>
      <c r="J57" s="6">
        <v>129.99</v>
      </c>
      <c r="K57" s="11" t="s">
        <v>1536</v>
      </c>
      <c r="L57" s="11"/>
      <c r="M57" s="6">
        <v>1</v>
      </c>
      <c r="N57" s="11" t="str">
        <f t="shared" si="0"/>
        <v>(1056, 1056, 3, CURDATE(), DATE_ADD(CURDATE(), INTERVAL 1 DAY), 0, 0, 1, null, '129.99', '190609056001', '', 1),</v>
      </c>
    </row>
    <row r="58" spans="1:14" x14ac:dyDescent="0.3">
      <c r="A58" s="6">
        <v>1057</v>
      </c>
      <c r="B58" s="6">
        <v>1057</v>
      </c>
      <c r="C58" s="6">
        <v>1</v>
      </c>
      <c r="D58" s="29" t="s">
        <v>1951</v>
      </c>
      <c r="E58" s="29" t="s">
        <v>1944</v>
      </c>
      <c r="F58" s="6">
        <v>0</v>
      </c>
      <c r="G58" s="6">
        <v>0</v>
      </c>
      <c r="H58" s="11">
        <v>2</v>
      </c>
      <c r="I58" s="6" t="s">
        <v>1681</v>
      </c>
      <c r="J58" s="6">
        <v>109.99</v>
      </c>
      <c r="K58" s="11" t="s">
        <v>1537</v>
      </c>
      <c r="L58" s="11"/>
      <c r="M58" s="6">
        <v>1</v>
      </c>
      <c r="N58" s="11" t="str">
        <f t="shared" si="0"/>
        <v>(1057, 1057, 1, CURDATE(), DATE_ADD(CURDATE(), INTERVAL 1 DAY), 0, 0, 2, null, '109.99', '190609057001', '', 1),</v>
      </c>
    </row>
    <row r="59" spans="1:14" x14ac:dyDescent="0.3">
      <c r="A59" s="6">
        <v>1058</v>
      </c>
      <c r="B59" s="6">
        <v>1058</v>
      </c>
      <c r="C59" s="6">
        <v>3</v>
      </c>
      <c r="D59" s="29" t="s">
        <v>1951</v>
      </c>
      <c r="E59" s="29" t="s">
        <v>1945</v>
      </c>
      <c r="F59" s="6">
        <v>0</v>
      </c>
      <c r="G59" s="6">
        <v>0</v>
      </c>
      <c r="H59" s="11">
        <v>2</v>
      </c>
      <c r="I59" s="6" t="s">
        <v>1681</v>
      </c>
      <c r="J59" s="6">
        <v>129.99</v>
      </c>
      <c r="K59" s="11" t="s">
        <v>1538</v>
      </c>
      <c r="L59" s="11"/>
      <c r="M59" s="6">
        <v>1</v>
      </c>
      <c r="N59" s="11" t="str">
        <f t="shared" si="0"/>
        <v>(1058, 1058, 3, CURDATE(), DATE_ADD(CURDATE(), INTERVAL 2 DAY), 0, 0, 2, null, '129.99', '190610058001', '', 1),</v>
      </c>
    </row>
    <row r="60" spans="1:14" x14ac:dyDescent="0.3">
      <c r="A60" s="6">
        <v>1059</v>
      </c>
      <c r="B60" s="6">
        <v>1059</v>
      </c>
      <c r="C60" s="6">
        <v>1</v>
      </c>
      <c r="D60" s="29" t="s">
        <v>1951</v>
      </c>
      <c r="E60" s="29" t="s">
        <v>1944</v>
      </c>
      <c r="F60" s="6">
        <v>0</v>
      </c>
      <c r="G60" s="6">
        <v>0</v>
      </c>
      <c r="H60" s="11">
        <v>1</v>
      </c>
      <c r="I60" s="6" t="s">
        <v>1681</v>
      </c>
      <c r="J60" s="6">
        <v>109.99</v>
      </c>
      <c r="K60" s="11" t="s">
        <v>1539</v>
      </c>
      <c r="L60" s="11"/>
      <c r="M60" s="6">
        <v>1</v>
      </c>
      <c r="N60" s="11" t="str">
        <f t="shared" si="0"/>
        <v>(1059, 1059, 1, CURDATE(), DATE_ADD(CURDATE(), INTERVAL 1 DAY), 0, 0, 1, null, '109.99', '190610059001', '', 1),</v>
      </c>
    </row>
    <row r="61" spans="1:14" x14ac:dyDescent="0.3">
      <c r="A61" s="6">
        <v>1060</v>
      </c>
      <c r="B61" s="6">
        <v>1060</v>
      </c>
      <c r="C61" s="6">
        <v>3</v>
      </c>
      <c r="D61" s="29" t="s">
        <v>1951</v>
      </c>
      <c r="E61" s="29" t="s">
        <v>1949</v>
      </c>
      <c r="F61" s="6">
        <v>0</v>
      </c>
      <c r="G61" s="6">
        <v>0</v>
      </c>
      <c r="H61" s="11">
        <v>3</v>
      </c>
      <c r="I61" s="6" t="s">
        <v>1681</v>
      </c>
      <c r="J61" s="6">
        <v>129.99</v>
      </c>
      <c r="K61" s="11" t="s">
        <v>1540</v>
      </c>
      <c r="L61" s="11"/>
      <c r="M61" s="6">
        <v>1</v>
      </c>
      <c r="N61" s="11" t="str">
        <f t="shared" si="0"/>
        <v>(1060, 1060, 3, CURDATE(), DATE_ADD(CURDATE(), INTERVAL 4 DAY), 0, 0, 3, null, '129.99', '190610060001', '', 1),</v>
      </c>
    </row>
    <row r="62" spans="1:14" x14ac:dyDescent="0.3">
      <c r="A62" s="6">
        <v>1061</v>
      </c>
      <c r="B62" s="6">
        <v>1061</v>
      </c>
      <c r="C62" s="6">
        <v>1</v>
      </c>
      <c r="D62" s="29" t="s">
        <v>1951</v>
      </c>
      <c r="E62" s="29" t="s">
        <v>1946</v>
      </c>
      <c r="F62" s="6">
        <v>0</v>
      </c>
      <c r="G62" s="6">
        <v>0</v>
      </c>
      <c r="H62" s="11">
        <v>1</v>
      </c>
      <c r="I62" s="6" t="s">
        <v>1681</v>
      </c>
      <c r="J62" s="6">
        <v>109.99</v>
      </c>
      <c r="K62" s="11" t="s">
        <v>1541</v>
      </c>
      <c r="L62" s="11" t="s">
        <v>1478</v>
      </c>
      <c r="M62" s="6">
        <v>1</v>
      </c>
      <c r="N62" s="11" t="str">
        <f t="shared" si="0"/>
        <v>(1061, 1061, 1, CURDATE(), DATE_ADD(CURDATE(), INTERVAL 3 DAY), 0, 0, 1, null, '109.99', '190610061001', 'needs a late checkout time', 1),</v>
      </c>
    </row>
    <row r="63" spans="1:14" x14ac:dyDescent="0.3">
      <c r="A63" s="6">
        <v>1062</v>
      </c>
      <c r="B63" s="6">
        <v>1062</v>
      </c>
      <c r="C63" s="6">
        <v>2</v>
      </c>
      <c r="D63" s="29" t="s">
        <v>1951</v>
      </c>
      <c r="E63" s="29" t="s">
        <v>1945</v>
      </c>
      <c r="F63" s="6">
        <v>0</v>
      </c>
      <c r="G63" s="6">
        <v>0</v>
      </c>
      <c r="H63" s="11">
        <v>2</v>
      </c>
      <c r="I63" s="6" t="s">
        <v>1681</v>
      </c>
      <c r="J63" s="6">
        <v>119.99</v>
      </c>
      <c r="K63" s="11" t="s">
        <v>1542</v>
      </c>
      <c r="L63" s="11"/>
      <c r="M63" s="6">
        <v>1</v>
      </c>
      <c r="N63" s="11" t="str">
        <f t="shared" si="0"/>
        <v>(1062, 1062, 2, CURDATE(), DATE_ADD(CURDATE(), INTERVAL 2 DAY), 0, 0, 2, null, '119.99', '190611062001', '', 1),</v>
      </c>
    </row>
    <row r="64" spans="1:14" x14ac:dyDescent="0.3">
      <c r="A64" s="6">
        <v>1063</v>
      </c>
      <c r="B64" s="6">
        <v>1063</v>
      </c>
      <c r="C64" s="6">
        <v>1</v>
      </c>
      <c r="D64" s="29" t="s">
        <v>1951</v>
      </c>
      <c r="E64" s="29" t="s">
        <v>1952</v>
      </c>
      <c r="F64" s="6">
        <v>0</v>
      </c>
      <c r="G64" s="6">
        <v>0</v>
      </c>
      <c r="H64" s="11">
        <v>2</v>
      </c>
      <c r="I64" s="6" t="s">
        <v>1681</v>
      </c>
      <c r="J64" s="6">
        <v>109.99</v>
      </c>
      <c r="K64" s="11" t="s">
        <v>1543</v>
      </c>
      <c r="L64" s="11"/>
      <c r="M64" s="6">
        <v>1</v>
      </c>
      <c r="N64" s="11" t="str">
        <f t="shared" si="0"/>
        <v>(1063, 1063, 1, CURDATE(), DATE_ADD(CURDATE(), INTERVAL 5 DAY), 0, 0, 2, null, '109.99', '190611063001', '', 1),</v>
      </c>
    </row>
    <row r="65" spans="1:14" x14ac:dyDescent="0.3">
      <c r="A65" s="6">
        <v>1064</v>
      </c>
      <c r="B65" s="6">
        <v>1064</v>
      </c>
      <c r="C65" s="6">
        <v>2</v>
      </c>
      <c r="D65" s="29" t="s">
        <v>1951</v>
      </c>
      <c r="E65" s="29" t="s">
        <v>1946</v>
      </c>
      <c r="F65" s="6">
        <v>0</v>
      </c>
      <c r="G65" s="6">
        <v>0</v>
      </c>
      <c r="H65" s="11">
        <v>1</v>
      </c>
      <c r="I65" s="6" t="s">
        <v>1681</v>
      </c>
      <c r="J65" s="6">
        <v>119.99</v>
      </c>
      <c r="K65" s="11" t="s">
        <v>1544</v>
      </c>
      <c r="L65" s="11"/>
      <c r="M65" s="6">
        <v>1</v>
      </c>
      <c r="N65" s="11" t="str">
        <f t="shared" si="0"/>
        <v>(1064, 1064, 2, CURDATE(), DATE_ADD(CURDATE(), INTERVAL 3 DAY), 0, 0, 1, null, '119.99', '190612064001', '', 1),</v>
      </c>
    </row>
    <row r="66" spans="1:14" x14ac:dyDescent="0.3">
      <c r="A66" s="6">
        <v>1065</v>
      </c>
      <c r="B66" s="6">
        <v>1065</v>
      </c>
      <c r="C66" s="6">
        <v>1</v>
      </c>
      <c r="D66" s="29" t="s">
        <v>1951</v>
      </c>
      <c r="E66" s="29" t="s">
        <v>1944</v>
      </c>
      <c r="F66" s="6">
        <v>0</v>
      </c>
      <c r="G66" s="6">
        <v>0</v>
      </c>
      <c r="H66" s="11">
        <v>3</v>
      </c>
      <c r="I66" s="6" t="s">
        <v>1681</v>
      </c>
      <c r="J66" s="6">
        <v>109.99</v>
      </c>
      <c r="K66" s="11" t="s">
        <v>1545</v>
      </c>
      <c r="L66" s="11" t="s">
        <v>1479</v>
      </c>
      <c r="M66" s="6">
        <v>1</v>
      </c>
      <c r="N66" s="11" t="str">
        <f t="shared" si="0"/>
        <v>(1065, 1065, 1, CURDATE(), DATE_ADD(CURDATE(), INTERVAL 1 DAY), 0, 0, 3, null, '109.99', '190612065001', 'wants a large screen tv', 1),</v>
      </c>
    </row>
    <row r="67" spans="1:14" x14ac:dyDescent="0.3">
      <c r="A67" s="6">
        <v>1066</v>
      </c>
      <c r="B67" s="6">
        <v>1066</v>
      </c>
      <c r="C67" s="6">
        <v>3</v>
      </c>
      <c r="D67" s="29" t="s">
        <v>1951</v>
      </c>
      <c r="E67" s="29" t="s">
        <v>1949</v>
      </c>
      <c r="F67" s="6">
        <v>0</v>
      </c>
      <c r="G67" s="6">
        <v>0</v>
      </c>
      <c r="H67" s="11">
        <v>1</v>
      </c>
      <c r="I67" s="6" t="s">
        <v>1681</v>
      </c>
      <c r="J67" s="6">
        <v>129.99</v>
      </c>
      <c r="K67" s="11" t="s">
        <v>1546</v>
      </c>
      <c r="L67" s="11"/>
      <c r="M67" s="6">
        <v>1</v>
      </c>
      <c r="N67" s="11" t="str">
        <f t="shared" ref="N67:N130" si="1">"("&amp;A67&amp;", "&amp;B67&amp;", "&amp;C67&amp;", "&amp;D67&amp;", "&amp;E67&amp;", "&amp;F67&amp;", "&amp;G67&amp;", "&amp;H67&amp;", "&amp;I67&amp;", '"&amp;J67&amp;"', '"&amp;K67&amp;"', '"&amp;L67&amp;"', "&amp;M67&amp;"),"</f>
        <v>(1066, 1066, 3, CURDATE(), DATE_ADD(CURDATE(), INTERVAL 4 DAY), 0, 0, 1, null, '129.99', '190613066001', '', 1),</v>
      </c>
    </row>
    <row r="68" spans="1:14" x14ac:dyDescent="0.3">
      <c r="A68" s="6">
        <v>1067</v>
      </c>
      <c r="B68" s="6">
        <v>1067</v>
      </c>
      <c r="C68" s="6">
        <v>1</v>
      </c>
      <c r="D68" s="29" t="s">
        <v>1951</v>
      </c>
      <c r="E68" s="29" t="s">
        <v>1946</v>
      </c>
      <c r="F68" s="6">
        <v>0</v>
      </c>
      <c r="G68" s="6">
        <v>0</v>
      </c>
      <c r="H68" s="11">
        <v>2</v>
      </c>
      <c r="I68" s="6" t="s">
        <v>1681</v>
      </c>
      <c r="J68" s="6">
        <v>109.99</v>
      </c>
      <c r="K68" s="11" t="s">
        <v>1547</v>
      </c>
      <c r="L68" s="11"/>
      <c r="M68" s="6">
        <v>1</v>
      </c>
      <c r="N68" s="11" t="str">
        <f t="shared" si="1"/>
        <v>(1067, 1067, 1, CURDATE(), DATE_ADD(CURDATE(), INTERVAL 3 DAY), 0, 0, 2, null, '109.99', '190613067001', '', 1),</v>
      </c>
    </row>
    <row r="69" spans="1:14" x14ac:dyDescent="0.3">
      <c r="A69" s="6">
        <v>1068</v>
      </c>
      <c r="B69" s="6">
        <v>1068</v>
      </c>
      <c r="C69" s="6">
        <v>3</v>
      </c>
      <c r="D69" s="29" t="s">
        <v>1951</v>
      </c>
      <c r="E69" s="29" t="s">
        <v>1944</v>
      </c>
      <c r="F69" s="6">
        <v>0</v>
      </c>
      <c r="G69" s="6">
        <v>0</v>
      </c>
      <c r="H69" s="11">
        <v>2</v>
      </c>
      <c r="I69" s="6" t="s">
        <v>1681</v>
      </c>
      <c r="J69" s="6">
        <v>129.99</v>
      </c>
      <c r="K69" s="11" t="s">
        <v>1548</v>
      </c>
      <c r="L69" s="11"/>
      <c r="M69" s="6">
        <v>1</v>
      </c>
      <c r="N69" s="11" t="str">
        <f t="shared" si="1"/>
        <v>(1068, 1068, 3, CURDATE(), DATE_ADD(CURDATE(), INTERVAL 1 DAY), 0, 0, 2, null, '129.99', '190613068001', '', 1),</v>
      </c>
    </row>
    <row r="70" spans="1:14" x14ac:dyDescent="0.3">
      <c r="A70" s="6">
        <v>1069</v>
      </c>
      <c r="B70" s="6">
        <v>1069</v>
      </c>
      <c r="C70" s="6">
        <v>1</v>
      </c>
      <c r="D70" s="29" t="s">
        <v>1951</v>
      </c>
      <c r="E70" s="29" t="s">
        <v>1944</v>
      </c>
      <c r="F70" s="6">
        <v>0</v>
      </c>
      <c r="G70" s="6">
        <v>0</v>
      </c>
      <c r="H70" s="11">
        <v>1</v>
      </c>
      <c r="I70" s="6" t="s">
        <v>1681</v>
      </c>
      <c r="J70" s="6">
        <v>109.99</v>
      </c>
      <c r="K70" s="11" t="s">
        <v>1549</v>
      </c>
      <c r="L70" s="11"/>
      <c r="M70" s="6">
        <v>1</v>
      </c>
      <c r="N70" s="11" t="str">
        <f t="shared" si="1"/>
        <v>(1069, 1069, 1, CURDATE(), DATE_ADD(CURDATE(), INTERVAL 1 DAY), 0, 0, 1, null, '109.99', '190613069001', '', 1),</v>
      </c>
    </row>
    <row r="71" spans="1:14" x14ac:dyDescent="0.3">
      <c r="A71" s="6">
        <v>1070</v>
      </c>
      <c r="B71" s="6">
        <v>1070</v>
      </c>
      <c r="C71" s="6">
        <v>3</v>
      </c>
      <c r="D71" s="29" t="s">
        <v>1951</v>
      </c>
      <c r="E71" s="29" t="s">
        <v>1945</v>
      </c>
      <c r="F71" s="6">
        <v>0</v>
      </c>
      <c r="G71" s="6">
        <v>0</v>
      </c>
      <c r="H71" s="11">
        <v>3</v>
      </c>
      <c r="I71" s="6" t="s">
        <v>1681</v>
      </c>
      <c r="J71" s="6">
        <v>129.99</v>
      </c>
      <c r="K71" s="11" t="s">
        <v>1550</v>
      </c>
      <c r="L71" s="11"/>
      <c r="M71" s="6">
        <v>1</v>
      </c>
      <c r="N71" s="11" t="str">
        <f t="shared" si="1"/>
        <v>(1070, 1070, 3, CURDATE(), DATE_ADD(CURDATE(), INTERVAL 2 DAY), 0, 0, 3, null, '129.99', '190614070001', '', 1),</v>
      </c>
    </row>
    <row r="72" spans="1:14" x14ac:dyDescent="0.3">
      <c r="A72" s="6">
        <v>1071</v>
      </c>
      <c r="B72" s="6">
        <v>1071</v>
      </c>
      <c r="C72" s="6">
        <v>1</v>
      </c>
      <c r="D72" s="29" t="s">
        <v>1951</v>
      </c>
      <c r="E72" s="29" t="s">
        <v>1953</v>
      </c>
      <c r="F72" s="6">
        <v>0</v>
      </c>
      <c r="G72" s="6">
        <v>0</v>
      </c>
      <c r="H72" s="11">
        <v>1</v>
      </c>
      <c r="I72" s="6" t="s">
        <v>1681</v>
      </c>
      <c r="J72" s="6">
        <v>109.99</v>
      </c>
      <c r="K72" s="11" t="s">
        <v>1551</v>
      </c>
      <c r="L72" s="11"/>
      <c r="M72" s="6">
        <v>1</v>
      </c>
      <c r="N72" s="11" t="str">
        <f t="shared" si="1"/>
        <v>(1071, 1071, 1, CURDATE(), DATE_ADD(CURDATE(), INTERVAL 10 DAY), 0, 0, 1, null, '109.99', '190614071001', '', 1),</v>
      </c>
    </row>
    <row r="73" spans="1:14" x14ac:dyDescent="0.3">
      <c r="A73" s="6">
        <v>1072</v>
      </c>
      <c r="B73" s="6">
        <v>1072</v>
      </c>
      <c r="C73" s="6">
        <v>2</v>
      </c>
      <c r="D73" s="29" t="s">
        <v>1951</v>
      </c>
      <c r="E73" s="29" t="s">
        <v>1949</v>
      </c>
      <c r="F73" s="6">
        <v>0</v>
      </c>
      <c r="G73" s="6">
        <v>0</v>
      </c>
      <c r="H73" s="11">
        <v>2</v>
      </c>
      <c r="I73" s="6" t="s">
        <v>1681</v>
      </c>
      <c r="J73" s="6">
        <v>119.99</v>
      </c>
      <c r="K73" s="11" t="s">
        <v>1552</v>
      </c>
      <c r="L73" s="11"/>
      <c r="M73" s="6">
        <v>1</v>
      </c>
      <c r="N73" s="11" t="str">
        <f t="shared" si="1"/>
        <v>(1072, 1072, 2, CURDATE(), DATE_ADD(CURDATE(), INTERVAL 4 DAY), 0, 0, 2, null, '119.99', '190614072001', '', 1),</v>
      </c>
    </row>
    <row r="74" spans="1:14" x14ac:dyDescent="0.3">
      <c r="A74" s="6">
        <v>1073</v>
      </c>
      <c r="B74" s="6">
        <v>1073</v>
      </c>
      <c r="C74" s="6">
        <v>1</v>
      </c>
      <c r="D74" s="29" t="s">
        <v>1951</v>
      </c>
      <c r="E74" s="29" t="s">
        <v>1946</v>
      </c>
      <c r="F74" s="6">
        <v>0</v>
      </c>
      <c r="G74" s="6">
        <v>0</v>
      </c>
      <c r="H74" s="11">
        <v>2</v>
      </c>
      <c r="I74" s="6" t="s">
        <v>1681</v>
      </c>
      <c r="J74" s="6">
        <v>109.99</v>
      </c>
      <c r="K74" s="11" t="s">
        <v>1553</v>
      </c>
      <c r="L74" s="11" t="s">
        <v>1478</v>
      </c>
      <c r="M74" s="6">
        <v>1</v>
      </c>
      <c r="N74" s="11" t="str">
        <f t="shared" si="1"/>
        <v>(1073, 1073, 1, CURDATE(), DATE_ADD(CURDATE(), INTERVAL 3 DAY), 0, 0, 2, null, '109.99', '190615073001', 'needs a late checkout time', 1),</v>
      </c>
    </row>
    <row r="75" spans="1:14" x14ac:dyDescent="0.3">
      <c r="A75" s="6">
        <v>1074</v>
      </c>
      <c r="B75" s="6">
        <v>1074</v>
      </c>
      <c r="C75" s="6">
        <v>2</v>
      </c>
      <c r="D75" s="29" t="s">
        <v>1951</v>
      </c>
      <c r="E75" s="29" t="s">
        <v>1945</v>
      </c>
      <c r="F75" s="6">
        <v>0</v>
      </c>
      <c r="G75" s="6">
        <v>0</v>
      </c>
      <c r="H75" s="11">
        <v>1</v>
      </c>
      <c r="I75" s="6" t="s">
        <v>1681</v>
      </c>
      <c r="J75" s="6">
        <v>119.99</v>
      </c>
      <c r="K75" s="11" t="s">
        <v>1554</v>
      </c>
      <c r="L75" s="11"/>
      <c r="M75" s="6">
        <v>1</v>
      </c>
      <c r="N75" s="11" t="str">
        <f t="shared" si="1"/>
        <v>(1074, 1074, 2, CURDATE(), DATE_ADD(CURDATE(), INTERVAL 2 DAY), 0, 0, 1, null, '119.99', '190615074001', '', 1),</v>
      </c>
    </row>
    <row r="76" spans="1:14" x14ac:dyDescent="0.3">
      <c r="A76" s="6">
        <v>1075</v>
      </c>
      <c r="B76" s="6">
        <v>1075</v>
      </c>
      <c r="C76" s="6">
        <v>1</v>
      </c>
      <c r="D76" s="29" t="s">
        <v>1951</v>
      </c>
      <c r="E76" s="29" t="s">
        <v>1952</v>
      </c>
      <c r="F76" s="6">
        <v>0</v>
      </c>
      <c r="G76" s="6">
        <v>0</v>
      </c>
      <c r="H76" s="11">
        <v>3</v>
      </c>
      <c r="I76" s="6" t="s">
        <v>1681</v>
      </c>
      <c r="J76" s="6">
        <v>109.99</v>
      </c>
      <c r="K76" s="11" t="s">
        <v>1555</v>
      </c>
      <c r="L76" s="11"/>
      <c r="M76" s="6">
        <v>1</v>
      </c>
      <c r="N76" s="11" t="str">
        <f t="shared" si="1"/>
        <v>(1075, 1075, 1, CURDATE(), DATE_ADD(CURDATE(), INTERVAL 5 DAY), 0, 0, 3, null, '109.99', '190615075001', '', 1),</v>
      </c>
    </row>
    <row r="77" spans="1:14" x14ac:dyDescent="0.3">
      <c r="A77" s="6">
        <v>1076</v>
      </c>
      <c r="B77" s="6">
        <v>1076</v>
      </c>
      <c r="C77" s="6">
        <v>3</v>
      </c>
      <c r="D77" s="29" t="s">
        <v>1951</v>
      </c>
      <c r="E77" s="29" t="s">
        <v>1946</v>
      </c>
      <c r="F77" s="6">
        <v>0</v>
      </c>
      <c r="G77" s="6">
        <v>0</v>
      </c>
      <c r="H77" s="11">
        <v>1</v>
      </c>
      <c r="I77" s="6" t="s">
        <v>1681</v>
      </c>
      <c r="J77" s="6">
        <v>129.99</v>
      </c>
      <c r="K77" s="11" t="s">
        <v>1556</v>
      </c>
      <c r="L77" s="11"/>
      <c r="M77" s="6">
        <v>1</v>
      </c>
      <c r="N77" s="11" t="str">
        <f t="shared" si="1"/>
        <v>(1076, 1076, 3, CURDATE(), DATE_ADD(CURDATE(), INTERVAL 3 DAY), 0, 0, 1, null, '129.99', '190615076001', '', 1),</v>
      </c>
    </row>
    <row r="78" spans="1:14" x14ac:dyDescent="0.3">
      <c r="A78" s="6">
        <v>1077</v>
      </c>
      <c r="B78" s="6">
        <v>1077</v>
      </c>
      <c r="C78" s="6">
        <v>1</v>
      </c>
      <c r="D78" s="29" t="s">
        <v>1951</v>
      </c>
      <c r="E78" s="29" t="s">
        <v>1944</v>
      </c>
      <c r="F78" s="6">
        <v>0</v>
      </c>
      <c r="G78" s="6">
        <v>0</v>
      </c>
      <c r="H78" s="11">
        <v>2</v>
      </c>
      <c r="I78" s="6" t="s">
        <v>1681</v>
      </c>
      <c r="J78" s="6">
        <v>109.99</v>
      </c>
      <c r="K78" s="11" t="s">
        <v>1557</v>
      </c>
      <c r="L78" s="11"/>
      <c r="M78" s="6">
        <v>1</v>
      </c>
      <c r="N78" s="11" t="str">
        <f t="shared" si="1"/>
        <v>(1077, 1077, 1, CURDATE(), DATE_ADD(CURDATE(), INTERVAL 1 DAY), 0, 0, 2, null, '109.99', '190615077001', '', 1),</v>
      </c>
    </row>
    <row r="79" spans="1:14" x14ac:dyDescent="0.3">
      <c r="A79" s="6">
        <v>1078</v>
      </c>
      <c r="B79" s="6">
        <v>1078</v>
      </c>
      <c r="C79" s="6">
        <v>3</v>
      </c>
      <c r="D79" s="29" t="s">
        <v>1951</v>
      </c>
      <c r="E79" s="29" t="s">
        <v>1949</v>
      </c>
      <c r="F79" s="6">
        <v>0</v>
      </c>
      <c r="G79" s="6">
        <v>0</v>
      </c>
      <c r="H79" s="11">
        <v>2</v>
      </c>
      <c r="I79" s="6" t="s">
        <v>1681</v>
      </c>
      <c r="J79" s="6">
        <v>129.99</v>
      </c>
      <c r="K79" s="11" t="s">
        <v>1558</v>
      </c>
      <c r="L79" s="11"/>
      <c r="M79" s="6">
        <v>1</v>
      </c>
      <c r="N79" s="11" t="str">
        <f t="shared" si="1"/>
        <v>(1078, 1078, 3, CURDATE(), DATE_ADD(CURDATE(), INTERVAL 4 DAY), 0, 0, 2, null, '129.99', '190616078001', '', 1),</v>
      </c>
    </row>
    <row r="80" spans="1:14" x14ac:dyDescent="0.3">
      <c r="A80" s="6">
        <v>1079</v>
      </c>
      <c r="B80" s="6">
        <v>1079</v>
      </c>
      <c r="C80" s="6">
        <v>1</v>
      </c>
      <c r="D80" s="29" t="s">
        <v>1951</v>
      </c>
      <c r="E80" s="29" t="s">
        <v>1944</v>
      </c>
      <c r="F80" s="6">
        <v>0</v>
      </c>
      <c r="G80" s="6">
        <v>0</v>
      </c>
      <c r="H80" s="11">
        <v>1</v>
      </c>
      <c r="I80" s="6" t="s">
        <v>1681</v>
      </c>
      <c r="J80" s="6">
        <v>109.99</v>
      </c>
      <c r="K80" s="11" t="s">
        <v>1559</v>
      </c>
      <c r="L80" s="11"/>
      <c r="M80" s="6">
        <v>1</v>
      </c>
      <c r="N80" s="11" t="str">
        <f t="shared" si="1"/>
        <v>(1079, 1079, 1, CURDATE(), DATE_ADD(CURDATE(), INTERVAL 1 DAY), 0, 0, 1, null, '109.99', '190616079001', '', 1),</v>
      </c>
    </row>
    <row r="81" spans="1:14" x14ac:dyDescent="0.3">
      <c r="A81" s="6">
        <v>1080</v>
      </c>
      <c r="B81" s="6">
        <v>1080</v>
      </c>
      <c r="C81" s="6">
        <v>3</v>
      </c>
      <c r="D81" s="29" t="s">
        <v>1951</v>
      </c>
      <c r="E81" s="29" t="s">
        <v>1946</v>
      </c>
      <c r="F81" s="6">
        <v>0</v>
      </c>
      <c r="G81" s="6">
        <v>0</v>
      </c>
      <c r="H81" s="11">
        <v>3</v>
      </c>
      <c r="I81" s="6" t="s">
        <v>1681</v>
      </c>
      <c r="J81" s="6">
        <v>129.99</v>
      </c>
      <c r="K81" s="11" t="s">
        <v>1560</v>
      </c>
      <c r="L81" s="11"/>
      <c r="M81" s="6">
        <v>1</v>
      </c>
      <c r="N81" s="11" t="str">
        <f t="shared" si="1"/>
        <v>(1080, 1080, 3, CURDATE(), DATE_ADD(CURDATE(), INTERVAL 3 DAY), 0, 0, 3, null, '129.99', '190616080001', '', 1),</v>
      </c>
    </row>
    <row r="82" spans="1:14" x14ac:dyDescent="0.3">
      <c r="A82" s="6">
        <v>1081</v>
      </c>
      <c r="B82" s="6">
        <v>1081</v>
      </c>
      <c r="C82" s="6">
        <v>1</v>
      </c>
      <c r="D82" s="29" t="s">
        <v>1943</v>
      </c>
      <c r="E82" s="29" t="s">
        <v>1951</v>
      </c>
      <c r="F82" s="6">
        <v>1</v>
      </c>
      <c r="G82" s="6">
        <v>0</v>
      </c>
      <c r="H82" s="11">
        <v>1</v>
      </c>
      <c r="I82" s="6">
        <v>17</v>
      </c>
      <c r="J82" s="6">
        <v>109.99</v>
      </c>
      <c r="K82" s="11" t="s">
        <v>1561</v>
      </c>
      <c r="L82" s="11"/>
      <c r="M82" s="6">
        <v>1</v>
      </c>
      <c r="N82" s="11" t="str">
        <f t="shared" si="1"/>
        <v>(1081, 1081, 1, DATE_SUB(CURDATE(), INTERVAL 3 DAY), CURDATE(), 1, 0, 1, 17, '109.99', '190616081001', '', 1),</v>
      </c>
    </row>
    <row r="83" spans="1:14" x14ac:dyDescent="0.3">
      <c r="A83" s="6">
        <v>1082</v>
      </c>
      <c r="B83" s="6">
        <v>1082</v>
      </c>
      <c r="C83" s="6">
        <v>2</v>
      </c>
      <c r="D83" s="29" t="s">
        <v>1943</v>
      </c>
      <c r="E83" s="29" t="s">
        <v>1951</v>
      </c>
      <c r="F83" s="6">
        <v>1</v>
      </c>
      <c r="G83" s="6">
        <v>0</v>
      </c>
      <c r="H83" s="11">
        <v>2</v>
      </c>
      <c r="I83" s="6">
        <v>14</v>
      </c>
      <c r="J83" s="6">
        <v>119.99</v>
      </c>
      <c r="K83" s="11" t="s">
        <v>1562</v>
      </c>
      <c r="L83" s="11"/>
      <c r="M83" s="6">
        <v>1</v>
      </c>
      <c r="N83" s="11" t="str">
        <f t="shared" si="1"/>
        <v>(1082, 1082, 2, DATE_SUB(CURDATE(), INTERVAL 3 DAY), CURDATE(), 1, 0, 2, 14, '119.99', '190617082001', '', 1),</v>
      </c>
    </row>
    <row r="84" spans="1:14" x14ac:dyDescent="0.3">
      <c r="A84" s="6">
        <v>1083</v>
      </c>
      <c r="B84" s="6">
        <v>1083</v>
      </c>
      <c r="C84" s="6">
        <v>1</v>
      </c>
      <c r="D84" s="29" t="s">
        <v>1943</v>
      </c>
      <c r="E84" s="29" t="s">
        <v>1951</v>
      </c>
      <c r="F84" s="6">
        <v>1</v>
      </c>
      <c r="G84" s="6">
        <v>0</v>
      </c>
      <c r="H84" s="11">
        <v>2</v>
      </c>
      <c r="I84" s="6">
        <v>19</v>
      </c>
      <c r="J84" s="6">
        <v>109.99</v>
      </c>
      <c r="K84" s="11" t="s">
        <v>1563</v>
      </c>
      <c r="L84" s="11" t="s">
        <v>1478</v>
      </c>
      <c r="M84" s="6">
        <v>1</v>
      </c>
      <c r="N84" s="11" t="str">
        <f t="shared" si="1"/>
        <v>(1083, 1083, 1, DATE_SUB(CURDATE(), INTERVAL 3 DAY), CURDATE(), 1, 0, 2, 19, '109.99', '190617083001', 'needs a late checkout time', 1),</v>
      </c>
    </row>
    <row r="85" spans="1:14" x14ac:dyDescent="0.3">
      <c r="A85" s="6">
        <v>1084</v>
      </c>
      <c r="B85" s="6">
        <v>1084</v>
      </c>
      <c r="C85" s="6">
        <v>2</v>
      </c>
      <c r="D85" s="29" t="s">
        <v>1943</v>
      </c>
      <c r="E85" s="29" t="s">
        <v>1951</v>
      </c>
      <c r="F85" s="6">
        <v>1</v>
      </c>
      <c r="G85" s="6">
        <v>0</v>
      </c>
      <c r="H85" s="11">
        <v>1</v>
      </c>
      <c r="I85" s="6">
        <v>22</v>
      </c>
      <c r="J85" s="6">
        <v>119.99</v>
      </c>
      <c r="K85" s="11" t="s">
        <v>1564</v>
      </c>
      <c r="L85" s="11"/>
      <c r="M85" s="6">
        <v>1</v>
      </c>
      <c r="N85" s="11" t="str">
        <f t="shared" si="1"/>
        <v>(1084, 1084, 2, DATE_SUB(CURDATE(), INTERVAL 3 DAY), CURDATE(), 1, 0, 1, 22, '119.99', '190617084001', '', 1),</v>
      </c>
    </row>
    <row r="86" spans="1:14" x14ac:dyDescent="0.3">
      <c r="A86" s="6">
        <v>1085</v>
      </c>
      <c r="B86" s="6">
        <v>1085</v>
      </c>
      <c r="C86" s="6">
        <v>1</v>
      </c>
      <c r="D86" s="29" t="s">
        <v>1954</v>
      </c>
      <c r="E86" s="29" t="s">
        <v>1951</v>
      </c>
      <c r="F86" s="6">
        <v>1</v>
      </c>
      <c r="G86" s="6">
        <v>0</v>
      </c>
      <c r="H86" s="11">
        <v>3</v>
      </c>
      <c r="I86" s="6">
        <v>3</v>
      </c>
      <c r="J86" s="6">
        <v>109.99</v>
      </c>
      <c r="K86" s="11" t="s">
        <v>1565</v>
      </c>
      <c r="L86" s="11"/>
      <c r="M86" s="6">
        <v>1</v>
      </c>
      <c r="N86" s="11" t="str">
        <f t="shared" si="1"/>
        <v>(1085, 1085, 1, DATE_SUB(CURDATE(), INTERVAL 4 DAY), CURDATE(), 1, 0, 3, 3, '109.99', '190617085001', '', 1),</v>
      </c>
    </row>
    <row r="87" spans="1:14" x14ac:dyDescent="0.3">
      <c r="A87" s="6">
        <v>1086</v>
      </c>
      <c r="B87" s="6">
        <v>1086</v>
      </c>
      <c r="C87" s="6">
        <v>3</v>
      </c>
      <c r="D87" s="29" t="s">
        <v>1943</v>
      </c>
      <c r="E87" s="29" t="s">
        <v>1951</v>
      </c>
      <c r="F87" s="6">
        <v>1</v>
      </c>
      <c r="G87" s="6">
        <v>0</v>
      </c>
      <c r="H87" s="11">
        <v>4</v>
      </c>
      <c r="I87" s="6">
        <v>16</v>
      </c>
      <c r="J87" s="6">
        <v>129.99</v>
      </c>
      <c r="K87" s="11" t="s">
        <v>1566</v>
      </c>
      <c r="L87" s="11"/>
      <c r="M87" s="6">
        <v>1</v>
      </c>
      <c r="N87" s="11" t="str">
        <f t="shared" si="1"/>
        <v>(1086, 1086, 3, DATE_SUB(CURDATE(), INTERVAL 3 DAY), CURDATE(), 1, 0, 4, 16, '129.99', '190618086001', '', 1),</v>
      </c>
    </row>
    <row r="88" spans="1:14" x14ac:dyDescent="0.3">
      <c r="A88" s="6">
        <v>1087</v>
      </c>
      <c r="B88" s="6">
        <v>1087</v>
      </c>
      <c r="C88" s="6">
        <v>1</v>
      </c>
      <c r="D88" s="29" t="s">
        <v>1947</v>
      </c>
      <c r="E88" s="29" t="s">
        <v>1951</v>
      </c>
      <c r="F88" s="6">
        <v>1</v>
      </c>
      <c r="G88" s="6">
        <v>0</v>
      </c>
      <c r="H88" s="11">
        <v>2</v>
      </c>
      <c r="I88" s="6">
        <v>43</v>
      </c>
      <c r="J88" s="6">
        <v>109.99</v>
      </c>
      <c r="K88" s="11" t="s">
        <v>1567</v>
      </c>
      <c r="L88" s="11"/>
      <c r="M88" s="6">
        <v>1</v>
      </c>
      <c r="N88" s="11" t="str">
        <f t="shared" si="1"/>
        <v>(1087, 1087, 1, DATE_SUB(CURDATE(), INTERVAL 2 DAY), CURDATE(), 1, 0, 2, 43, '109.99', '190618087001', '', 1),</v>
      </c>
    </row>
    <row r="89" spans="1:14" x14ac:dyDescent="0.3">
      <c r="A89" s="6">
        <v>1088</v>
      </c>
      <c r="B89" s="6">
        <v>1088</v>
      </c>
      <c r="C89" s="6">
        <v>3</v>
      </c>
      <c r="D89" s="29" t="s">
        <v>1947</v>
      </c>
      <c r="E89" s="29" t="s">
        <v>1951</v>
      </c>
      <c r="F89" s="6">
        <v>1</v>
      </c>
      <c r="G89" s="6">
        <v>0</v>
      </c>
      <c r="H89" s="11">
        <v>2</v>
      </c>
      <c r="I89" s="6">
        <v>38</v>
      </c>
      <c r="J89" s="6">
        <v>129.99</v>
      </c>
      <c r="K89" s="11" t="s">
        <v>1568</v>
      </c>
      <c r="L89" s="11" t="s">
        <v>1480</v>
      </c>
      <c r="M89" s="6">
        <v>1</v>
      </c>
      <c r="N89" s="11" t="str">
        <f t="shared" si="1"/>
        <v>(1088, 1088, 3, DATE_SUB(CURDATE(), INTERVAL 2 DAY), CURDATE(), 1, 0, 2, 38, '129.99', '190618088001', 'wants a good view', 1),</v>
      </c>
    </row>
    <row r="90" spans="1:14" x14ac:dyDescent="0.3">
      <c r="A90" s="6">
        <v>1089</v>
      </c>
      <c r="B90" s="6">
        <v>1089</v>
      </c>
      <c r="C90" s="6">
        <v>1</v>
      </c>
      <c r="D90" s="29" t="s">
        <v>1947</v>
      </c>
      <c r="E90" s="29" t="s">
        <v>1951</v>
      </c>
      <c r="F90" s="6">
        <v>1</v>
      </c>
      <c r="G90" s="6">
        <v>0</v>
      </c>
      <c r="H90" s="11">
        <v>1</v>
      </c>
      <c r="I90" s="6">
        <v>45</v>
      </c>
      <c r="J90" s="6">
        <v>109.99</v>
      </c>
      <c r="K90" s="11" t="s">
        <v>1569</v>
      </c>
      <c r="L90" s="11"/>
      <c r="M90" s="6">
        <v>1</v>
      </c>
      <c r="N90" s="11" t="str">
        <f t="shared" si="1"/>
        <v>(1089, 1089, 1, DATE_SUB(CURDATE(), INTERVAL 2 DAY), CURDATE(), 1, 0, 1, 45, '109.99', '190618089001', '', 1),</v>
      </c>
    </row>
    <row r="91" spans="1:14" x14ac:dyDescent="0.3">
      <c r="A91" s="6">
        <v>1090</v>
      </c>
      <c r="B91" s="6">
        <v>1090</v>
      </c>
      <c r="C91" s="6">
        <v>3</v>
      </c>
      <c r="D91" s="29" t="s">
        <v>1947</v>
      </c>
      <c r="E91" s="29" t="s">
        <v>1951</v>
      </c>
      <c r="F91" s="6">
        <v>1</v>
      </c>
      <c r="G91" s="6">
        <v>0</v>
      </c>
      <c r="H91" s="11">
        <v>3</v>
      </c>
      <c r="I91" s="6">
        <v>40</v>
      </c>
      <c r="J91" s="6">
        <v>129.99</v>
      </c>
      <c r="K91" s="11" t="s">
        <v>1570</v>
      </c>
      <c r="L91" s="11"/>
      <c r="M91" s="6">
        <v>1</v>
      </c>
      <c r="N91" s="11" t="str">
        <f t="shared" si="1"/>
        <v>(1090, 1090, 3, DATE_SUB(CURDATE(), INTERVAL 2 DAY), CURDATE(), 1, 0, 3, 40, '129.99', '190619090001', '', 1),</v>
      </c>
    </row>
    <row r="92" spans="1:14" x14ac:dyDescent="0.3">
      <c r="A92" s="6">
        <v>1091</v>
      </c>
      <c r="B92" s="6">
        <v>1091</v>
      </c>
      <c r="C92" s="6">
        <v>1</v>
      </c>
      <c r="D92" s="29" t="s">
        <v>1947</v>
      </c>
      <c r="E92" s="29" t="s">
        <v>1951</v>
      </c>
      <c r="F92" s="6">
        <v>1</v>
      </c>
      <c r="G92" s="6">
        <v>0</v>
      </c>
      <c r="H92" s="11">
        <v>1</v>
      </c>
      <c r="I92" s="6">
        <v>47</v>
      </c>
      <c r="J92" s="6">
        <v>109.99</v>
      </c>
      <c r="K92" s="11" t="s">
        <v>1571</v>
      </c>
      <c r="L92" s="11"/>
      <c r="M92" s="6">
        <v>1</v>
      </c>
      <c r="N92" s="11" t="str">
        <f t="shared" si="1"/>
        <v>(1091, 1091, 1, DATE_SUB(CURDATE(), INTERVAL 2 DAY), CURDATE(), 1, 0, 1, 47, '109.99', '190619091001', '', 1),</v>
      </c>
    </row>
    <row r="93" spans="1:14" x14ac:dyDescent="0.3">
      <c r="A93" s="6">
        <v>1092</v>
      </c>
      <c r="B93" s="6">
        <v>1092</v>
      </c>
      <c r="C93" s="6">
        <v>2</v>
      </c>
      <c r="D93" s="29" t="s">
        <v>1955</v>
      </c>
      <c r="E93" s="29" t="s">
        <v>1951</v>
      </c>
      <c r="F93" s="6">
        <v>1</v>
      </c>
      <c r="G93" s="6">
        <v>0</v>
      </c>
      <c r="H93" s="11">
        <v>2</v>
      </c>
      <c r="I93" s="6">
        <v>2</v>
      </c>
      <c r="J93" s="6">
        <v>119.99</v>
      </c>
      <c r="K93" s="11" t="s">
        <v>1572</v>
      </c>
      <c r="L93" s="11"/>
      <c r="M93" s="6">
        <v>1</v>
      </c>
      <c r="N93" s="11" t="str">
        <f t="shared" si="1"/>
        <v>(1092, 1092, 2, DATE_SUB(CURDATE(), INTERVAL 6 DAY), CURDATE(), 1, 0, 2, 2, '119.99', '190619092001', '', 1),</v>
      </c>
    </row>
    <row r="94" spans="1:14" x14ac:dyDescent="0.3">
      <c r="A94" s="6">
        <v>1093</v>
      </c>
      <c r="B94" s="6">
        <v>1093</v>
      </c>
      <c r="C94" s="6">
        <v>1</v>
      </c>
      <c r="D94" s="29" t="s">
        <v>1947</v>
      </c>
      <c r="E94" s="29" t="s">
        <v>1951</v>
      </c>
      <c r="F94" s="6">
        <v>1</v>
      </c>
      <c r="G94" s="6">
        <v>0</v>
      </c>
      <c r="H94" s="11">
        <v>2</v>
      </c>
      <c r="I94" s="6">
        <v>49</v>
      </c>
      <c r="J94" s="6">
        <v>109.99</v>
      </c>
      <c r="K94" s="11" t="s">
        <v>1573</v>
      </c>
      <c r="L94" s="11"/>
      <c r="M94" s="6">
        <v>1</v>
      </c>
      <c r="N94" s="11" t="str">
        <f t="shared" si="1"/>
        <v>(1093, 1093, 1, DATE_SUB(CURDATE(), INTERVAL 2 DAY), CURDATE(), 1, 0, 2, 49, '109.99', '190619093001', '', 1),</v>
      </c>
    </row>
    <row r="95" spans="1:14" x14ac:dyDescent="0.3">
      <c r="A95" s="6">
        <v>1094</v>
      </c>
      <c r="B95" s="6">
        <v>1094</v>
      </c>
      <c r="C95" s="6">
        <v>2</v>
      </c>
      <c r="D95" s="29" t="s">
        <v>1947</v>
      </c>
      <c r="E95" s="29" t="s">
        <v>1951</v>
      </c>
      <c r="F95" s="6">
        <v>1</v>
      </c>
      <c r="G95" s="6">
        <v>0</v>
      </c>
      <c r="H95" s="11">
        <v>1</v>
      </c>
      <c r="I95" s="6">
        <v>44</v>
      </c>
      <c r="J95" s="6">
        <v>119.99</v>
      </c>
      <c r="K95" s="11" t="s">
        <v>1574</v>
      </c>
      <c r="L95" s="11"/>
      <c r="M95" s="6">
        <v>1</v>
      </c>
      <c r="N95" s="11" t="str">
        <f t="shared" si="1"/>
        <v>(1094, 1094, 2, DATE_SUB(CURDATE(), INTERVAL 2 DAY), CURDATE(), 1, 0, 1, 44, '119.99', '190619094001', '', 1),</v>
      </c>
    </row>
    <row r="96" spans="1:14" x14ac:dyDescent="0.3">
      <c r="A96" s="6">
        <v>1095</v>
      </c>
      <c r="B96" s="6">
        <v>1095</v>
      </c>
      <c r="C96" s="6">
        <v>1</v>
      </c>
      <c r="D96" s="29" t="s">
        <v>1947</v>
      </c>
      <c r="E96" s="29" t="s">
        <v>1951</v>
      </c>
      <c r="F96" s="6">
        <v>1</v>
      </c>
      <c r="G96" s="6">
        <v>0</v>
      </c>
      <c r="H96" s="11">
        <v>3</v>
      </c>
      <c r="I96" s="6">
        <v>51</v>
      </c>
      <c r="J96" s="6">
        <v>109.99</v>
      </c>
      <c r="K96" s="11" t="s">
        <v>1575</v>
      </c>
      <c r="L96" s="11"/>
      <c r="M96" s="6">
        <v>1</v>
      </c>
      <c r="N96" s="11" t="str">
        <f t="shared" si="1"/>
        <v>(1095, 1095, 1, DATE_SUB(CURDATE(), INTERVAL 2 DAY), CURDATE(), 1, 0, 3, 51, '109.99', '190619095001', '', 1),</v>
      </c>
    </row>
    <row r="97" spans="1:14" x14ac:dyDescent="0.3">
      <c r="A97" s="6">
        <v>1096</v>
      </c>
      <c r="B97" s="6">
        <v>1096</v>
      </c>
      <c r="C97" s="6">
        <v>3</v>
      </c>
      <c r="D97" s="29" t="s">
        <v>1948</v>
      </c>
      <c r="E97" s="29" t="s">
        <v>1951</v>
      </c>
      <c r="F97" s="6">
        <v>1</v>
      </c>
      <c r="G97" s="6">
        <v>0</v>
      </c>
      <c r="H97" s="11">
        <v>3</v>
      </c>
      <c r="I97" s="6">
        <v>68</v>
      </c>
      <c r="J97" s="6">
        <v>129.99</v>
      </c>
      <c r="K97" s="11" t="s">
        <v>1576</v>
      </c>
      <c r="L97" s="11"/>
      <c r="M97" s="6">
        <v>1</v>
      </c>
      <c r="N97" s="11" t="str">
        <f t="shared" si="1"/>
        <v>(1096, 1096, 3, DATE_SUB(CURDATE(), INTERVAL 1 DAY), CURDATE(), 1, 0, 3, 68, '129.99', '190619096001', '', 1),</v>
      </c>
    </row>
    <row r="98" spans="1:14" x14ac:dyDescent="0.3">
      <c r="A98" s="6">
        <v>1097</v>
      </c>
      <c r="B98" s="6">
        <v>1097</v>
      </c>
      <c r="C98" s="6">
        <v>1</v>
      </c>
      <c r="D98" s="29" t="s">
        <v>1954</v>
      </c>
      <c r="E98" s="29" t="s">
        <v>1951</v>
      </c>
      <c r="F98" s="6">
        <v>1</v>
      </c>
      <c r="G98" s="6">
        <v>0</v>
      </c>
      <c r="H98" s="11">
        <v>2</v>
      </c>
      <c r="I98" s="6">
        <v>5</v>
      </c>
      <c r="J98" s="6">
        <v>109.99</v>
      </c>
      <c r="K98" s="11" t="s">
        <v>1577</v>
      </c>
      <c r="L98" s="11"/>
      <c r="M98" s="6">
        <v>1</v>
      </c>
      <c r="N98" s="11" t="str">
        <f t="shared" si="1"/>
        <v>(1097, 1097, 1, DATE_SUB(CURDATE(), INTERVAL 4 DAY), CURDATE(), 1, 0, 2, 5, '109.99', '190620097001', '', 1),</v>
      </c>
    </row>
    <row r="99" spans="1:14" x14ac:dyDescent="0.3">
      <c r="A99" s="6">
        <v>1098</v>
      </c>
      <c r="B99" s="6">
        <v>1098</v>
      </c>
      <c r="C99" s="6">
        <v>3</v>
      </c>
      <c r="D99" s="29" t="s">
        <v>1948</v>
      </c>
      <c r="E99" s="29" t="s">
        <v>1951</v>
      </c>
      <c r="F99" s="6">
        <v>1</v>
      </c>
      <c r="G99" s="6">
        <v>0</v>
      </c>
      <c r="H99" s="11">
        <v>2</v>
      </c>
      <c r="I99" s="6">
        <v>70</v>
      </c>
      <c r="J99" s="6">
        <v>129.99</v>
      </c>
      <c r="K99" s="11" t="s">
        <v>1578</v>
      </c>
      <c r="L99" s="11"/>
      <c r="M99" s="6">
        <v>1</v>
      </c>
      <c r="N99" s="11" t="str">
        <f t="shared" si="1"/>
        <v>(1098, 1098, 3, DATE_SUB(CURDATE(), INTERVAL 1 DAY), CURDATE(), 1, 0, 2, 70, '129.99', '190620098001', '', 1),</v>
      </c>
    </row>
    <row r="100" spans="1:14" x14ac:dyDescent="0.3">
      <c r="A100" s="6">
        <v>1099</v>
      </c>
      <c r="B100" s="6">
        <v>1099</v>
      </c>
      <c r="C100" s="6">
        <v>1</v>
      </c>
      <c r="D100" s="29" t="s">
        <v>1947</v>
      </c>
      <c r="E100" s="29" t="s">
        <v>1951</v>
      </c>
      <c r="F100" s="6">
        <v>1</v>
      </c>
      <c r="G100" s="6">
        <v>0</v>
      </c>
      <c r="H100" s="11">
        <v>1</v>
      </c>
      <c r="I100" s="6">
        <v>53</v>
      </c>
      <c r="J100" s="6">
        <v>109.99</v>
      </c>
      <c r="K100" s="11" t="s">
        <v>1579</v>
      </c>
      <c r="L100" s="11" t="s">
        <v>1478</v>
      </c>
      <c r="M100" s="6">
        <v>1</v>
      </c>
      <c r="N100" s="11" t="str">
        <f t="shared" si="1"/>
        <v>(1099, 1099, 1, DATE_SUB(CURDATE(), INTERVAL 2 DAY), CURDATE(), 1, 0, 1, 53, '109.99', '190620099001', 'needs a late checkout time', 1),</v>
      </c>
    </row>
    <row r="101" spans="1:14" x14ac:dyDescent="0.3">
      <c r="A101" s="6">
        <v>1100</v>
      </c>
      <c r="B101" s="6">
        <v>1100</v>
      </c>
      <c r="C101" s="6">
        <v>3</v>
      </c>
      <c r="D101" s="29" t="s">
        <v>1948</v>
      </c>
      <c r="E101" s="29" t="s">
        <v>1951</v>
      </c>
      <c r="F101" s="6">
        <v>1</v>
      </c>
      <c r="G101" s="6">
        <v>0</v>
      </c>
      <c r="H101" s="11">
        <v>3</v>
      </c>
      <c r="I101" s="6">
        <v>76</v>
      </c>
      <c r="J101" s="6">
        <v>129.99</v>
      </c>
      <c r="K101" s="11" t="s">
        <v>1580</v>
      </c>
      <c r="L101" s="11"/>
      <c r="M101" s="6">
        <v>1</v>
      </c>
      <c r="N101" s="11" t="str">
        <f t="shared" si="1"/>
        <v>(1100, 1100, 3, DATE_SUB(CURDATE(), INTERVAL 1 DAY), CURDATE(), 1, 0, 3, 76, '129.99', '190620100001', '', 1),</v>
      </c>
    </row>
    <row r="102" spans="1:14" x14ac:dyDescent="0.3">
      <c r="A102" s="6">
        <v>1101</v>
      </c>
      <c r="B102" s="6">
        <v>1101</v>
      </c>
      <c r="C102" s="6">
        <v>1</v>
      </c>
      <c r="D102" s="29" t="s">
        <v>1955</v>
      </c>
      <c r="E102" s="29" t="s">
        <v>1951</v>
      </c>
      <c r="F102" s="6">
        <v>1</v>
      </c>
      <c r="G102" s="6">
        <v>0</v>
      </c>
      <c r="H102" s="11">
        <v>1</v>
      </c>
      <c r="I102" s="6">
        <v>1</v>
      </c>
      <c r="J102" s="6">
        <v>109.99</v>
      </c>
      <c r="K102" s="11" t="s">
        <v>1581</v>
      </c>
      <c r="L102" s="11"/>
      <c r="M102" s="6">
        <v>1</v>
      </c>
      <c r="N102" s="11" t="str">
        <f t="shared" si="1"/>
        <v>(1101, 1101, 1, DATE_SUB(CURDATE(), INTERVAL 6 DAY), CURDATE(), 1, 0, 1, 1, '109.99', '190621101001', '', 1),</v>
      </c>
    </row>
    <row r="103" spans="1:14" x14ac:dyDescent="0.3">
      <c r="A103" s="6">
        <v>1102</v>
      </c>
      <c r="B103" s="6">
        <v>1102</v>
      </c>
      <c r="C103" s="6">
        <v>2</v>
      </c>
      <c r="D103" s="29" t="s">
        <v>1948</v>
      </c>
      <c r="E103" s="29" t="s">
        <v>1951</v>
      </c>
      <c r="F103" s="6">
        <v>1</v>
      </c>
      <c r="G103" s="6">
        <v>0</v>
      </c>
      <c r="H103" s="11">
        <v>2</v>
      </c>
      <c r="I103" s="6">
        <v>72</v>
      </c>
      <c r="J103" s="6">
        <v>119.99</v>
      </c>
      <c r="K103" s="11" t="s">
        <v>1582</v>
      </c>
      <c r="L103" s="11"/>
      <c r="M103" s="6">
        <v>1</v>
      </c>
      <c r="N103" s="11" t="str">
        <f t="shared" si="1"/>
        <v>(1102, 1102, 2, DATE_SUB(CURDATE(), INTERVAL 1 DAY), CURDATE(), 1, 0, 2, 72, '119.99', '190621102001', '', 1),</v>
      </c>
    </row>
    <row r="104" spans="1:14" x14ac:dyDescent="0.3">
      <c r="A104" s="6">
        <v>1103</v>
      </c>
      <c r="B104" s="6">
        <v>1103</v>
      </c>
      <c r="C104" s="6">
        <v>1</v>
      </c>
      <c r="D104" s="29" t="s">
        <v>1948</v>
      </c>
      <c r="E104" s="29" t="s">
        <v>1951</v>
      </c>
      <c r="F104" s="6">
        <v>1</v>
      </c>
      <c r="G104" s="6">
        <v>0</v>
      </c>
      <c r="H104" s="11">
        <v>2</v>
      </c>
      <c r="I104" s="6">
        <v>75</v>
      </c>
      <c r="J104" s="6">
        <v>109.99</v>
      </c>
      <c r="K104" s="11" t="s">
        <v>1583</v>
      </c>
      <c r="L104" s="11"/>
      <c r="M104" s="6">
        <v>1</v>
      </c>
      <c r="N104" s="11" t="str">
        <f t="shared" si="1"/>
        <v>(1103, 1103, 1, DATE_SUB(CURDATE(), INTERVAL 1 DAY), CURDATE(), 1, 0, 2, 75, '109.99', '190621103001', '', 1),</v>
      </c>
    </row>
    <row r="105" spans="1:14" x14ac:dyDescent="0.3">
      <c r="A105" s="6">
        <v>1104</v>
      </c>
      <c r="B105" s="6">
        <v>1104</v>
      </c>
      <c r="C105" s="6">
        <v>2</v>
      </c>
      <c r="D105" s="29" t="s">
        <v>1947</v>
      </c>
      <c r="E105" s="29" t="s">
        <v>1951</v>
      </c>
      <c r="F105" s="6">
        <v>1</v>
      </c>
      <c r="G105" s="6">
        <v>0</v>
      </c>
      <c r="H105" s="11">
        <v>1</v>
      </c>
      <c r="I105" s="6">
        <v>52</v>
      </c>
      <c r="J105" s="6">
        <v>119.99</v>
      </c>
      <c r="K105" s="11" t="s">
        <v>1584</v>
      </c>
      <c r="L105" s="11"/>
      <c r="M105" s="6">
        <v>1</v>
      </c>
      <c r="N105" s="11" t="str">
        <f t="shared" si="1"/>
        <v>(1104, 1104, 2, DATE_SUB(CURDATE(), INTERVAL 2 DAY), CURDATE(), 1, 0, 1, 52, '119.99', '190621104001', '', 1),</v>
      </c>
    </row>
    <row r="106" spans="1:14" x14ac:dyDescent="0.3">
      <c r="A106" s="6">
        <v>1105</v>
      </c>
      <c r="B106" s="6">
        <v>1105</v>
      </c>
      <c r="C106" s="6">
        <v>1</v>
      </c>
      <c r="D106" s="29" t="s">
        <v>1948</v>
      </c>
      <c r="E106" s="29" t="s">
        <v>1951</v>
      </c>
      <c r="F106" s="6">
        <v>1</v>
      </c>
      <c r="G106" s="6">
        <v>0</v>
      </c>
      <c r="H106" s="11">
        <v>3</v>
      </c>
      <c r="I106" s="6">
        <v>77</v>
      </c>
      <c r="J106" s="6">
        <v>109.99</v>
      </c>
      <c r="K106" s="11" t="s">
        <v>1585</v>
      </c>
      <c r="L106" s="11"/>
      <c r="M106" s="6">
        <v>1</v>
      </c>
      <c r="N106" s="11" t="str">
        <f t="shared" si="1"/>
        <v>(1105, 1105, 1, DATE_SUB(CURDATE(), INTERVAL 1 DAY), CURDATE(), 1, 0, 3, 77, '109.99', '190622105001', '', 1),</v>
      </c>
    </row>
    <row r="107" spans="1:14" x14ac:dyDescent="0.3">
      <c r="A107" s="6">
        <v>1106</v>
      </c>
      <c r="B107" s="6">
        <v>1106</v>
      </c>
      <c r="C107" s="6">
        <v>3</v>
      </c>
      <c r="D107" s="29" t="s">
        <v>1943</v>
      </c>
      <c r="E107" s="29" t="s">
        <v>1951</v>
      </c>
      <c r="F107" s="6">
        <v>1</v>
      </c>
      <c r="G107" s="6">
        <v>0</v>
      </c>
      <c r="H107" s="11">
        <v>2</v>
      </c>
      <c r="I107" s="6">
        <v>18</v>
      </c>
      <c r="J107" s="6">
        <v>129.99</v>
      </c>
      <c r="K107" s="11" t="s">
        <v>1586</v>
      </c>
      <c r="L107" s="11"/>
      <c r="M107" s="6">
        <v>1</v>
      </c>
      <c r="N107" s="11" t="str">
        <f t="shared" si="1"/>
        <v>(1106, 1106, 3, DATE_SUB(CURDATE(), INTERVAL 3 DAY), CURDATE(), 1, 0, 2, 18, '129.99', '190622106001', '', 1),</v>
      </c>
    </row>
    <row r="108" spans="1:14" x14ac:dyDescent="0.3">
      <c r="A108" s="6">
        <v>1107</v>
      </c>
      <c r="B108" s="6">
        <v>1107</v>
      </c>
      <c r="C108" s="6">
        <v>1</v>
      </c>
      <c r="D108" s="29" t="s">
        <v>1943</v>
      </c>
      <c r="E108" s="29" t="s">
        <v>1951</v>
      </c>
      <c r="F108" s="6">
        <v>1</v>
      </c>
      <c r="G108" s="6">
        <v>0</v>
      </c>
      <c r="H108" s="11">
        <v>2</v>
      </c>
      <c r="I108" s="6">
        <v>21</v>
      </c>
      <c r="J108" s="6">
        <v>109.99</v>
      </c>
      <c r="K108" s="11" t="s">
        <v>1587</v>
      </c>
      <c r="L108" s="11"/>
      <c r="M108" s="6">
        <v>1</v>
      </c>
      <c r="N108" s="11" t="str">
        <f t="shared" si="1"/>
        <v>(1107, 1107, 1, DATE_SUB(CURDATE(), INTERVAL 3 DAY), CURDATE(), 1, 0, 2, 21, '109.99', '190623107001', '', 1),</v>
      </c>
    </row>
    <row r="109" spans="1:14" x14ac:dyDescent="0.3">
      <c r="A109" s="6">
        <v>1108</v>
      </c>
      <c r="B109" s="6">
        <v>1108</v>
      </c>
      <c r="C109" s="6">
        <v>3</v>
      </c>
      <c r="D109" s="29" t="s">
        <v>1943</v>
      </c>
      <c r="E109" s="29" t="s">
        <v>1951</v>
      </c>
      <c r="F109" s="6">
        <v>1</v>
      </c>
      <c r="G109" s="6">
        <v>0</v>
      </c>
      <c r="H109" s="11">
        <v>2</v>
      </c>
      <c r="I109" s="6">
        <v>20</v>
      </c>
      <c r="J109" s="6">
        <v>129.99</v>
      </c>
      <c r="K109" s="11" t="s">
        <v>1588</v>
      </c>
      <c r="L109" s="11"/>
      <c r="M109" s="6">
        <v>1</v>
      </c>
      <c r="N109" s="11" t="str">
        <f t="shared" si="1"/>
        <v>(1108, 1108, 3, DATE_SUB(CURDATE(), INTERVAL 3 DAY), CURDATE(), 1, 0, 2, 20, '129.99', '190623108001', '', 1),</v>
      </c>
    </row>
    <row r="110" spans="1:14" x14ac:dyDescent="0.3">
      <c r="A110" s="6">
        <v>1109</v>
      </c>
      <c r="B110" s="6">
        <v>1109</v>
      </c>
      <c r="C110" s="6">
        <v>1</v>
      </c>
      <c r="D110" s="29" t="s">
        <v>1947</v>
      </c>
      <c r="E110" s="29" t="s">
        <v>1951</v>
      </c>
      <c r="F110" s="6">
        <v>1</v>
      </c>
      <c r="G110" s="6">
        <v>0</v>
      </c>
      <c r="H110" s="11">
        <v>1</v>
      </c>
      <c r="I110" s="6">
        <v>55</v>
      </c>
      <c r="J110" s="6">
        <v>109.99</v>
      </c>
      <c r="K110" s="11" t="s">
        <v>1589</v>
      </c>
      <c r="L110" s="11" t="s">
        <v>1478</v>
      </c>
      <c r="M110" s="6">
        <v>1</v>
      </c>
      <c r="N110" s="11" t="str">
        <f t="shared" si="1"/>
        <v>(1109, 1109, 1, DATE_SUB(CURDATE(), INTERVAL 2 DAY), CURDATE(), 1, 0, 1, 55, '109.99', '190623109001', 'needs a late checkout time', 1),</v>
      </c>
    </row>
    <row r="111" spans="1:14" x14ac:dyDescent="0.3">
      <c r="A111" s="6">
        <v>1110</v>
      </c>
      <c r="B111" s="6">
        <v>1110</v>
      </c>
      <c r="C111" s="6">
        <v>3</v>
      </c>
      <c r="D111" s="29" t="s">
        <v>1947</v>
      </c>
      <c r="E111" s="29" t="s">
        <v>1951</v>
      </c>
      <c r="F111" s="6">
        <v>1</v>
      </c>
      <c r="G111" s="6">
        <v>0</v>
      </c>
      <c r="H111" s="11">
        <v>3</v>
      </c>
      <c r="I111" s="6">
        <v>46</v>
      </c>
      <c r="J111" s="6">
        <v>129.99</v>
      </c>
      <c r="K111" s="11" t="s">
        <v>1590</v>
      </c>
      <c r="L111" s="11"/>
      <c r="M111" s="6">
        <v>1</v>
      </c>
      <c r="N111" s="11" t="str">
        <f t="shared" si="1"/>
        <v>(1110, 1110, 3, DATE_SUB(CURDATE(), INTERVAL 2 DAY), CURDATE(), 1, 0, 3, 46, '129.99', '190623110001', '', 1),</v>
      </c>
    </row>
    <row r="112" spans="1:14" x14ac:dyDescent="0.3">
      <c r="A112" s="6">
        <v>1111</v>
      </c>
      <c r="B112" s="6">
        <v>1111</v>
      </c>
      <c r="C112" s="6">
        <v>1</v>
      </c>
      <c r="D112" s="29" t="s">
        <v>1947</v>
      </c>
      <c r="E112" s="29" t="s">
        <v>1951</v>
      </c>
      <c r="F112" s="6">
        <v>1</v>
      </c>
      <c r="G112" s="6">
        <v>0</v>
      </c>
      <c r="H112" s="11">
        <v>1</v>
      </c>
      <c r="I112" s="6">
        <v>57</v>
      </c>
      <c r="J112" s="6">
        <v>109.99</v>
      </c>
      <c r="K112" s="11" t="s">
        <v>1591</v>
      </c>
      <c r="L112" s="11"/>
      <c r="M112" s="6">
        <v>1</v>
      </c>
      <c r="N112" s="11" t="str">
        <f t="shared" si="1"/>
        <v>(1111, 1111, 1, DATE_SUB(CURDATE(), INTERVAL 2 DAY), CURDATE(), 1, 0, 1, 57, '109.99', '190624111001', '', 1),</v>
      </c>
    </row>
    <row r="113" spans="1:14" x14ac:dyDescent="0.3">
      <c r="A113" s="6">
        <v>1112</v>
      </c>
      <c r="B113" s="6">
        <v>1112</v>
      </c>
      <c r="C113" s="6">
        <v>2</v>
      </c>
      <c r="D113" s="29" t="s">
        <v>1947</v>
      </c>
      <c r="E113" s="29" t="s">
        <v>1951</v>
      </c>
      <c r="F113" s="6">
        <v>1</v>
      </c>
      <c r="G113" s="6">
        <v>0</v>
      </c>
      <c r="H113" s="11">
        <v>2</v>
      </c>
      <c r="I113" s="6">
        <v>54</v>
      </c>
      <c r="J113" s="6">
        <v>119.99</v>
      </c>
      <c r="K113" s="11" t="s">
        <v>1592</v>
      </c>
      <c r="L113" s="11"/>
      <c r="M113" s="6">
        <v>1</v>
      </c>
      <c r="N113" s="11" t="str">
        <f t="shared" si="1"/>
        <v>(1112, 1112, 2, DATE_SUB(CURDATE(), INTERVAL 2 DAY), CURDATE(), 1, 0, 2, 54, '119.99', '190625112001', '', 1),</v>
      </c>
    </row>
    <row r="114" spans="1:14" x14ac:dyDescent="0.3">
      <c r="A114" s="6">
        <v>1113</v>
      </c>
      <c r="B114" s="6">
        <v>1113</v>
      </c>
      <c r="C114" s="6">
        <v>1</v>
      </c>
      <c r="D114" s="29" t="s">
        <v>1947</v>
      </c>
      <c r="E114" s="29" t="s">
        <v>1951</v>
      </c>
      <c r="F114" s="6">
        <v>1</v>
      </c>
      <c r="G114" s="6">
        <v>0</v>
      </c>
      <c r="H114" s="11">
        <v>2</v>
      </c>
      <c r="I114" s="6">
        <v>59</v>
      </c>
      <c r="J114" s="6">
        <v>109.99</v>
      </c>
      <c r="K114" s="11" t="s">
        <v>1593</v>
      </c>
      <c r="L114" s="11"/>
      <c r="M114" s="6">
        <v>1</v>
      </c>
      <c r="N114" s="11" t="str">
        <f t="shared" si="1"/>
        <v>(1113, 1113, 1, DATE_SUB(CURDATE(), INTERVAL 2 DAY), CURDATE(), 1, 0, 2, 59, '109.99', '190625113001', '', 1),</v>
      </c>
    </row>
    <row r="115" spans="1:14" x14ac:dyDescent="0.3">
      <c r="A115" s="6">
        <v>1114</v>
      </c>
      <c r="B115" s="6">
        <v>1114</v>
      </c>
      <c r="C115" s="6">
        <v>2</v>
      </c>
      <c r="D115" s="29" t="s">
        <v>1948</v>
      </c>
      <c r="E115" s="29" t="s">
        <v>1951</v>
      </c>
      <c r="F115" s="6">
        <v>1</v>
      </c>
      <c r="G115" s="6">
        <v>0</v>
      </c>
      <c r="H115" s="11">
        <v>1</v>
      </c>
      <c r="I115" s="6">
        <v>74</v>
      </c>
      <c r="J115" s="6">
        <v>119.99</v>
      </c>
      <c r="K115" s="11" t="s">
        <v>1594</v>
      </c>
      <c r="L115" s="11"/>
      <c r="M115" s="6">
        <v>1</v>
      </c>
      <c r="N115" s="11" t="str">
        <f t="shared" si="1"/>
        <v>(1114, 1114, 2, DATE_SUB(CURDATE(), INTERVAL 1 DAY), CURDATE(), 1, 0, 1, 74, '119.99', '190625114001', '', 1),</v>
      </c>
    </row>
    <row r="116" spans="1:14" x14ac:dyDescent="0.3">
      <c r="A116" s="6">
        <v>1115</v>
      </c>
      <c r="B116" s="6">
        <v>1115</v>
      </c>
      <c r="C116" s="6">
        <v>1</v>
      </c>
      <c r="D116" s="29" t="s">
        <v>1954</v>
      </c>
      <c r="E116" s="29" t="s">
        <v>1951</v>
      </c>
      <c r="F116" s="6">
        <v>1</v>
      </c>
      <c r="G116" s="6">
        <v>0</v>
      </c>
      <c r="H116" s="11">
        <v>3</v>
      </c>
      <c r="I116" s="6">
        <v>7</v>
      </c>
      <c r="J116" s="6">
        <v>109.99</v>
      </c>
      <c r="K116" s="11" t="s">
        <v>1595</v>
      </c>
      <c r="L116" s="11"/>
      <c r="M116" s="6">
        <v>1</v>
      </c>
      <c r="N116" s="11" t="str">
        <f t="shared" si="1"/>
        <v>(1115, 1115, 1, DATE_SUB(CURDATE(), INTERVAL 4 DAY), CURDATE(), 1, 0, 3, 7, '109.99', '190625115001', '', 1),</v>
      </c>
    </row>
    <row r="117" spans="1:14" x14ac:dyDescent="0.3">
      <c r="A117" s="6">
        <v>1116</v>
      </c>
      <c r="B117" s="6">
        <v>1116</v>
      </c>
      <c r="C117" s="6">
        <v>3</v>
      </c>
      <c r="D117" s="29" t="s">
        <v>1947</v>
      </c>
      <c r="E117" s="29" t="s">
        <v>1951</v>
      </c>
      <c r="F117" s="6">
        <v>1</v>
      </c>
      <c r="G117" s="6">
        <v>0</v>
      </c>
      <c r="H117" s="11">
        <v>1</v>
      </c>
      <c r="I117" s="6">
        <v>48</v>
      </c>
      <c r="J117" s="6">
        <v>129.99</v>
      </c>
      <c r="K117" s="11" t="s">
        <v>1596</v>
      </c>
      <c r="L117" s="11"/>
      <c r="M117" s="6">
        <v>1</v>
      </c>
      <c r="N117" s="11" t="str">
        <f t="shared" si="1"/>
        <v>(1116, 1116, 3, DATE_SUB(CURDATE(), INTERVAL 2 DAY), CURDATE(), 1, 0, 1, 48, '129.99', '190626116001', '', 1),</v>
      </c>
    </row>
    <row r="118" spans="1:14" x14ac:dyDescent="0.3">
      <c r="A118" s="6">
        <v>1117</v>
      </c>
      <c r="B118" s="6">
        <v>1117</v>
      </c>
      <c r="C118" s="6">
        <v>1</v>
      </c>
      <c r="D118" s="29" t="s">
        <v>1947</v>
      </c>
      <c r="E118" s="29" t="s">
        <v>1951</v>
      </c>
      <c r="F118" s="6">
        <v>1</v>
      </c>
      <c r="G118" s="6">
        <v>0</v>
      </c>
      <c r="H118" s="11">
        <v>2</v>
      </c>
      <c r="I118" s="6">
        <v>61</v>
      </c>
      <c r="J118" s="6">
        <v>109.99</v>
      </c>
      <c r="K118" s="11" t="s">
        <v>1597</v>
      </c>
      <c r="L118" s="11"/>
      <c r="M118" s="6">
        <v>1</v>
      </c>
      <c r="N118" s="11" t="str">
        <f t="shared" si="1"/>
        <v>(1117, 1117, 1, DATE_SUB(CURDATE(), INTERVAL 2 DAY), CURDATE(), 1, 0, 2, 61, '109.99', '190626117001', '', 1),</v>
      </c>
    </row>
    <row r="119" spans="1:14" x14ac:dyDescent="0.3">
      <c r="A119" s="6">
        <v>1118</v>
      </c>
      <c r="B119" s="6">
        <v>1118</v>
      </c>
      <c r="C119" s="6">
        <v>3</v>
      </c>
      <c r="D119" s="29" t="s">
        <v>1948</v>
      </c>
      <c r="E119" s="29" t="s">
        <v>1951</v>
      </c>
      <c r="F119" s="6">
        <v>1</v>
      </c>
      <c r="G119" s="6">
        <v>0</v>
      </c>
      <c r="H119" s="11">
        <v>2</v>
      </c>
      <c r="I119" s="6">
        <v>78</v>
      </c>
      <c r="J119" s="6">
        <v>129.99</v>
      </c>
      <c r="K119" s="11" t="s">
        <v>1598</v>
      </c>
      <c r="L119" s="11"/>
      <c r="M119" s="6">
        <v>1</v>
      </c>
      <c r="N119" s="11" t="str">
        <f t="shared" si="1"/>
        <v>(1118, 1118, 3, DATE_SUB(CURDATE(), INTERVAL 1 DAY), CURDATE(), 1, 0, 2, 78, '129.99', '190626118001', '', 1),</v>
      </c>
    </row>
    <row r="120" spans="1:14" x14ac:dyDescent="0.3">
      <c r="A120" s="6">
        <v>1119</v>
      </c>
      <c r="B120" s="6">
        <v>1119</v>
      </c>
      <c r="C120" s="6">
        <v>1</v>
      </c>
      <c r="D120" s="29" t="s">
        <v>1948</v>
      </c>
      <c r="E120" s="29" t="s">
        <v>1951</v>
      </c>
      <c r="F120" s="6">
        <v>1</v>
      </c>
      <c r="G120" s="6">
        <v>0</v>
      </c>
      <c r="H120" s="11">
        <v>1</v>
      </c>
      <c r="I120" s="6">
        <v>79</v>
      </c>
      <c r="J120" s="6">
        <v>109.99</v>
      </c>
      <c r="K120" s="11" t="s">
        <v>1599</v>
      </c>
      <c r="L120" s="11"/>
      <c r="M120" s="6">
        <v>1</v>
      </c>
      <c r="N120" s="11" t="str">
        <f t="shared" si="1"/>
        <v>(1119, 1119, 1, DATE_SUB(CURDATE(), INTERVAL 1 DAY), CURDATE(), 1, 0, 1, 79, '109.99', '190626119001', '', 1),</v>
      </c>
    </row>
    <row r="121" spans="1:14" x14ac:dyDescent="0.3">
      <c r="A121" s="6">
        <v>1120</v>
      </c>
      <c r="B121" s="6">
        <v>1120</v>
      </c>
      <c r="C121" s="6">
        <v>3</v>
      </c>
      <c r="D121" s="29" t="s">
        <v>1948</v>
      </c>
      <c r="E121" s="29" t="s">
        <v>1951</v>
      </c>
      <c r="F121" s="6">
        <v>1</v>
      </c>
      <c r="G121" s="6">
        <v>0</v>
      </c>
      <c r="H121" s="11">
        <v>3</v>
      </c>
      <c r="I121" s="6">
        <v>80</v>
      </c>
      <c r="J121" s="6">
        <v>129.99</v>
      </c>
      <c r="K121" s="11" t="s">
        <v>1600</v>
      </c>
      <c r="L121" s="11"/>
      <c r="M121" s="6">
        <v>1</v>
      </c>
      <c r="N121" s="11" t="str">
        <f t="shared" si="1"/>
        <v>(1120, 1120, 3, DATE_SUB(CURDATE(), INTERVAL 1 DAY), CURDATE(), 1, 0, 3, 80, '129.99', '190627120001', '', 1),</v>
      </c>
    </row>
    <row r="122" spans="1:14" x14ac:dyDescent="0.3">
      <c r="A122" s="6">
        <v>1121</v>
      </c>
      <c r="B122" s="6">
        <v>1121</v>
      </c>
      <c r="C122" s="6">
        <v>1</v>
      </c>
      <c r="D122" s="29" t="s">
        <v>1944</v>
      </c>
      <c r="E122" s="29" t="s">
        <v>1945</v>
      </c>
      <c r="F122" s="6">
        <v>0</v>
      </c>
      <c r="G122" s="6">
        <v>0</v>
      </c>
      <c r="H122" s="11">
        <v>1</v>
      </c>
      <c r="I122" s="6" t="s">
        <v>1681</v>
      </c>
      <c r="J122" s="6">
        <v>109.99</v>
      </c>
      <c r="K122" s="11" t="s">
        <v>1601</v>
      </c>
      <c r="L122" s="11"/>
      <c r="M122" s="6">
        <v>1</v>
      </c>
      <c r="N122" s="11" t="str">
        <f t="shared" si="1"/>
        <v>(1121, 1121, 1, DATE_ADD(CURDATE(), INTERVAL 1 DAY), DATE_ADD(CURDATE(), INTERVAL 2 DAY), 0, 0, 1, null, '109.99', '190627121001', '', 1),</v>
      </c>
    </row>
    <row r="123" spans="1:14" x14ac:dyDescent="0.3">
      <c r="A123" s="6">
        <v>1122</v>
      </c>
      <c r="B123" s="6">
        <v>1122</v>
      </c>
      <c r="C123" s="6">
        <v>2</v>
      </c>
      <c r="D123" s="29" t="s">
        <v>1945</v>
      </c>
      <c r="E123" s="29" t="s">
        <v>1946</v>
      </c>
      <c r="F123" s="6">
        <v>0</v>
      </c>
      <c r="G123" s="6">
        <v>0</v>
      </c>
      <c r="H123" s="11">
        <v>2</v>
      </c>
      <c r="I123" s="6" t="s">
        <v>1681</v>
      </c>
      <c r="J123" s="6">
        <v>119.99</v>
      </c>
      <c r="K123" s="11" t="s">
        <v>1602</v>
      </c>
      <c r="L123" s="11" t="s">
        <v>1479</v>
      </c>
      <c r="M123" s="6">
        <v>1</v>
      </c>
      <c r="N123" s="11" t="str">
        <f t="shared" si="1"/>
        <v>(1122, 1122, 2, DATE_ADD(CURDATE(), INTERVAL 2 DAY), DATE_ADD(CURDATE(), INTERVAL 3 DAY), 0, 0, 2, null, '119.99', '190628122001', 'wants a large screen tv', 1),</v>
      </c>
    </row>
    <row r="124" spans="1:14" x14ac:dyDescent="0.3">
      <c r="A124" s="6">
        <v>1123</v>
      </c>
      <c r="B124" s="6">
        <v>1123</v>
      </c>
      <c r="C124" s="6">
        <v>1</v>
      </c>
      <c r="D124" s="29" t="s">
        <v>1946</v>
      </c>
      <c r="E124" s="29" t="s">
        <v>1949</v>
      </c>
      <c r="F124" s="6">
        <v>0</v>
      </c>
      <c r="G124" s="6">
        <v>0</v>
      </c>
      <c r="H124" s="11">
        <v>2</v>
      </c>
      <c r="I124" s="6" t="s">
        <v>1681</v>
      </c>
      <c r="J124" s="6">
        <v>109.99</v>
      </c>
      <c r="K124" s="11" t="s">
        <v>1603</v>
      </c>
      <c r="L124" s="11"/>
      <c r="M124" s="6">
        <v>1</v>
      </c>
      <c r="N124" s="11" t="str">
        <f t="shared" si="1"/>
        <v>(1123, 1123, 1, DATE_ADD(CURDATE(), INTERVAL 3 DAY), DATE_ADD(CURDATE(), INTERVAL 4 DAY), 0, 0, 2, null, '109.99', '190628123001', '', 1),</v>
      </c>
    </row>
    <row r="125" spans="1:14" x14ac:dyDescent="0.3">
      <c r="A125" s="6">
        <v>1124</v>
      </c>
      <c r="B125" s="6">
        <v>1124</v>
      </c>
      <c r="C125" s="6">
        <v>2</v>
      </c>
      <c r="D125" s="29" t="s">
        <v>1949</v>
      </c>
      <c r="E125" s="29" t="s">
        <v>1952</v>
      </c>
      <c r="F125" s="6">
        <v>0</v>
      </c>
      <c r="G125" s="6">
        <v>0</v>
      </c>
      <c r="H125" s="11">
        <v>1</v>
      </c>
      <c r="I125" s="6" t="s">
        <v>1681</v>
      </c>
      <c r="J125" s="6">
        <v>119.99</v>
      </c>
      <c r="K125" s="11" t="s">
        <v>1604</v>
      </c>
      <c r="L125" s="11"/>
      <c r="M125" s="6">
        <v>1</v>
      </c>
      <c r="N125" s="11" t="str">
        <f t="shared" si="1"/>
        <v>(1124, 1124, 2, DATE_ADD(CURDATE(), INTERVAL 4 DAY), DATE_ADD(CURDATE(), INTERVAL 5 DAY), 0, 0, 1, null, '119.99', '190628124001', '', 1),</v>
      </c>
    </row>
    <row r="126" spans="1:14" x14ac:dyDescent="0.3">
      <c r="A126" s="6">
        <v>1125</v>
      </c>
      <c r="B126" s="6">
        <v>1125</v>
      </c>
      <c r="C126" s="6">
        <v>1</v>
      </c>
      <c r="D126" s="29" t="s">
        <v>1952</v>
      </c>
      <c r="E126" s="29" t="s">
        <v>1950</v>
      </c>
      <c r="F126" s="6">
        <v>0</v>
      </c>
      <c r="G126" s="6">
        <v>0</v>
      </c>
      <c r="H126" s="11">
        <v>3</v>
      </c>
      <c r="I126" s="6" t="s">
        <v>1681</v>
      </c>
      <c r="J126" s="6">
        <v>109.99</v>
      </c>
      <c r="K126" s="11" t="s">
        <v>1605</v>
      </c>
      <c r="L126" s="11"/>
      <c r="M126" s="6">
        <v>1</v>
      </c>
      <c r="N126" s="11" t="str">
        <f t="shared" si="1"/>
        <v>(1125, 1125, 1, DATE_ADD(CURDATE(), INTERVAL 5 DAY), DATE_ADD(CURDATE(), INTERVAL 6 DAY), 0, 0, 3, null, '109.99', '190628125001', '', 1),</v>
      </c>
    </row>
    <row r="127" spans="1:14" x14ac:dyDescent="0.3">
      <c r="A127" s="6">
        <v>1126</v>
      </c>
      <c r="B127" s="6">
        <v>1126</v>
      </c>
      <c r="C127" s="6">
        <v>3</v>
      </c>
      <c r="D127" s="29" t="s">
        <v>1950</v>
      </c>
      <c r="E127" s="29" t="s">
        <v>1956</v>
      </c>
      <c r="F127" s="6">
        <v>0</v>
      </c>
      <c r="G127" s="6">
        <v>0</v>
      </c>
      <c r="H127" s="11">
        <v>1</v>
      </c>
      <c r="I127" s="6" t="s">
        <v>1681</v>
      </c>
      <c r="J127" s="6">
        <v>129.99</v>
      </c>
      <c r="K127" s="11" t="s">
        <v>1606</v>
      </c>
      <c r="L127" s="11"/>
      <c r="M127" s="6">
        <v>1</v>
      </c>
      <c r="N127" s="11" t="str">
        <f t="shared" si="1"/>
        <v>(1126, 1126, 3, DATE_ADD(CURDATE(), INTERVAL 6 DAY), DATE_ADD(CURDATE(), INTERVAL 7 DAY), 0, 0, 1, null, '129.99', '190628126001', '', 1),</v>
      </c>
    </row>
    <row r="128" spans="1:14" x14ac:dyDescent="0.3">
      <c r="A128" s="6">
        <v>1127</v>
      </c>
      <c r="B128" s="6">
        <v>1127</v>
      </c>
      <c r="C128" s="6">
        <v>1</v>
      </c>
      <c r="D128" s="29" t="s">
        <v>1956</v>
      </c>
      <c r="E128" s="29" t="s">
        <v>1957</v>
      </c>
      <c r="F128" s="6">
        <v>0</v>
      </c>
      <c r="G128" s="6">
        <v>0</v>
      </c>
      <c r="H128" s="11">
        <v>2</v>
      </c>
      <c r="I128" s="6" t="s">
        <v>1681</v>
      </c>
      <c r="J128" s="6">
        <v>109.99</v>
      </c>
      <c r="K128" s="11" t="s">
        <v>1607</v>
      </c>
      <c r="L128" s="11" t="s">
        <v>1478</v>
      </c>
      <c r="M128" s="6">
        <v>1</v>
      </c>
      <c r="N128" s="11" t="str">
        <f t="shared" si="1"/>
        <v>(1127, 1127, 1, DATE_ADD(CURDATE(), INTERVAL 7 DAY), DATE_ADD(CURDATE(), INTERVAL 8 DAY), 0, 0, 2, null, '109.99', '190629127001', 'needs a late checkout time', 1),</v>
      </c>
    </row>
    <row r="129" spans="1:14" x14ac:dyDescent="0.3">
      <c r="A129" s="6">
        <v>1128</v>
      </c>
      <c r="B129" s="6">
        <v>1128</v>
      </c>
      <c r="C129" s="6">
        <v>3</v>
      </c>
      <c r="D129" s="29" t="s">
        <v>1957</v>
      </c>
      <c r="E129" s="29" t="s">
        <v>1958</v>
      </c>
      <c r="F129" s="6">
        <v>0</v>
      </c>
      <c r="G129" s="6">
        <v>0</v>
      </c>
      <c r="H129" s="11">
        <v>2</v>
      </c>
      <c r="I129" s="6" t="s">
        <v>1681</v>
      </c>
      <c r="J129" s="6">
        <v>129.99</v>
      </c>
      <c r="K129" s="11" t="s">
        <v>1608</v>
      </c>
      <c r="L129" s="11"/>
      <c r="M129" s="6">
        <v>1</v>
      </c>
      <c r="N129" s="11" t="str">
        <f t="shared" si="1"/>
        <v>(1128, 1128, 3, DATE_ADD(CURDATE(), INTERVAL 8 DAY), DATE_ADD(CURDATE(), INTERVAL 9 DAY), 0, 0, 2, null, '129.99', '190629128001', '', 1),</v>
      </c>
    </row>
    <row r="130" spans="1:14" x14ac:dyDescent="0.3">
      <c r="A130" s="6">
        <v>1129</v>
      </c>
      <c r="B130" s="6">
        <v>1129</v>
      </c>
      <c r="C130" s="6">
        <v>1</v>
      </c>
      <c r="D130" s="29" t="s">
        <v>1958</v>
      </c>
      <c r="E130" s="29" t="s">
        <v>1953</v>
      </c>
      <c r="F130" s="6">
        <v>0</v>
      </c>
      <c r="G130" s="6">
        <v>0</v>
      </c>
      <c r="H130" s="11">
        <v>1</v>
      </c>
      <c r="I130" s="6" t="s">
        <v>1681</v>
      </c>
      <c r="J130" s="6">
        <v>109.99</v>
      </c>
      <c r="K130" s="11" t="s">
        <v>1609</v>
      </c>
      <c r="L130" s="11"/>
      <c r="M130" s="6">
        <v>1</v>
      </c>
      <c r="N130" s="11" t="str">
        <f t="shared" si="1"/>
        <v>(1129, 1129, 1, DATE_ADD(CURDATE(), INTERVAL 9 DAY), DATE_ADD(CURDATE(), INTERVAL 10 DAY), 0, 0, 1, null, '109.99', '190629129001', '', 1),</v>
      </c>
    </row>
    <row r="131" spans="1:14" x14ac:dyDescent="0.3">
      <c r="A131" s="6">
        <v>1130</v>
      </c>
      <c r="B131" s="6">
        <v>1130</v>
      </c>
      <c r="C131" s="6">
        <v>3</v>
      </c>
      <c r="D131" s="29" t="s">
        <v>1953</v>
      </c>
      <c r="E131" s="29" t="s">
        <v>1959</v>
      </c>
      <c r="F131" s="6">
        <v>0</v>
      </c>
      <c r="G131" s="6">
        <v>0</v>
      </c>
      <c r="H131" s="11">
        <v>3</v>
      </c>
      <c r="I131" s="6" t="s">
        <v>1681</v>
      </c>
      <c r="J131" s="6">
        <v>129.99</v>
      </c>
      <c r="K131" s="11" t="s">
        <v>1610</v>
      </c>
      <c r="L131" s="11"/>
      <c r="M131" s="6">
        <v>1</v>
      </c>
      <c r="N131" s="11" t="str">
        <f t="shared" ref="N131:N194" si="2">"("&amp;A131&amp;", "&amp;B131&amp;", "&amp;C131&amp;", "&amp;D131&amp;", "&amp;E131&amp;", "&amp;F131&amp;", "&amp;G131&amp;", "&amp;H131&amp;", "&amp;I131&amp;", '"&amp;J131&amp;"', '"&amp;K131&amp;"', '"&amp;L131&amp;"', "&amp;M131&amp;"),"</f>
        <v>(1130, 1130, 3, DATE_ADD(CURDATE(), INTERVAL 10 DAY), DATE_ADD(CURDATE(), INTERVAL 13 DAY), 0, 0, 3, null, '129.99', '190629130001', '', 1),</v>
      </c>
    </row>
    <row r="132" spans="1:14" x14ac:dyDescent="0.3">
      <c r="A132" s="6">
        <v>1131</v>
      </c>
      <c r="B132" s="6">
        <v>1131</v>
      </c>
      <c r="C132" s="6">
        <v>1</v>
      </c>
      <c r="D132" s="29" t="s">
        <v>1944</v>
      </c>
      <c r="E132" s="29" t="s">
        <v>1945</v>
      </c>
      <c r="F132" s="6">
        <v>0</v>
      </c>
      <c r="G132" s="6">
        <v>0</v>
      </c>
      <c r="H132" s="11">
        <v>1</v>
      </c>
      <c r="I132" s="6" t="s">
        <v>1681</v>
      </c>
      <c r="J132" s="6">
        <v>109.99</v>
      </c>
      <c r="K132" s="11" t="s">
        <v>1611</v>
      </c>
      <c r="L132" s="11"/>
      <c r="M132" s="6">
        <v>1</v>
      </c>
      <c r="N132" s="11" t="str">
        <f t="shared" si="2"/>
        <v>(1131, 1131, 1, DATE_ADD(CURDATE(), INTERVAL 1 DAY), DATE_ADD(CURDATE(), INTERVAL 2 DAY), 0, 0, 1, null, '109.99', '190630131001', '', 1),</v>
      </c>
    </row>
    <row r="133" spans="1:14" x14ac:dyDescent="0.3">
      <c r="A133" s="6">
        <v>1132</v>
      </c>
      <c r="B133" s="6">
        <v>1132</v>
      </c>
      <c r="C133" s="6">
        <v>2</v>
      </c>
      <c r="D133" s="29" t="s">
        <v>1945</v>
      </c>
      <c r="E133" s="29" t="s">
        <v>1946</v>
      </c>
      <c r="F133" s="6">
        <v>0</v>
      </c>
      <c r="G133" s="6">
        <v>0</v>
      </c>
      <c r="H133" s="11">
        <v>2</v>
      </c>
      <c r="I133" s="6" t="s">
        <v>1681</v>
      </c>
      <c r="J133" s="6">
        <v>119.99</v>
      </c>
      <c r="K133" s="11" t="s">
        <v>1612</v>
      </c>
      <c r="L133" s="11"/>
      <c r="M133" s="6">
        <v>1</v>
      </c>
      <c r="N133" s="11" t="str">
        <f t="shared" si="2"/>
        <v>(1132, 1132, 2, DATE_ADD(CURDATE(), INTERVAL 2 DAY), DATE_ADD(CURDATE(), INTERVAL 3 DAY), 0, 0, 2, null, '119.99', '190630132001', '', 1),</v>
      </c>
    </row>
    <row r="134" spans="1:14" x14ac:dyDescent="0.3">
      <c r="A134" s="6">
        <v>1133</v>
      </c>
      <c r="B134" s="6">
        <v>1133</v>
      </c>
      <c r="C134" s="6">
        <v>1</v>
      </c>
      <c r="D134" s="29" t="s">
        <v>1946</v>
      </c>
      <c r="E134" s="29" t="s">
        <v>1949</v>
      </c>
      <c r="F134" s="6">
        <v>0</v>
      </c>
      <c r="G134" s="6">
        <v>0</v>
      </c>
      <c r="H134" s="11">
        <v>2</v>
      </c>
      <c r="I134" s="6" t="s">
        <v>1681</v>
      </c>
      <c r="J134" s="6">
        <v>109.99</v>
      </c>
      <c r="K134" s="11" t="s">
        <v>1613</v>
      </c>
      <c r="L134" s="11"/>
      <c r="M134" s="6">
        <v>1</v>
      </c>
      <c r="N134" s="11" t="str">
        <f t="shared" si="2"/>
        <v>(1133, 1133, 1, DATE_ADD(CURDATE(), INTERVAL 3 DAY), DATE_ADD(CURDATE(), INTERVAL 4 DAY), 0, 0, 2, null, '109.99', '190630133001', '', 1),</v>
      </c>
    </row>
    <row r="135" spans="1:14" x14ac:dyDescent="0.3">
      <c r="A135" s="6">
        <v>1134</v>
      </c>
      <c r="B135" s="6">
        <v>1134</v>
      </c>
      <c r="C135" s="6">
        <v>2</v>
      </c>
      <c r="D135" s="29" t="s">
        <v>1949</v>
      </c>
      <c r="E135" s="29" t="s">
        <v>1952</v>
      </c>
      <c r="F135" s="6">
        <v>0</v>
      </c>
      <c r="G135" s="6">
        <v>0</v>
      </c>
      <c r="H135" s="11">
        <v>2</v>
      </c>
      <c r="I135" s="6" t="s">
        <v>1681</v>
      </c>
      <c r="J135" s="6">
        <v>119.99</v>
      </c>
      <c r="K135" s="11" t="s">
        <v>1614</v>
      </c>
      <c r="L135" s="11"/>
      <c r="M135" s="6">
        <v>1</v>
      </c>
      <c r="N135" s="11" t="str">
        <f t="shared" si="2"/>
        <v>(1134, 1134, 2, DATE_ADD(CURDATE(), INTERVAL 4 DAY), DATE_ADD(CURDATE(), INTERVAL 5 DAY), 0, 0, 2, null, '119.99', '190701134001', '', 1),</v>
      </c>
    </row>
    <row r="136" spans="1:14" x14ac:dyDescent="0.3">
      <c r="A136" s="6">
        <v>1135</v>
      </c>
      <c r="B136" s="6">
        <v>1135</v>
      </c>
      <c r="C136" s="6">
        <v>1</v>
      </c>
      <c r="D136" s="29" t="s">
        <v>1952</v>
      </c>
      <c r="E136" s="29" t="s">
        <v>1957</v>
      </c>
      <c r="F136" s="6">
        <v>0</v>
      </c>
      <c r="G136" s="6">
        <v>0</v>
      </c>
      <c r="H136" s="11">
        <v>3</v>
      </c>
      <c r="I136" s="6" t="s">
        <v>1681</v>
      </c>
      <c r="J136" s="6">
        <v>109.99</v>
      </c>
      <c r="K136" s="11" t="s">
        <v>1615</v>
      </c>
      <c r="L136" s="11"/>
      <c r="M136" s="6">
        <v>1</v>
      </c>
      <c r="N136" s="11" t="str">
        <f t="shared" si="2"/>
        <v>(1135, 1135, 1, DATE_ADD(CURDATE(), INTERVAL 5 DAY), DATE_ADD(CURDATE(), INTERVAL 8 DAY), 0, 0, 3, null, '109.99', '190701135001', '', 1),</v>
      </c>
    </row>
    <row r="137" spans="1:14" x14ac:dyDescent="0.3">
      <c r="A137" s="6">
        <v>1136</v>
      </c>
      <c r="B137" s="6">
        <v>1136</v>
      </c>
      <c r="C137" s="6">
        <v>3</v>
      </c>
      <c r="D137" s="29" t="s">
        <v>1950</v>
      </c>
      <c r="E137" s="29" t="s">
        <v>1956</v>
      </c>
      <c r="F137" s="6">
        <v>0</v>
      </c>
      <c r="G137" s="6">
        <v>0</v>
      </c>
      <c r="H137" s="11">
        <v>4</v>
      </c>
      <c r="I137" s="6" t="s">
        <v>1681</v>
      </c>
      <c r="J137" s="6">
        <v>129.99</v>
      </c>
      <c r="K137" s="11" t="s">
        <v>1616</v>
      </c>
      <c r="L137" s="11"/>
      <c r="M137" s="6">
        <v>1</v>
      </c>
      <c r="N137" s="11" t="str">
        <f t="shared" si="2"/>
        <v>(1136, 1136, 3, DATE_ADD(CURDATE(), INTERVAL 6 DAY), DATE_ADD(CURDATE(), INTERVAL 7 DAY), 0, 0, 4, null, '129.99', '190701136001', '', 1),</v>
      </c>
    </row>
    <row r="138" spans="1:14" x14ac:dyDescent="0.3">
      <c r="A138" s="6">
        <v>1137</v>
      </c>
      <c r="B138" s="6">
        <v>1137</v>
      </c>
      <c r="C138" s="6">
        <v>1</v>
      </c>
      <c r="D138" s="29" t="s">
        <v>1956</v>
      </c>
      <c r="E138" s="29" t="s">
        <v>1960</v>
      </c>
      <c r="F138" s="6">
        <v>0</v>
      </c>
      <c r="G138" s="6">
        <v>0</v>
      </c>
      <c r="H138" s="11">
        <v>2</v>
      </c>
      <c r="I138" s="6" t="s">
        <v>1681</v>
      </c>
      <c r="J138" s="6">
        <v>109.99</v>
      </c>
      <c r="K138" s="11" t="s">
        <v>1617</v>
      </c>
      <c r="L138" s="11"/>
      <c r="M138" s="6">
        <v>1</v>
      </c>
      <c r="N138" s="11" t="str">
        <f t="shared" si="2"/>
        <v>(1137, 1137, 1, DATE_ADD(CURDATE(), INTERVAL 7 DAY), DATE_ADD(CURDATE(), INTERVAL 11 DAY), 0, 0, 2, null, '109.99', '190701137001', '', 1),</v>
      </c>
    </row>
    <row r="139" spans="1:14" x14ac:dyDescent="0.3">
      <c r="A139" s="6">
        <v>1138</v>
      </c>
      <c r="B139" s="6">
        <v>1138</v>
      </c>
      <c r="C139" s="6">
        <v>3</v>
      </c>
      <c r="D139" s="29" t="s">
        <v>1957</v>
      </c>
      <c r="E139" s="29" t="s">
        <v>1958</v>
      </c>
      <c r="F139" s="6">
        <v>0</v>
      </c>
      <c r="G139" s="6">
        <v>0</v>
      </c>
      <c r="H139" s="11">
        <v>2</v>
      </c>
      <c r="I139" s="6" t="s">
        <v>1681</v>
      </c>
      <c r="J139" s="6">
        <v>129.99</v>
      </c>
      <c r="K139" s="11" t="s">
        <v>1618</v>
      </c>
      <c r="L139" s="11"/>
      <c r="M139" s="6">
        <v>1</v>
      </c>
      <c r="N139" s="11" t="str">
        <f t="shared" si="2"/>
        <v>(1138, 1138, 3, DATE_ADD(CURDATE(), INTERVAL 8 DAY), DATE_ADD(CURDATE(), INTERVAL 9 DAY), 0, 0, 2, null, '129.99', '190701138001', '', 1),</v>
      </c>
    </row>
    <row r="140" spans="1:14" x14ac:dyDescent="0.3">
      <c r="A140" s="6">
        <v>1139</v>
      </c>
      <c r="B140" s="6">
        <v>1139</v>
      </c>
      <c r="C140" s="6">
        <v>1</v>
      </c>
      <c r="D140" s="29" t="s">
        <v>1958</v>
      </c>
      <c r="E140" s="29" t="s">
        <v>1961</v>
      </c>
      <c r="F140" s="6">
        <v>0</v>
      </c>
      <c r="G140" s="6">
        <v>0</v>
      </c>
      <c r="H140" s="11">
        <v>1</v>
      </c>
      <c r="I140" s="6" t="s">
        <v>1681</v>
      </c>
      <c r="J140" s="6">
        <v>109.99</v>
      </c>
      <c r="K140" s="11" t="s">
        <v>1619</v>
      </c>
      <c r="L140" s="11"/>
      <c r="M140" s="6">
        <v>1</v>
      </c>
      <c r="N140" s="11" t="str">
        <f t="shared" si="2"/>
        <v>(1139, 1139, 1, DATE_ADD(CURDATE(), INTERVAL 9 DAY), DATE_ADD(CURDATE(), INTERVAL 12 DAY), 0, 0, 1, null, '109.99', '190701139001', '', 1),</v>
      </c>
    </row>
    <row r="141" spans="1:14" x14ac:dyDescent="0.3">
      <c r="A141" s="6">
        <v>1140</v>
      </c>
      <c r="B141" s="6">
        <v>1140</v>
      </c>
      <c r="C141" s="6">
        <v>3</v>
      </c>
      <c r="D141" s="29" t="s">
        <v>1953</v>
      </c>
      <c r="E141" s="29" t="s">
        <v>1959</v>
      </c>
      <c r="F141" s="6">
        <v>0</v>
      </c>
      <c r="G141" s="6">
        <v>0</v>
      </c>
      <c r="H141" s="11">
        <v>3</v>
      </c>
      <c r="I141" s="6" t="s">
        <v>1681</v>
      </c>
      <c r="J141" s="6">
        <v>129.99</v>
      </c>
      <c r="K141" s="11" t="s">
        <v>1620</v>
      </c>
      <c r="L141" s="11" t="s">
        <v>1478</v>
      </c>
      <c r="M141" s="6">
        <v>1</v>
      </c>
      <c r="N141" s="11" t="str">
        <f t="shared" si="2"/>
        <v>(1140, 1140, 3, DATE_ADD(CURDATE(), INTERVAL 10 DAY), DATE_ADD(CURDATE(), INTERVAL 13 DAY), 0, 0, 3, null, '129.99', '190701140001', 'needs a late checkout time', 1),</v>
      </c>
    </row>
    <row r="142" spans="1:14" x14ac:dyDescent="0.3">
      <c r="A142" s="6">
        <v>1141</v>
      </c>
      <c r="B142" s="6">
        <v>1141</v>
      </c>
      <c r="C142" s="6">
        <v>1</v>
      </c>
      <c r="D142" s="29" t="s">
        <v>1944</v>
      </c>
      <c r="E142" s="29" t="s">
        <v>1950</v>
      </c>
      <c r="F142" s="6">
        <v>0</v>
      </c>
      <c r="G142" s="6">
        <v>0</v>
      </c>
      <c r="H142" s="11">
        <v>1</v>
      </c>
      <c r="I142" s="6" t="s">
        <v>1681</v>
      </c>
      <c r="J142" s="6">
        <v>109.99</v>
      </c>
      <c r="K142" s="11" t="s">
        <v>1621</v>
      </c>
      <c r="L142" s="11"/>
      <c r="M142" s="6">
        <v>1</v>
      </c>
      <c r="N142" s="11" t="str">
        <f t="shared" si="2"/>
        <v>(1141, 1141, 1, DATE_ADD(CURDATE(), INTERVAL 1 DAY), DATE_ADD(CURDATE(), INTERVAL 6 DAY), 0, 0, 1, null, '109.99', '190701141001', '', 1),</v>
      </c>
    </row>
    <row r="143" spans="1:14" x14ac:dyDescent="0.3">
      <c r="A143" s="6">
        <v>1142</v>
      </c>
      <c r="B143" s="6">
        <v>1142</v>
      </c>
      <c r="C143" s="6">
        <v>2</v>
      </c>
      <c r="D143" s="29" t="s">
        <v>1945</v>
      </c>
      <c r="E143" s="29" t="s">
        <v>1956</v>
      </c>
      <c r="F143" s="6">
        <v>0</v>
      </c>
      <c r="G143" s="6">
        <v>0</v>
      </c>
      <c r="H143" s="11">
        <v>2</v>
      </c>
      <c r="I143" s="6" t="s">
        <v>1681</v>
      </c>
      <c r="J143" s="6">
        <v>119.99</v>
      </c>
      <c r="K143" s="11" t="s">
        <v>1622</v>
      </c>
      <c r="L143" s="11"/>
      <c r="M143" s="6">
        <v>1</v>
      </c>
      <c r="N143" s="11" t="str">
        <f t="shared" si="2"/>
        <v>(1142, 1142, 2, DATE_ADD(CURDATE(), INTERVAL 2 DAY), DATE_ADD(CURDATE(), INTERVAL 7 DAY), 0, 0, 2, null, '119.99', '190701142001', '', 1),</v>
      </c>
    </row>
    <row r="144" spans="1:14" x14ac:dyDescent="0.3">
      <c r="A144" s="6">
        <v>1143</v>
      </c>
      <c r="B144" s="6">
        <v>1143</v>
      </c>
      <c r="C144" s="6">
        <v>1</v>
      </c>
      <c r="D144" s="29" t="s">
        <v>1946</v>
      </c>
      <c r="E144" s="29" t="s">
        <v>1952</v>
      </c>
      <c r="F144" s="6">
        <v>0</v>
      </c>
      <c r="G144" s="6">
        <v>0</v>
      </c>
      <c r="H144" s="11">
        <v>2</v>
      </c>
      <c r="I144" s="6" t="s">
        <v>1681</v>
      </c>
      <c r="J144" s="6">
        <v>109.99</v>
      </c>
      <c r="K144" s="11" t="s">
        <v>1623</v>
      </c>
      <c r="L144" s="11"/>
      <c r="M144" s="6">
        <v>1</v>
      </c>
      <c r="N144" s="11" t="str">
        <f t="shared" si="2"/>
        <v>(1143, 1143, 1, DATE_ADD(CURDATE(), INTERVAL 3 DAY), DATE_ADD(CURDATE(), INTERVAL 5 DAY), 0, 0, 2, null, '109.99', '190702143001', '', 1),</v>
      </c>
    </row>
    <row r="145" spans="1:14" x14ac:dyDescent="0.3">
      <c r="A145" s="6">
        <v>1144</v>
      </c>
      <c r="B145" s="6">
        <v>1144</v>
      </c>
      <c r="C145" s="6">
        <v>2</v>
      </c>
      <c r="D145" s="29" t="s">
        <v>1949</v>
      </c>
      <c r="E145" s="29" t="s">
        <v>1950</v>
      </c>
      <c r="F145" s="6">
        <v>0</v>
      </c>
      <c r="G145" s="6">
        <v>0</v>
      </c>
      <c r="H145" s="11">
        <v>1</v>
      </c>
      <c r="I145" s="6" t="s">
        <v>1681</v>
      </c>
      <c r="J145" s="6">
        <v>119.99</v>
      </c>
      <c r="K145" s="11" t="s">
        <v>1624</v>
      </c>
      <c r="L145" s="11"/>
      <c r="M145" s="6">
        <v>1</v>
      </c>
      <c r="N145" s="11" t="str">
        <f t="shared" si="2"/>
        <v>(1144, 1144, 2, DATE_ADD(CURDATE(), INTERVAL 4 DAY), DATE_ADD(CURDATE(), INTERVAL 6 DAY), 0, 0, 1, null, '119.99', '190702144001', '', 1),</v>
      </c>
    </row>
    <row r="146" spans="1:14" x14ac:dyDescent="0.3">
      <c r="A146" s="6">
        <v>1145</v>
      </c>
      <c r="B146" s="6">
        <v>1145</v>
      </c>
      <c r="C146" s="6">
        <v>1</v>
      </c>
      <c r="D146" s="29" t="s">
        <v>1952</v>
      </c>
      <c r="E146" s="29" t="s">
        <v>1961</v>
      </c>
      <c r="F146" s="6">
        <v>0</v>
      </c>
      <c r="G146" s="6">
        <v>0</v>
      </c>
      <c r="H146" s="11">
        <v>3</v>
      </c>
      <c r="I146" s="6" t="s">
        <v>1681</v>
      </c>
      <c r="J146" s="6">
        <v>109.99</v>
      </c>
      <c r="K146" s="11" t="s">
        <v>1625</v>
      </c>
      <c r="L146" s="11" t="s">
        <v>1480</v>
      </c>
      <c r="M146" s="6">
        <v>1</v>
      </c>
      <c r="N146" s="11" t="str">
        <f t="shared" si="2"/>
        <v>(1145, 1145, 1, DATE_ADD(CURDATE(), INTERVAL 5 DAY), DATE_ADD(CURDATE(), INTERVAL 12 DAY), 0, 0, 3, null, '109.99', '190702145001', 'wants a good view', 1),</v>
      </c>
    </row>
    <row r="147" spans="1:14" x14ac:dyDescent="0.3">
      <c r="A147" s="6">
        <v>1146</v>
      </c>
      <c r="B147" s="6">
        <v>1146</v>
      </c>
      <c r="C147" s="6">
        <v>3</v>
      </c>
      <c r="D147" s="29" t="s">
        <v>1950</v>
      </c>
      <c r="E147" s="29" t="s">
        <v>1961</v>
      </c>
      <c r="F147" s="6">
        <v>0</v>
      </c>
      <c r="G147" s="6">
        <v>0</v>
      </c>
      <c r="H147" s="11">
        <v>4</v>
      </c>
      <c r="I147" s="6" t="s">
        <v>1681</v>
      </c>
      <c r="J147" s="6">
        <v>129.99</v>
      </c>
      <c r="K147" s="11" t="s">
        <v>1626</v>
      </c>
      <c r="L147" s="11"/>
      <c r="M147" s="6">
        <v>1</v>
      </c>
      <c r="N147" s="11" t="str">
        <f t="shared" si="2"/>
        <v>(1146, 1146, 3, DATE_ADD(CURDATE(), INTERVAL 6 DAY), DATE_ADD(CURDATE(), INTERVAL 12 DAY), 0, 0, 4, null, '129.99', '190702146001', '', 1),</v>
      </c>
    </row>
    <row r="148" spans="1:14" x14ac:dyDescent="0.3">
      <c r="A148" s="6">
        <v>1147</v>
      </c>
      <c r="B148" s="6">
        <v>1147</v>
      </c>
      <c r="C148" s="6">
        <v>1</v>
      </c>
      <c r="D148" s="29" t="s">
        <v>1956</v>
      </c>
      <c r="E148" s="29" t="s">
        <v>1961</v>
      </c>
      <c r="F148" s="6">
        <v>0</v>
      </c>
      <c r="G148" s="6">
        <v>0</v>
      </c>
      <c r="H148" s="11">
        <v>2</v>
      </c>
      <c r="I148" s="6" t="s">
        <v>1681</v>
      </c>
      <c r="J148" s="6">
        <v>109.99</v>
      </c>
      <c r="K148" s="11" t="s">
        <v>1627</v>
      </c>
      <c r="L148" s="11"/>
      <c r="M148" s="6">
        <v>1</v>
      </c>
      <c r="N148" s="11" t="str">
        <f t="shared" si="2"/>
        <v>(1147, 1147, 1, DATE_ADD(CURDATE(), INTERVAL 7 DAY), DATE_ADD(CURDATE(), INTERVAL 12 DAY), 0, 0, 2, null, '109.99', '190702147001', '', 1),</v>
      </c>
    </row>
    <row r="149" spans="1:14" x14ac:dyDescent="0.3">
      <c r="A149" s="6">
        <v>1148</v>
      </c>
      <c r="B149" s="6">
        <v>1148</v>
      </c>
      <c r="C149" s="6">
        <v>3</v>
      </c>
      <c r="D149" s="29" t="s">
        <v>1957</v>
      </c>
      <c r="E149" s="29" t="s">
        <v>1960</v>
      </c>
      <c r="F149" s="6">
        <v>0</v>
      </c>
      <c r="G149" s="6">
        <v>0</v>
      </c>
      <c r="H149" s="11">
        <v>2</v>
      </c>
      <c r="I149" s="6" t="s">
        <v>1681</v>
      </c>
      <c r="J149" s="6">
        <v>129.99</v>
      </c>
      <c r="K149" s="11" t="s">
        <v>1628</v>
      </c>
      <c r="L149" s="11" t="s">
        <v>1478</v>
      </c>
      <c r="M149" s="6">
        <v>1</v>
      </c>
      <c r="N149" s="11" t="str">
        <f t="shared" si="2"/>
        <v>(1148, 1148, 3, DATE_ADD(CURDATE(), INTERVAL 8 DAY), DATE_ADD(CURDATE(), INTERVAL 11 DAY), 0, 0, 2, null, '129.99', '190703148001', 'needs a late checkout time', 1),</v>
      </c>
    </row>
    <row r="150" spans="1:14" x14ac:dyDescent="0.3">
      <c r="A150" s="6">
        <v>1149</v>
      </c>
      <c r="B150" s="6">
        <v>1149</v>
      </c>
      <c r="C150" s="6">
        <v>1</v>
      </c>
      <c r="D150" s="29" t="s">
        <v>1958</v>
      </c>
      <c r="E150" s="29" t="s">
        <v>1953</v>
      </c>
      <c r="F150" s="6">
        <v>0</v>
      </c>
      <c r="G150" s="6">
        <v>0</v>
      </c>
      <c r="H150" s="11">
        <v>1</v>
      </c>
      <c r="I150" s="6" t="s">
        <v>1681</v>
      </c>
      <c r="J150" s="6">
        <v>109.99</v>
      </c>
      <c r="K150" s="11" t="s">
        <v>1629</v>
      </c>
      <c r="L150" s="11"/>
      <c r="M150" s="6">
        <v>1</v>
      </c>
      <c r="N150" s="11" t="str">
        <f t="shared" si="2"/>
        <v>(1149, 1149, 1, DATE_ADD(CURDATE(), INTERVAL 9 DAY), DATE_ADD(CURDATE(), INTERVAL 10 DAY), 0, 0, 1, null, '109.99', '190703149001', '', 1),</v>
      </c>
    </row>
    <row r="151" spans="1:14" x14ac:dyDescent="0.3">
      <c r="A151" s="6">
        <v>1150</v>
      </c>
      <c r="B151" s="6">
        <v>1150</v>
      </c>
      <c r="C151" s="6">
        <v>3</v>
      </c>
      <c r="D151" s="29" t="s">
        <v>1953</v>
      </c>
      <c r="E151" s="29" t="s">
        <v>1961</v>
      </c>
      <c r="F151" s="6">
        <v>0</v>
      </c>
      <c r="G151" s="6">
        <v>0</v>
      </c>
      <c r="H151" s="11">
        <v>3</v>
      </c>
      <c r="I151" s="6" t="s">
        <v>1681</v>
      </c>
      <c r="J151" s="6">
        <v>129.99</v>
      </c>
      <c r="K151" s="11" t="s">
        <v>1630</v>
      </c>
      <c r="L151" s="11"/>
      <c r="M151" s="6">
        <v>1</v>
      </c>
      <c r="N151" s="11" t="str">
        <f t="shared" si="2"/>
        <v>(1150, 1150, 3, DATE_ADD(CURDATE(), INTERVAL 10 DAY), DATE_ADD(CURDATE(), INTERVAL 12 DAY), 0, 0, 3, null, '129.99', '190703150001', '', 1),</v>
      </c>
    </row>
    <row r="152" spans="1:14" x14ac:dyDescent="0.3">
      <c r="A152" s="6">
        <v>1151</v>
      </c>
      <c r="B152" s="6">
        <v>1151</v>
      </c>
      <c r="C152" s="6">
        <v>1</v>
      </c>
      <c r="D152" s="29" t="s">
        <v>1944</v>
      </c>
      <c r="E152" s="29" t="s">
        <v>1956</v>
      </c>
      <c r="F152" s="6">
        <v>0</v>
      </c>
      <c r="G152" s="6">
        <v>0</v>
      </c>
      <c r="H152" s="11">
        <v>1</v>
      </c>
      <c r="I152" s="6" t="s">
        <v>1681</v>
      </c>
      <c r="J152" s="6">
        <v>109.99</v>
      </c>
      <c r="K152" s="11" t="s">
        <v>1631</v>
      </c>
      <c r="L152" s="11"/>
      <c r="M152" s="6">
        <v>1</v>
      </c>
      <c r="N152" s="11" t="str">
        <f t="shared" si="2"/>
        <v>(1151, 1151, 1, DATE_ADD(CURDATE(), INTERVAL 1 DAY), DATE_ADD(CURDATE(), INTERVAL 7 DAY), 0, 0, 1, null, '109.99', '190703151001', '', 1),</v>
      </c>
    </row>
    <row r="153" spans="1:14" x14ac:dyDescent="0.3">
      <c r="A153" s="6">
        <v>1152</v>
      </c>
      <c r="B153" s="6">
        <v>1152</v>
      </c>
      <c r="C153" s="6">
        <v>2</v>
      </c>
      <c r="D153" s="29" t="s">
        <v>1945</v>
      </c>
      <c r="E153" s="29" t="s">
        <v>1952</v>
      </c>
      <c r="F153" s="6">
        <v>0</v>
      </c>
      <c r="G153" s="6">
        <v>0</v>
      </c>
      <c r="H153" s="11">
        <v>2</v>
      </c>
      <c r="I153" s="6" t="s">
        <v>1681</v>
      </c>
      <c r="J153" s="6">
        <v>119.99</v>
      </c>
      <c r="K153" s="11" t="s">
        <v>1632</v>
      </c>
      <c r="L153" s="11"/>
      <c r="M153" s="6">
        <v>1</v>
      </c>
      <c r="N153" s="11" t="str">
        <f t="shared" si="2"/>
        <v>(1152, 1152, 2, DATE_ADD(CURDATE(), INTERVAL 2 DAY), DATE_ADD(CURDATE(), INTERVAL 5 DAY), 0, 0, 2, null, '119.99', '190703152001', '', 1),</v>
      </c>
    </row>
    <row r="154" spans="1:14" x14ac:dyDescent="0.3">
      <c r="A154" s="6">
        <v>1153</v>
      </c>
      <c r="B154" s="6">
        <v>1153</v>
      </c>
      <c r="C154" s="6">
        <v>1</v>
      </c>
      <c r="D154" s="29" t="s">
        <v>1946</v>
      </c>
      <c r="E154" s="29" t="s">
        <v>1950</v>
      </c>
      <c r="F154" s="6">
        <v>0</v>
      </c>
      <c r="G154" s="6">
        <v>0</v>
      </c>
      <c r="H154" s="11">
        <v>2</v>
      </c>
      <c r="I154" s="6" t="s">
        <v>1681</v>
      </c>
      <c r="J154" s="6">
        <v>109.99</v>
      </c>
      <c r="K154" s="11" t="s">
        <v>1633</v>
      </c>
      <c r="L154" s="11"/>
      <c r="M154" s="6">
        <v>1</v>
      </c>
      <c r="N154" s="11" t="str">
        <f t="shared" si="2"/>
        <v>(1153, 1153, 1, DATE_ADD(CURDATE(), INTERVAL 3 DAY), DATE_ADD(CURDATE(), INTERVAL 6 DAY), 0, 0, 2, null, '109.99', '190703153001', '', 1),</v>
      </c>
    </row>
    <row r="155" spans="1:14" x14ac:dyDescent="0.3">
      <c r="A155" s="6">
        <v>1154</v>
      </c>
      <c r="B155" s="6">
        <v>1154</v>
      </c>
      <c r="C155" s="6">
        <v>2</v>
      </c>
      <c r="D155" s="29" t="s">
        <v>1949</v>
      </c>
      <c r="E155" s="29" t="s">
        <v>1961</v>
      </c>
      <c r="F155" s="6">
        <v>0</v>
      </c>
      <c r="G155" s="6">
        <v>0</v>
      </c>
      <c r="H155" s="11">
        <v>1</v>
      </c>
      <c r="I155" s="6" t="s">
        <v>1681</v>
      </c>
      <c r="J155" s="6">
        <v>119.99</v>
      </c>
      <c r="K155" s="11" t="s">
        <v>1634</v>
      </c>
      <c r="L155" s="11"/>
      <c r="M155" s="6">
        <v>1</v>
      </c>
      <c r="N155" s="11" t="str">
        <f t="shared" si="2"/>
        <v>(1154, 1154, 2, DATE_ADD(CURDATE(), INTERVAL 4 DAY), DATE_ADD(CURDATE(), INTERVAL 12 DAY), 0, 0, 1, null, '119.99', '190703154001', '', 1),</v>
      </c>
    </row>
    <row r="156" spans="1:14" x14ac:dyDescent="0.3">
      <c r="A156" s="6">
        <v>1155</v>
      </c>
      <c r="B156" s="6">
        <v>1155</v>
      </c>
      <c r="C156" s="6">
        <v>1</v>
      </c>
      <c r="D156" s="29" t="s">
        <v>1952</v>
      </c>
      <c r="E156" s="29" t="s">
        <v>1950</v>
      </c>
      <c r="F156" s="6">
        <v>0</v>
      </c>
      <c r="G156" s="6">
        <v>0</v>
      </c>
      <c r="H156" s="11">
        <v>3</v>
      </c>
      <c r="I156" s="6" t="s">
        <v>1681</v>
      </c>
      <c r="J156" s="6">
        <v>109.99</v>
      </c>
      <c r="K156" s="11" t="s">
        <v>1635</v>
      </c>
      <c r="L156" s="11"/>
      <c r="M156" s="6">
        <v>1</v>
      </c>
      <c r="N156" s="11" t="str">
        <f t="shared" si="2"/>
        <v>(1155, 1155, 1, DATE_ADD(CURDATE(), INTERVAL 5 DAY), DATE_ADD(CURDATE(), INTERVAL 6 DAY), 0, 0, 3, null, '109.99', '190703155001', '', 1),</v>
      </c>
    </row>
    <row r="157" spans="1:14" x14ac:dyDescent="0.3">
      <c r="A157" s="6">
        <v>1156</v>
      </c>
      <c r="B157" s="6">
        <v>1156</v>
      </c>
      <c r="C157" s="6">
        <v>3</v>
      </c>
      <c r="D157" s="29" t="s">
        <v>1944</v>
      </c>
      <c r="E157" s="29" t="s">
        <v>1950</v>
      </c>
      <c r="F157" s="6">
        <v>0</v>
      </c>
      <c r="G157" s="6">
        <v>0</v>
      </c>
      <c r="H157" s="11">
        <v>4</v>
      </c>
      <c r="I157" s="6" t="s">
        <v>1681</v>
      </c>
      <c r="J157" s="6">
        <v>129.99</v>
      </c>
      <c r="K157" s="11" t="s">
        <v>1636</v>
      </c>
      <c r="L157" s="11"/>
      <c r="M157" s="6">
        <v>1</v>
      </c>
      <c r="N157" s="11" t="str">
        <f t="shared" si="2"/>
        <v>(1156, 1156, 3, DATE_ADD(CURDATE(), INTERVAL 1 DAY), DATE_ADD(CURDATE(), INTERVAL 6 DAY), 0, 0, 4, null, '129.99', '190703156001', '', 1),</v>
      </c>
    </row>
    <row r="158" spans="1:14" x14ac:dyDescent="0.3">
      <c r="A158" s="6">
        <v>1157</v>
      </c>
      <c r="B158" s="6">
        <v>1157</v>
      </c>
      <c r="C158" s="6">
        <v>1</v>
      </c>
      <c r="D158" s="29" t="s">
        <v>1945</v>
      </c>
      <c r="E158" s="29" t="s">
        <v>1950</v>
      </c>
      <c r="F158" s="6">
        <v>0</v>
      </c>
      <c r="G158" s="6">
        <v>0</v>
      </c>
      <c r="H158" s="11">
        <v>2</v>
      </c>
      <c r="I158" s="6" t="s">
        <v>1681</v>
      </c>
      <c r="J158" s="6">
        <v>109.99</v>
      </c>
      <c r="K158" s="11" t="s">
        <v>1637</v>
      </c>
      <c r="L158" s="11"/>
      <c r="M158" s="6">
        <v>1</v>
      </c>
      <c r="N158" s="11" t="str">
        <f t="shared" si="2"/>
        <v>(1157, 1157, 1, DATE_ADD(CURDATE(), INTERVAL 2 DAY), DATE_ADD(CURDATE(), INTERVAL 6 DAY), 0, 0, 2, null, '109.99', '190703157001', '', 1),</v>
      </c>
    </row>
    <row r="159" spans="1:14" x14ac:dyDescent="0.3">
      <c r="A159" s="6">
        <v>1158</v>
      </c>
      <c r="B159" s="6">
        <v>1158</v>
      </c>
      <c r="C159" s="6">
        <v>3</v>
      </c>
      <c r="D159" s="29" t="s">
        <v>1946</v>
      </c>
      <c r="E159" s="29" t="s">
        <v>1956</v>
      </c>
      <c r="F159" s="6">
        <v>0</v>
      </c>
      <c r="G159" s="6">
        <v>0</v>
      </c>
      <c r="H159" s="11">
        <v>2</v>
      </c>
      <c r="I159" s="6" t="s">
        <v>1681</v>
      </c>
      <c r="J159" s="6">
        <v>129.99</v>
      </c>
      <c r="K159" s="11" t="s">
        <v>1638</v>
      </c>
      <c r="L159" s="11"/>
      <c r="M159" s="6">
        <v>1</v>
      </c>
      <c r="N159" s="11" t="str">
        <f t="shared" si="2"/>
        <v>(1158, 1158, 3, DATE_ADD(CURDATE(), INTERVAL 3 DAY), DATE_ADD(CURDATE(), INTERVAL 7 DAY), 0, 0, 2, null, '129.99', '190703158001', '', 1),</v>
      </c>
    </row>
    <row r="160" spans="1:14" x14ac:dyDescent="0.3">
      <c r="A160" s="6">
        <v>1159</v>
      </c>
      <c r="B160" s="6">
        <v>1159</v>
      </c>
      <c r="C160" s="6">
        <v>1</v>
      </c>
      <c r="D160" s="29" t="s">
        <v>1949</v>
      </c>
      <c r="E160" s="29" t="s">
        <v>1952</v>
      </c>
      <c r="F160" s="6">
        <v>0</v>
      </c>
      <c r="G160" s="6">
        <v>0</v>
      </c>
      <c r="H160" s="11">
        <v>1</v>
      </c>
      <c r="I160" s="6" t="s">
        <v>1681</v>
      </c>
      <c r="J160" s="6">
        <v>109.99</v>
      </c>
      <c r="K160" s="11" t="s">
        <v>1639</v>
      </c>
      <c r="L160" s="11" t="s">
        <v>1478</v>
      </c>
      <c r="M160" s="6">
        <v>1</v>
      </c>
      <c r="N160" s="11" t="str">
        <f t="shared" si="2"/>
        <v>(1159, 1159, 1, DATE_ADD(CURDATE(), INTERVAL 4 DAY), DATE_ADD(CURDATE(), INTERVAL 5 DAY), 0, 0, 1, null, '109.99', '190703159001', 'needs a late checkout time', 1),</v>
      </c>
    </row>
    <row r="161" spans="1:14" x14ac:dyDescent="0.3">
      <c r="A161" s="6">
        <v>1160</v>
      </c>
      <c r="B161" s="6">
        <v>1160</v>
      </c>
      <c r="C161" s="6">
        <v>3</v>
      </c>
      <c r="D161" s="29" t="s">
        <v>1952</v>
      </c>
      <c r="E161" s="29" t="s">
        <v>1950</v>
      </c>
      <c r="F161" s="6">
        <v>0</v>
      </c>
      <c r="G161" s="6">
        <v>0</v>
      </c>
      <c r="H161" s="11">
        <v>3</v>
      </c>
      <c r="I161" s="6" t="s">
        <v>1681</v>
      </c>
      <c r="J161" s="6">
        <v>129.99</v>
      </c>
      <c r="K161" s="11" t="s">
        <v>1640</v>
      </c>
      <c r="L161" s="11"/>
      <c r="M161" s="6">
        <v>1</v>
      </c>
      <c r="N161" s="11" t="str">
        <f t="shared" si="2"/>
        <v>(1160, 1160, 3, DATE_ADD(CURDATE(), INTERVAL 5 DAY), DATE_ADD(CURDATE(), INTERVAL 6 DAY), 0, 0, 3, null, '129.99', '190703160001', '', 1),</v>
      </c>
    </row>
    <row r="162" spans="1:14" x14ac:dyDescent="0.3">
      <c r="A162" s="6">
        <v>1161</v>
      </c>
      <c r="B162" s="6">
        <v>1161</v>
      </c>
      <c r="C162" s="6">
        <v>1</v>
      </c>
      <c r="D162" s="29" t="s">
        <v>1944</v>
      </c>
      <c r="E162" s="29" t="s">
        <v>1961</v>
      </c>
      <c r="F162" s="6">
        <v>0</v>
      </c>
      <c r="G162" s="6">
        <v>0</v>
      </c>
      <c r="H162" s="11">
        <v>1</v>
      </c>
      <c r="I162" s="6" t="s">
        <v>1681</v>
      </c>
      <c r="J162" s="6">
        <v>109.99</v>
      </c>
      <c r="K162" s="11" t="s">
        <v>1641</v>
      </c>
      <c r="L162" s="11"/>
      <c r="M162" s="6">
        <v>1</v>
      </c>
      <c r="N162" s="11" t="str">
        <f t="shared" si="2"/>
        <v>(1161, 1161, 1, DATE_ADD(CURDATE(), INTERVAL 1 DAY), DATE_ADD(CURDATE(), INTERVAL 12 DAY), 0, 0, 1, null, '109.99', '190703161001', '', 1),</v>
      </c>
    </row>
    <row r="163" spans="1:14" x14ac:dyDescent="0.3">
      <c r="A163" s="6">
        <v>1162</v>
      </c>
      <c r="B163" s="6">
        <v>1162</v>
      </c>
      <c r="C163" s="6">
        <v>2</v>
      </c>
      <c r="D163" s="29" t="s">
        <v>1945</v>
      </c>
      <c r="E163" s="29" t="s">
        <v>1952</v>
      </c>
      <c r="F163" s="6">
        <v>0</v>
      </c>
      <c r="G163" s="6">
        <v>0</v>
      </c>
      <c r="H163" s="11">
        <v>2</v>
      </c>
      <c r="I163" s="6" t="s">
        <v>1681</v>
      </c>
      <c r="J163" s="6">
        <v>119.99</v>
      </c>
      <c r="K163" s="11" t="s">
        <v>1642</v>
      </c>
      <c r="L163" s="11"/>
      <c r="M163" s="6">
        <v>1</v>
      </c>
      <c r="N163" s="11" t="str">
        <f t="shared" si="2"/>
        <v>(1162, 1162, 2, DATE_ADD(CURDATE(), INTERVAL 2 DAY), DATE_ADD(CURDATE(), INTERVAL 5 DAY), 0, 0, 2, null, '119.99', '190703162001', '', 1),</v>
      </c>
    </row>
    <row r="164" spans="1:14" x14ac:dyDescent="0.3">
      <c r="A164" s="6">
        <v>1163</v>
      </c>
      <c r="B164" s="6">
        <v>1163</v>
      </c>
      <c r="C164" s="6">
        <v>1</v>
      </c>
      <c r="D164" s="29" t="s">
        <v>1946</v>
      </c>
      <c r="E164" s="29" t="s">
        <v>1952</v>
      </c>
      <c r="F164" s="6">
        <v>0</v>
      </c>
      <c r="G164" s="6">
        <v>0</v>
      </c>
      <c r="H164" s="11">
        <v>2</v>
      </c>
      <c r="I164" s="6" t="s">
        <v>1681</v>
      </c>
      <c r="J164" s="6">
        <v>109.99</v>
      </c>
      <c r="K164" s="11" t="s">
        <v>1643</v>
      </c>
      <c r="L164" s="11"/>
      <c r="M164" s="6">
        <v>1</v>
      </c>
      <c r="N164" s="11" t="str">
        <f t="shared" si="2"/>
        <v>(1163, 1163, 1, DATE_ADD(CURDATE(), INTERVAL 3 DAY), DATE_ADD(CURDATE(), INTERVAL 5 DAY), 0, 0, 2, null, '109.99', '190703163001', '', 1),</v>
      </c>
    </row>
    <row r="165" spans="1:14" x14ac:dyDescent="0.3">
      <c r="A165" s="6">
        <v>1164</v>
      </c>
      <c r="B165" s="6">
        <v>1164</v>
      </c>
      <c r="C165" s="6">
        <v>2</v>
      </c>
      <c r="D165" s="29" t="s">
        <v>1944</v>
      </c>
      <c r="E165" s="29" t="s">
        <v>1945</v>
      </c>
      <c r="F165" s="6">
        <v>0</v>
      </c>
      <c r="G165" s="6">
        <v>0</v>
      </c>
      <c r="H165" s="11">
        <v>2</v>
      </c>
      <c r="I165" s="6" t="s">
        <v>1681</v>
      </c>
      <c r="J165" s="6">
        <v>119.99</v>
      </c>
      <c r="K165" s="11" t="s">
        <v>1644</v>
      </c>
      <c r="L165" s="11"/>
      <c r="M165" s="6">
        <v>1</v>
      </c>
      <c r="N165" s="11" t="str">
        <f t="shared" si="2"/>
        <v>(1164, 1164, 2, DATE_ADD(CURDATE(), INTERVAL 1 DAY), DATE_ADD(CURDATE(), INTERVAL 2 DAY), 0, 0, 2, null, '119.99', '190703164001', '', 1),</v>
      </c>
    </row>
    <row r="166" spans="1:14" x14ac:dyDescent="0.3">
      <c r="A166" s="6">
        <v>1165</v>
      </c>
      <c r="B166" s="6">
        <v>1165</v>
      </c>
      <c r="C166" s="6">
        <v>1</v>
      </c>
      <c r="D166" s="29" t="s">
        <v>1945</v>
      </c>
      <c r="E166" s="29" t="s">
        <v>1952</v>
      </c>
      <c r="F166" s="6">
        <v>0</v>
      </c>
      <c r="G166" s="6">
        <v>0</v>
      </c>
      <c r="H166" s="11">
        <v>3</v>
      </c>
      <c r="I166" s="6" t="s">
        <v>1681</v>
      </c>
      <c r="J166" s="6">
        <v>109.99</v>
      </c>
      <c r="K166" s="11" t="s">
        <v>1645</v>
      </c>
      <c r="L166" s="11"/>
      <c r="M166" s="6">
        <v>1</v>
      </c>
      <c r="N166" s="11" t="str">
        <f t="shared" si="2"/>
        <v>(1165, 1165, 1, DATE_ADD(CURDATE(), INTERVAL 2 DAY), DATE_ADD(CURDATE(), INTERVAL 5 DAY), 0, 0, 3, null, '109.99', '190703165001', '', 1),</v>
      </c>
    </row>
    <row r="167" spans="1:14" x14ac:dyDescent="0.3">
      <c r="A167" s="6">
        <v>1166</v>
      </c>
      <c r="B167" s="6">
        <v>1166</v>
      </c>
      <c r="C167" s="6">
        <v>3</v>
      </c>
      <c r="D167" s="29" t="s">
        <v>1944</v>
      </c>
      <c r="E167" s="29" t="s">
        <v>1949</v>
      </c>
      <c r="F167" s="6">
        <v>0</v>
      </c>
      <c r="G167" s="6">
        <v>0</v>
      </c>
      <c r="H167" s="11">
        <v>2</v>
      </c>
      <c r="I167" s="6" t="s">
        <v>1681</v>
      </c>
      <c r="J167" s="6">
        <v>129.99</v>
      </c>
      <c r="K167" s="11" t="s">
        <v>1646</v>
      </c>
      <c r="L167" s="11"/>
      <c r="M167" s="6">
        <v>1</v>
      </c>
      <c r="N167" s="11" t="str">
        <f t="shared" si="2"/>
        <v>(1166, 1166, 3, DATE_ADD(CURDATE(), INTERVAL 1 DAY), DATE_ADD(CURDATE(), INTERVAL 4 DAY), 0, 0, 2, null, '129.99', '190703166001', '', 1),</v>
      </c>
    </row>
    <row r="168" spans="1:14" x14ac:dyDescent="0.3">
      <c r="A168" s="6">
        <v>1167</v>
      </c>
      <c r="B168" s="6">
        <v>1167</v>
      </c>
      <c r="C168" s="6">
        <v>1</v>
      </c>
      <c r="D168" s="29" t="s">
        <v>1961</v>
      </c>
      <c r="E168" s="29" t="s">
        <v>1962</v>
      </c>
      <c r="F168" s="6">
        <v>0</v>
      </c>
      <c r="G168" s="6">
        <v>0</v>
      </c>
      <c r="H168" s="11">
        <v>2</v>
      </c>
      <c r="I168" s="6" t="s">
        <v>1681</v>
      </c>
      <c r="J168" s="6">
        <v>109.99</v>
      </c>
      <c r="K168" s="11" t="s">
        <v>1647</v>
      </c>
      <c r="L168" s="11" t="s">
        <v>1479</v>
      </c>
      <c r="M168" s="6">
        <v>1</v>
      </c>
      <c r="N168" s="11" t="str">
        <f t="shared" si="2"/>
        <v>(1167, 1167, 1, DATE_ADD(CURDATE(), INTERVAL 12 DAY), DATE_ADD(CURDATE(), INTERVAL 15 DAY), 0, 0, 2, null, '109.99', '190704167001', 'wants a large screen tv', 1),</v>
      </c>
    </row>
    <row r="169" spans="1:14" x14ac:dyDescent="0.3">
      <c r="A169" s="6">
        <v>1168</v>
      </c>
      <c r="B169" s="6">
        <v>1168</v>
      </c>
      <c r="C169" s="6">
        <v>3</v>
      </c>
      <c r="D169" s="29" t="s">
        <v>1961</v>
      </c>
      <c r="E169" s="29" t="s">
        <v>1962</v>
      </c>
      <c r="F169" s="6">
        <v>0</v>
      </c>
      <c r="G169" s="6">
        <v>0</v>
      </c>
      <c r="H169" s="11">
        <v>2</v>
      </c>
      <c r="I169" s="6" t="s">
        <v>1681</v>
      </c>
      <c r="J169" s="6">
        <v>129.99</v>
      </c>
      <c r="K169" s="11" t="s">
        <v>1648</v>
      </c>
      <c r="L169" s="11"/>
      <c r="M169" s="6">
        <v>1</v>
      </c>
      <c r="N169" s="11" t="str">
        <f t="shared" si="2"/>
        <v>(1168, 1168, 3, DATE_ADD(CURDATE(), INTERVAL 12 DAY), DATE_ADD(CURDATE(), INTERVAL 15 DAY), 0, 0, 2, null, '129.99', '190704168001', '', 1),</v>
      </c>
    </row>
    <row r="170" spans="1:14" x14ac:dyDescent="0.3">
      <c r="A170" s="6">
        <v>1169</v>
      </c>
      <c r="B170" s="6">
        <v>1169</v>
      </c>
      <c r="C170" s="6">
        <v>1</v>
      </c>
      <c r="D170" s="29" t="s">
        <v>1959</v>
      </c>
      <c r="E170" s="29" t="s">
        <v>1962</v>
      </c>
      <c r="F170" s="6">
        <v>0</v>
      </c>
      <c r="G170" s="6">
        <v>0</v>
      </c>
      <c r="H170" s="11">
        <v>1</v>
      </c>
      <c r="I170" s="6" t="s">
        <v>1681</v>
      </c>
      <c r="J170" s="6">
        <v>109.99</v>
      </c>
      <c r="K170" s="11" t="s">
        <v>1649</v>
      </c>
      <c r="L170" s="11"/>
      <c r="M170" s="6">
        <v>1</v>
      </c>
      <c r="N170" s="11" t="str">
        <f t="shared" si="2"/>
        <v>(1169, 1169, 1, DATE_ADD(CURDATE(), INTERVAL 13 DAY), DATE_ADD(CURDATE(), INTERVAL 15 DAY), 0, 0, 1, null, '109.99', '190704169001', '', 1),</v>
      </c>
    </row>
    <row r="171" spans="1:14" x14ac:dyDescent="0.3">
      <c r="A171" s="6">
        <v>1170</v>
      </c>
      <c r="B171" s="6">
        <v>1170</v>
      </c>
      <c r="C171" s="6">
        <v>3</v>
      </c>
      <c r="D171" s="29" t="s">
        <v>1963</v>
      </c>
      <c r="E171" s="29" t="s">
        <v>1962</v>
      </c>
      <c r="F171" s="6">
        <v>0</v>
      </c>
      <c r="G171" s="6">
        <v>0</v>
      </c>
      <c r="H171" s="11">
        <v>3</v>
      </c>
      <c r="I171" s="6" t="s">
        <v>1681</v>
      </c>
      <c r="J171" s="6">
        <v>129.99</v>
      </c>
      <c r="K171" s="11" t="s">
        <v>1650</v>
      </c>
      <c r="L171" s="11"/>
      <c r="M171" s="6">
        <v>1</v>
      </c>
      <c r="N171" s="11" t="str">
        <f t="shared" si="2"/>
        <v>(1170, 1170, 3, DATE_ADD(CURDATE(), INTERVAL 14 DAY), DATE_ADD(CURDATE(), INTERVAL 15 DAY), 0, 0, 3, null, '129.99', '190704170001', '', 1),</v>
      </c>
    </row>
    <row r="172" spans="1:14" x14ac:dyDescent="0.3">
      <c r="A172" s="6">
        <v>1171</v>
      </c>
      <c r="B172" s="6">
        <v>1171</v>
      </c>
      <c r="C172" s="6">
        <v>1</v>
      </c>
      <c r="D172" s="29" t="s">
        <v>1964</v>
      </c>
      <c r="E172" s="29" t="s">
        <v>1965</v>
      </c>
      <c r="F172" s="6">
        <v>0</v>
      </c>
      <c r="G172" s="6">
        <v>0</v>
      </c>
      <c r="H172" s="11">
        <v>1</v>
      </c>
      <c r="I172" s="6" t="s">
        <v>1681</v>
      </c>
      <c r="J172" s="6">
        <v>109.99</v>
      </c>
      <c r="K172" s="11" t="s">
        <v>1651</v>
      </c>
      <c r="L172" s="11"/>
      <c r="M172" s="6">
        <v>1</v>
      </c>
      <c r="N172" s="11" t="str">
        <f t="shared" si="2"/>
        <v>(1171, 1171, 1, DATE_ADD(CURDATE(), INTERVAL 16 DAY), DATE_ADD(CURDATE(), INTERVAL 19 DAY), 0, 0, 1, null, '109.99', '190704171001', '', 1),</v>
      </c>
    </row>
    <row r="173" spans="1:14" x14ac:dyDescent="0.3">
      <c r="A173" s="6">
        <v>1172</v>
      </c>
      <c r="B173" s="6">
        <v>1172</v>
      </c>
      <c r="C173" s="6">
        <v>2</v>
      </c>
      <c r="D173" s="29" t="s">
        <v>1966</v>
      </c>
      <c r="E173" s="29" t="s">
        <v>1967</v>
      </c>
      <c r="F173" s="6">
        <v>0</v>
      </c>
      <c r="G173" s="6">
        <v>0</v>
      </c>
      <c r="H173" s="11">
        <v>2</v>
      </c>
      <c r="I173" s="6" t="s">
        <v>1681</v>
      </c>
      <c r="J173" s="6">
        <v>119.99</v>
      </c>
      <c r="K173" s="11" t="s">
        <v>1652</v>
      </c>
      <c r="L173" s="11"/>
      <c r="M173" s="6">
        <v>1</v>
      </c>
      <c r="N173" s="11" t="str">
        <f t="shared" si="2"/>
        <v>(1172, 1172, 2, DATE_ADD(CURDATE(), INTERVAL 22 DAY), DATE_ADD(CURDATE(), INTERVAL 23 DAY), 0, 0, 2, null, '119.99', '190704172001', '', 1),</v>
      </c>
    </row>
    <row r="174" spans="1:14" x14ac:dyDescent="0.3">
      <c r="A174" s="6">
        <v>1173</v>
      </c>
      <c r="B174" s="6">
        <v>1173</v>
      </c>
      <c r="C174" s="6">
        <v>1</v>
      </c>
      <c r="D174" s="29" t="s">
        <v>1968</v>
      </c>
      <c r="E174" s="29" t="s">
        <v>1969</v>
      </c>
      <c r="F174" s="6">
        <v>0</v>
      </c>
      <c r="G174" s="6">
        <v>0</v>
      </c>
      <c r="H174" s="11">
        <v>2</v>
      </c>
      <c r="I174" s="6" t="s">
        <v>1681</v>
      </c>
      <c r="J174" s="6">
        <v>109.99</v>
      </c>
      <c r="K174" s="11" t="s">
        <v>1653</v>
      </c>
      <c r="L174" s="11"/>
      <c r="M174" s="6">
        <v>1</v>
      </c>
      <c r="N174" s="11" t="str">
        <f t="shared" si="2"/>
        <v>(1173, 1173, 1, DATE_ADD(CURDATE(), INTERVAL 28 DAY), DATE_ADD(CURDATE(), INTERVAL 29 DAY), 0, 0, 2, null, '109.99', '190704173001', '', 1),</v>
      </c>
    </row>
    <row r="175" spans="1:14" x14ac:dyDescent="0.3">
      <c r="A175" s="6">
        <v>1174</v>
      </c>
      <c r="B175" s="6">
        <v>1174</v>
      </c>
      <c r="C175" s="6">
        <v>2</v>
      </c>
      <c r="D175" s="29" t="s">
        <v>1970</v>
      </c>
      <c r="E175" s="29" t="s">
        <v>1971</v>
      </c>
      <c r="F175" s="6">
        <v>0</v>
      </c>
      <c r="G175" s="6">
        <v>0</v>
      </c>
      <c r="H175" s="11">
        <v>1</v>
      </c>
      <c r="I175" s="6" t="s">
        <v>1681</v>
      </c>
      <c r="J175" s="6">
        <v>119.99</v>
      </c>
      <c r="K175" s="11" t="s">
        <v>1654</v>
      </c>
      <c r="L175" s="11"/>
      <c r="M175" s="6">
        <v>1</v>
      </c>
      <c r="N175" s="11" t="str">
        <f t="shared" si="2"/>
        <v>(1174, 1174, 2, DATE_ADD(CURDATE(), INTERVAL 30 DAY), DATE_ADD(CURDATE(), INTERVAL 36 DAY), 0, 0, 1, null, '119.99', '190704174001', '', 1),</v>
      </c>
    </row>
    <row r="176" spans="1:14" x14ac:dyDescent="0.3">
      <c r="A176" s="6">
        <v>1175</v>
      </c>
      <c r="B176" s="6">
        <v>1175</v>
      </c>
      <c r="C176" s="6">
        <v>1</v>
      </c>
      <c r="D176" s="29" t="s">
        <v>1972</v>
      </c>
      <c r="E176" s="29" t="s">
        <v>1973</v>
      </c>
      <c r="F176" s="6">
        <v>0</v>
      </c>
      <c r="G176" s="6">
        <v>0</v>
      </c>
      <c r="H176" s="11">
        <v>3</v>
      </c>
      <c r="I176" s="6" t="s">
        <v>1681</v>
      </c>
      <c r="J176" s="6">
        <v>109.99</v>
      </c>
      <c r="K176" s="11" t="s">
        <v>1655</v>
      </c>
      <c r="L176" s="11"/>
      <c r="M176" s="6">
        <v>1</v>
      </c>
      <c r="N176" s="11" t="str">
        <f t="shared" si="2"/>
        <v>(1175, 1175, 1, DATE_ADD(CURDATE(), INTERVAL 35 DAY), DATE_ADD(CURDATE(), INTERVAL 38 DAY), 0, 0, 3, null, '109.99', '190705175001', '', 1),</v>
      </c>
    </row>
    <row r="177" spans="1:14" x14ac:dyDescent="0.3">
      <c r="A177" s="6">
        <v>1176</v>
      </c>
      <c r="B177" s="6">
        <v>1176</v>
      </c>
      <c r="C177" s="6">
        <v>3</v>
      </c>
      <c r="D177" s="29" t="s">
        <v>1974</v>
      </c>
      <c r="E177" s="29" t="s">
        <v>1975</v>
      </c>
      <c r="F177" s="6">
        <v>0</v>
      </c>
      <c r="G177" s="6">
        <v>0</v>
      </c>
      <c r="H177" s="11">
        <v>1</v>
      </c>
      <c r="I177" s="6" t="s">
        <v>1681</v>
      </c>
      <c r="J177" s="6">
        <v>129.99</v>
      </c>
      <c r="K177" s="11" t="s">
        <v>1656</v>
      </c>
      <c r="L177" s="11"/>
      <c r="M177" s="6">
        <v>1</v>
      </c>
      <c r="N177" s="11" t="str">
        <f t="shared" si="2"/>
        <v>(1176, 1176, 3, DATE_ADD(CURDATE(), INTERVAL 42 DAY), DATE_ADD(CURDATE(), INTERVAL 44 DAY), 0, 0, 1, null, '129.99', '190705176001', '', 1),</v>
      </c>
    </row>
    <row r="178" spans="1:14" x14ac:dyDescent="0.3">
      <c r="A178" s="6">
        <v>1177</v>
      </c>
      <c r="B178" s="6">
        <v>1177</v>
      </c>
      <c r="C178" s="6">
        <v>1</v>
      </c>
      <c r="D178" s="29" t="s">
        <v>1976</v>
      </c>
      <c r="E178" s="29" t="s">
        <v>1977</v>
      </c>
      <c r="F178" s="6">
        <v>0</v>
      </c>
      <c r="G178" s="6">
        <v>0</v>
      </c>
      <c r="H178" s="11">
        <v>2</v>
      </c>
      <c r="I178" s="6" t="s">
        <v>1681</v>
      </c>
      <c r="J178" s="6">
        <v>109.99</v>
      </c>
      <c r="K178" s="11" t="s">
        <v>1657</v>
      </c>
      <c r="L178" s="11" t="s">
        <v>1478</v>
      </c>
      <c r="M178" s="6">
        <v>1</v>
      </c>
      <c r="N178" s="11" t="str">
        <f t="shared" si="2"/>
        <v>(1177, 1177, 1, DATE_ADD(CURDATE(), INTERVAL 45 DAY), DATE_ADD(CURDATE(), INTERVAL 48 DAY), 0, 0, 2, null, '109.99', '190705177001', 'needs a late checkout time', 1),</v>
      </c>
    </row>
    <row r="179" spans="1:14" x14ac:dyDescent="0.3">
      <c r="A179" s="6">
        <v>1178</v>
      </c>
      <c r="B179" s="6">
        <v>1178</v>
      </c>
      <c r="C179" s="6">
        <v>3</v>
      </c>
      <c r="D179" s="29" t="s">
        <v>1978</v>
      </c>
      <c r="E179" s="29" t="s">
        <v>1979</v>
      </c>
      <c r="F179" s="6">
        <v>0</v>
      </c>
      <c r="G179" s="6">
        <v>0</v>
      </c>
      <c r="H179" s="11">
        <v>2</v>
      </c>
      <c r="I179" s="6" t="s">
        <v>1681</v>
      </c>
      <c r="J179" s="6">
        <v>129.99</v>
      </c>
      <c r="K179" s="11" t="s">
        <v>1658</v>
      </c>
      <c r="L179" s="11"/>
      <c r="M179" s="6">
        <v>1</v>
      </c>
      <c r="N179" s="11" t="str">
        <f t="shared" si="2"/>
        <v>(1178, 1178, 3, DATE_ADD(CURDATE(), INTERVAL 47 DAY), DATE_ADD(CURDATE(), INTERVAL 49 DAY), 0, 0, 2, null, '129.99', '190705178001', '', 1),</v>
      </c>
    </row>
    <row r="180" spans="1:14" x14ac:dyDescent="0.3">
      <c r="A180" s="6">
        <v>1179</v>
      </c>
      <c r="B180" s="6">
        <v>1179</v>
      </c>
      <c r="C180" s="6">
        <v>1</v>
      </c>
      <c r="D180" s="29" t="s">
        <v>1979</v>
      </c>
      <c r="E180" s="29" t="s">
        <v>1980</v>
      </c>
      <c r="F180" s="6">
        <v>0</v>
      </c>
      <c r="G180" s="6">
        <v>0</v>
      </c>
      <c r="H180" s="11">
        <v>1</v>
      </c>
      <c r="I180" s="6" t="s">
        <v>1681</v>
      </c>
      <c r="J180" s="6">
        <v>109.99</v>
      </c>
      <c r="K180" s="11" t="s">
        <v>1659</v>
      </c>
      <c r="L180" s="11"/>
      <c r="M180" s="6">
        <v>1</v>
      </c>
      <c r="N180" s="11" t="str">
        <f t="shared" si="2"/>
        <v>(1179, 1179, 1, DATE_ADD(CURDATE(), INTERVAL 49 DAY), DATE_ADD(CURDATE(), INTERVAL 52 DAY), 0, 0, 1, null, '109.99', '190705179001', '', 1),</v>
      </c>
    </row>
    <row r="181" spans="1:14" x14ac:dyDescent="0.3">
      <c r="A181" s="6">
        <v>1180</v>
      </c>
      <c r="B181" s="6">
        <v>1180</v>
      </c>
      <c r="C181" s="6">
        <v>3</v>
      </c>
      <c r="D181" s="29" t="s">
        <v>1944</v>
      </c>
      <c r="E181" s="29" t="s">
        <v>1950</v>
      </c>
      <c r="F181" s="6">
        <v>0</v>
      </c>
      <c r="G181" s="6">
        <v>0</v>
      </c>
      <c r="H181" s="11">
        <v>3</v>
      </c>
      <c r="I181" s="6" t="s">
        <v>1681</v>
      </c>
      <c r="J181" s="6">
        <v>129.99</v>
      </c>
      <c r="K181" s="11" t="s">
        <v>1660</v>
      </c>
      <c r="L181" s="11"/>
      <c r="M181" s="6">
        <v>1</v>
      </c>
      <c r="N181" s="11" t="str">
        <f t="shared" si="2"/>
        <v>(1180, 1180, 3, DATE_ADD(CURDATE(), INTERVAL 1 DAY), DATE_ADD(CURDATE(), INTERVAL 6 DAY), 0, 0, 3, null, '129.99', '190706180001', '', 1),</v>
      </c>
    </row>
    <row r="182" spans="1:14" x14ac:dyDescent="0.3">
      <c r="A182" s="6">
        <v>1181</v>
      </c>
      <c r="B182" s="6">
        <v>1181</v>
      </c>
      <c r="C182" s="6">
        <v>1</v>
      </c>
      <c r="D182" s="29" t="s">
        <v>1945</v>
      </c>
      <c r="E182" s="29" t="s">
        <v>1956</v>
      </c>
      <c r="F182" s="6">
        <v>0</v>
      </c>
      <c r="G182" s="6">
        <v>0</v>
      </c>
      <c r="H182" s="11">
        <v>1</v>
      </c>
      <c r="I182" s="6" t="s">
        <v>1681</v>
      </c>
      <c r="J182" s="6">
        <v>109.99</v>
      </c>
      <c r="K182" s="11" t="s">
        <v>1661</v>
      </c>
      <c r="L182" s="11"/>
      <c r="M182" s="6">
        <v>1</v>
      </c>
      <c r="N182" s="11" t="str">
        <f t="shared" si="2"/>
        <v>(1181, 1181, 1, DATE_ADD(CURDATE(), INTERVAL 2 DAY), DATE_ADD(CURDATE(), INTERVAL 7 DAY), 0, 0, 1, null, '109.99', '190706181001', '', 1),</v>
      </c>
    </row>
    <row r="183" spans="1:14" x14ac:dyDescent="0.3">
      <c r="A183" s="6">
        <v>1182</v>
      </c>
      <c r="B183" s="6">
        <v>1182</v>
      </c>
      <c r="C183" s="6">
        <v>2</v>
      </c>
      <c r="D183" s="29" t="s">
        <v>1946</v>
      </c>
      <c r="E183" s="29" t="s">
        <v>1952</v>
      </c>
      <c r="F183" s="6">
        <v>0</v>
      </c>
      <c r="G183" s="6">
        <v>0</v>
      </c>
      <c r="H183" s="11">
        <v>2</v>
      </c>
      <c r="I183" s="6" t="s">
        <v>1681</v>
      </c>
      <c r="J183" s="6">
        <v>119.99</v>
      </c>
      <c r="K183" s="11" t="s">
        <v>1662</v>
      </c>
      <c r="L183" s="11"/>
      <c r="M183" s="6">
        <v>1</v>
      </c>
      <c r="N183" s="11" t="str">
        <f t="shared" si="2"/>
        <v>(1182, 1182, 2, DATE_ADD(CURDATE(), INTERVAL 3 DAY), DATE_ADD(CURDATE(), INTERVAL 5 DAY), 0, 0, 2, null, '119.99', '190706182001', '', 1),</v>
      </c>
    </row>
    <row r="184" spans="1:14" x14ac:dyDescent="0.3">
      <c r="A184" s="6">
        <v>1183</v>
      </c>
      <c r="B184" s="6">
        <v>1183</v>
      </c>
      <c r="C184" s="6">
        <v>1</v>
      </c>
      <c r="D184" s="29" t="s">
        <v>1949</v>
      </c>
      <c r="E184" s="29" t="s">
        <v>1950</v>
      </c>
      <c r="F184" s="6">
        <v>0</v>
      </c>
      <c r="G184" s="6">
        <v>0</v>
      </c>
      <c r="H184" s="11">
        <v>2</v>
      </c>
      <c r="I184" s="6" t="s">
        <v>1681</v>
      </c>
      <c r="J184" s="6">
        <v>109.99</v>
      </c>
      <c r="K184" s="11" t="s">
        <v>1663</v>
      </c>
      <c r="L184" s="11"/>
      <c r="M184" s="6">
        <v>1</v>
      </c>
      <c r="N184" s="11" t="str">
        <f t="shared" si="2"/>
        <v>(1183, 1183, 1, DATE_ADD(CURDATE(), INTERVAL 4 DAY), DATE_ADD(CURDATE(), INTERVAL 6 DAY), 0, 0, 2, null, '109.99', '190707183001', '', 1),</v>
      </c>
    </row>
    <row r="185" spans="1:14" x14ac:dyDescent="0.3">
      <c r="A185" s="6">
        <v>1184</v>
      </c>
      <c r="B185" s="6">
        <v>1184</v>
      </c>
      <c r="C185" s="6">
        <v>2</v>
      </c>
      <c r="D185" s="29" t="s">
        <v>1952</v>
      </c>
      <c r="E185" s="29" t="s">
        <v>1958</v>
      </c>
      <c r="F185" s="6">
        <v>0</v>
      </c>
      <c r="G185" s="6">
        <v>0</v>
      </c>
      <c r="H185" s="11">
        <v>1</v>
      </c>
      <c r="I185" s="6" t="s">
        <v>1681</v>
      </c>
      <c r="J185" s="6">
        <v>119.99</v>
      </c>
      <c r="K185" s="11" t="s">
        <v>1664</v>
      </c>
      <c r="L185" s="11"/>
      <c r="M185" s="6">
        <v>1</v>
      </c>
      <c r="N185" s="11" t="str">
        <f t="shared" si="2"/>
        <v>(1184, 1184, 2, DATE_ADD(CURDATE(), INTERVAL 5 DAY), DATE_ADD(CURDATE(), INTERVAL 9 DAY), 0, 0, 1, null, '119.99', '190707184001', '', 1),</v>
      </c>
    </row>
    <row r="186" spans="1:14" x14ac:dyDescent="0.3">
      <c r="A186" s="6">
        <v>1185</v>
      </c>
      <c r="B186" s="6">
        <v>1185</v>
      </c>
      <c r="C186" s="6">
        <v>1</v>
      </c>
      <c r="D186" s="29" t="s">
        <v>1950</v>
      </c>
      <c r="E186" s="29" t="s">
        <v>1958</v>
      </c>
      <c r="F186" s="6">
        <v>0</v>
      </c>
      <c r="G186" s="6">
        <v>0</v>
      </c>
      <c r="H186" s="11">
        <v>3</v>
      </c>
      <c r="I186" s="6" t="s">
        <v>1681</v>
      </c>
      <c r="J186" s="6">
        <v>109.99</v>
      </c>
      <c r="K186" s="11" t="s">
        <v>1665</v>
      </c>
      <c r="L186" s="11"/>
      <c r="M186" s="6">
        <v>1</v>
      </c>
      <c r="N186" s="11" t="str">
        <f t="shared" si="2"/>
        <v>(1185, 1185, 1, DATE_ADD(CURDATE(), INTERVAL 6 DAY), DATE_ADD(CURDATE(), INTERVAL 9 DAY), 0, 0, 3, null, '109.99', '190707185001', '', 1),</v>
      </c>
    </row>
    <row r="187" spans="1:14" x14ac:dyDescent="0.3">
      <c r="A187" s="6">
        <v>1186</v>
      </c>
      <c r="B187" s="6">
        <v>1186</v>
      </c>
      <c r="C187" s="6">
        <v>3</v>
      </c>
      <c r="D187" s="29" t="s">
        <v>1956</v>
      </c>
      <c r="E187" s="29" t="s">
        <v>1957</v>
      </c>
      <c r="F187" s="6">
        <v>0</v>
      </c>
      <c r="G187" s="6">
        <v>0</v>
      </c>
      <c r="H187" s="11">
        <v>1</v>
      </c>
      <c r="I187" s="6" t="s">
        <v>1681</v>
      </c>
      <c r="J187" s="6">
        <v>129.99</v>
      </c>
      <c r="K187" s="11" t="s">
        <v>1666</v>
      </c>
      <c r="L187" s="11"/>
      <c r="M187" s="6">
        <v>1</v>
      </c>
      <c r="N187" s="11" t="str">
        <f t="shared" si="2"/>
        <v>(1186, 1186, 3, DATE_ADD(CURDATE(), INTERVAL 7 DAY), DATE_ADD(CURDATE(), INTERVAL 8 DAY), 0, 0, 1, null, '129.99', '190708186001', '', 1),</v>
      </c>
    </row>
    <row r="188" spans="1:14" x14ac:dyDescent="0.3">
      <c r="A188" s="6">
        <v>1187</v>
      </c>
      <c r="B188" s="6">
        <v>1187</v>
      </c>
      <c r="C188" s="6">
        <v>1</v>
      </c>
      <c r="D188" s="29" t="s">
        <v>1957</v>
      </c>
      <c r="E188" s="29" t="s">
        <v>1960</v>
      </c>
      <c r="F188" s="6">
        <v>0</v>
      </c>
      <c r="G188" s="6">
        <v>0</v>
      </c>
      <c r="H188" s="11">
        <v>2</v>
      </c>
      <c r="I188" s="6" t="s">
        <v>1681</v>
      </c>
      <c r="J188" s="6">
        <v>109.99</v>
      </c>
      <c r="K188" s="11" t="s">
        <v>1667</v>
      </c>
      <c r="L188" s="11" t="s">
        <v>1478</v>
      </c>
      <c r="M188" s="6">
        <v>1</v>
      </c>
      <c r="N188" s="11" t="str">
        <f t="shared" si="2"/>
        <v>(1187, 1187, 1, DATE_ADD(CURDATE(), INTERVAL 8 DAY), DATE_ADD(CURDATE(), INTERVAL 11 DAY), 0, 0, 2, null, '109.99', '190708187001', 'needs a late checkout time', 1),</v>
      </c>
    </row>
    <row r="189" spans="1:14" x14ac:dyDescent="0.3">
      <c r="A189" s="6">
        <v>1188</v>
      </c>
      <c r="B189" s="6">
        <v>1188</v>
      </c>
      <c r="C189" s="6">
        <v>3</v>
      </c>
      <c r="D189" s="29" t="s">
        <v>1958</v>
      </c>
      <c r="E189" s="29" t="s">
        <v>1953</v>
      </c>
      <c r="F189" s="6">
        <v>0</v>
      </c>
      <c r="G189" s="6">
        <v>0</v>
      </c>
      <c r="H189" s="11">
        <v>2</v>
      </c>
      <c r="I189" s="6" t="s">
        <v>1681</v>
      </c>
      <c r="J189" s="6">
        <v>129.99</v>
      </c>
      <c r="K189" s="11" t="s">
        <v>1668</v>
      </c>
      <c r="L189" s="11"/>
      <c r="M189" s="6">
        <v>1</v>
      </c>
      <c r="N189" s="11" t="str">
        <f t="shared" si="2"/>
        <v>(1188, 1188, 3, DATE_ADD(CURDATE(), INTERVAL 9 DAY), DATE_ADD(CURDATE(), INTERVAL 10 DAY), 0, 0, 2, null, '129.99', '190709188001', '', 1),</v>
      </c>
    </row>
    <row r="190" spans="1:14" x14ac:dyDescent="0.3">
      <c r="A190" s="6">
        <v>1189</v>
      </c>
      <c r="B190" s="6">
        <v>1189</v>
      </c>
      <c r="C190" s="6">
        <v>1</v>
      </c>
      <c r="D190" s="29" t="s">
        <v>1953</v>
      </c>
      <c r="E190" s="29" t="s">
        <v>1961</v>
      </c>
      <c r="F190" s="6">
        <v>0</v>
      </c>
      <c r="G190" s="6">
        <v>0</v>
      </c>
      <c r="H190" s="11">
        <v>1</v>
      </c>
      <c r="I190" s="6" t="s">
        <v>1681</v>
      </c>
      <c r="J190" s="6">
        <v>109.99</v>
      </c>
      <c r="K190" s="11" t="s">
        <v>1669</v>
      </c>
      <c r="L190" s="11"/>
      <c r="M190" s="6">
        <v>1</v>
      </c>
      <c r="N190" s="11" t="str">
        <f t="shared" si="2"/>
        <v>(1189, 1189, 1, DATE_ADD(CURDATE(), INTERVAL 10 DAY), DATE_ADD(CURDATE(), INTERVAL 12 DAY), 0, 0, 1, null, '109.99', '190709189001', '', 1),</v>
      </c>
    </row>
    <row r="191" spans="1:14" x14ac:dyDescent="0.3">
      <c r="A191" s="6">
        <v>1190</v>
      </c>
      <c r="B191" s="6">
        <v>1190</v>
      </c>
      <c r="C191" s="6">
        <v>3</v>
      </c>
      <c r="D191" s="29" t="s">
        <v>1981</v>
      </c>
      <c r="E191" s="29" t="s">
        <v>1982</v>
      </c>
      <c r="F191" s="6">
        <v>0</v>
      </c>
      <c r="G191" s="6">
        <v>0</v>
      </c>
      <c r="H191" s="11">
        <v>3</v>
      </c>
      <c r="I191" s="6" t="s">
        <v>1681</v>
      </c>
      <c r="J191" s="6">
        <v>129.99</v>
      </c>
      <c r="K191" s="11" t="s">
        <v>1670</v>
      </c>
      <c r="L191" s="11"/>
      <c r="M191" s="6">
        <v>1</v>
      </c>
      <c r="N191" s="11" t="str">
        <f t="shared" si="2"/>
        <v>(1190, 1190, 3, DATE_ADD(CURDATE(), INTERVAL 68 DAY), DATE_ADD(CURDATE(), INTERVAL 71 DAY), 0, 0, 3, null, '129.99', '190710190001', '', 1),</v>
      </c>
    </row>
    <row r="192" spans="1:14" x14ac:dyDescent="0.3">
      <c r="A192" s="6">
        <v>1191</v>
      </c>
      <c r="B192" s="6">
        <v>1191</v>
      </c>
      <c r="C192" s="6">
        <v>1</v>
      </c>
      <c r="D192" s="29" t="s">
        <v>1983</v>
      </c>
      <c r="E192" s="29" t="s">
        <v>1984</v>
      </c>
      <c r="F192" s="6">
        <v>0</v>
      </c>
      <c r="G192" s="6">
        <v>0</v>
      </c>
      <c r="H192" s="11">
        <v>1</v>
      </c>
      <c r="I192" s="6" t="s">
        <v>1681</v>
      </c>
      <c r="J192" s="6">
        <v>109.99</v>
      </c>
      <c r="K192" s="11" t="s">
        <v>1671</v>
      </c>
      <c r="L192" s="11" t="s">
        <v>1480</v>
      </c>
      <c r="M192" s="6">
        <v>1</v>
      </c>
      <c r="N192" s="11" t="str">
        <f t="shared" si="2"/>
        <v>(1191, 1191, 1, DATE_ADD(CURDATE(), INTERVAL 75 DAY), DATE_ADD(CURDATE(), INTERVAL 77 DAY), 0, 0, 1, null, '109.99', '190710191001', 'wants a good view', 1),</v>
      </c>
    </row>
    <row r="193" spans="1:14" x14ac:dyDescent="0.3">
      <c r="A193" s="6">
        <v>1192</v>
      </c>
      <c r="B193" s="6">
        <v>1192</v>
      </c>
      <c r="C193" s="6">
        <v>2</v>
      </c>
      <c r="D193" s="29" t="s">
        <v>1985</v>
      </c>
      <c r="E193" s="29" t="s">
        <v>1986</v>
      </c>
      <c r="F193" s="6">
        <v>0</v>
      </c>
      <c r="G193" s="6">
        <v>0</v>
      </c>
      <c r="H193" s="11">
        <v>2</v>
      </c>
      <c r="I193" s="6" t="s">
        <v>1681</v>
      </c>
      <c r="J193" s="6">
        <v>119.99</v>
      </c>
      <c r="K193" s="11" t="s">
        <v>1672</v>
      </c>
      <c r="L193" s="11"/>
      <c r="M193" s="6">
        <v>1</v>
      </c>
      <c r="N193" s="11" t="str">
        <f t="shared" si="2"/>
        <v>(1192, 1192, 2, DATE_ADD(CURDATE(), INTERVAL 81 DAY), DATE_ADD(CURDATE(), INTERVAL 84 DAY), 0, 0, 2, null, '119.99', '190711192001', '', 1),</v>
      </c>
    </row>
    <row r="194" spans="1:14" x14ac:dyDescent="0.3">
      <c r="A194" s="6">
        <v>1193</v>
      </c>
      <c r="B194" s="6">
        <v>1193</v>
      </c>
      <c r="C194" s="6">
        <v>1</v>
      </c>
      <c r="D194" s="29" t="s">
        <v>1987</v>
      </c>
      <c r="E194" s="29" t="s">
        <v>1988</v>
      </c>
      <c r="F194" s="6">
        <v>0</v>
      </c>
      <c r="G194" s="6">
        <v>0</v>
      </c>
      <c r="H194" s="11">
        <v>2</v>
      </c>
      <c r="I194" s="6" t="s">
        <v>1681</v>
      </c>
      <c r="J194" s="6">
        <v>109.99</v>
      </c>
      <c r="K194" s="11" t="s">
        <v>1673</v>
      </c>
      <c r="L194" s="11"/>
      <c r="M194" s="6">
        <v>1</v>
      </c>
      <c r="N194" s="11" t="str">
        <f t="shared" si="2"/>
        <v>(1193, 1193, 1, DATE_ADD(CURDATE(), INTERVAL 85 DAY), DATE_ADD(CURDATE(), INTERVAL 89 DAY), 0, 0, 2, null, '109.99', '190711193001', '', 1),</v>
      </c>
    </row>
    <row r="195" spans="1:14" x14ac:dyDescent="0.3">
      <c r="A195" s="6">
        <v>1194</v>
      </c>
      <c r="B195" s="6">
        <v>1194</v>
      </c>
      <c r="C195" s="6">
        <v>2</v>
      </c>
      <c r="D195" s="29" t="s">
        <v>1989</v>
      </c>
      <c r="E195" s="29" t="s">
        <v>1990</v>
      </c>
      <c r="F195" s="6">
        <v>0</v>
      </c>
      <c r="G195" s="6">
        <v>0</v>
      </c>
      <c r="H195" s="11">
        <v>1</v>
      </c>
      <c r="I195" s="6" t="s">
        <v>1681</v>
      </c>
      <c r="J195" s="6">
        <v>119.99</v>
      </c>
      <c r="K195" s="11" t="s">
        <v>1674</v>
      </c>
      <c r="L195" s="11" t="s">
        <v>1479</v>
      </c>
      <c r="M195" s="6">
        <v>1</v>
      </c>
      <c r="N195" s="11" t="str">
        <f t="shared" ref="N195:N201" si="3">"("&amp;A195&amp;", "&amp;B195&amp;", "&amp;C195&amp;", "&amp;D195&amp;", "&amp;E195&amp;", "&amp;F195&amp;", "&amp;G195&amp;", "&amp;H195&amp;", "&amp;I195&amp;", '"&amp;J195&amp;"', '"&amp;K195&amp;"', '"&amp;L195&amp;"', "&amp;M195&amp;"),"</f>
        <v>(1194, 1194, 2, DATE_ADD(CURDATE(), INTERVAL 95 DAY), DATE_ADD(CURDATE(), INTERVAL 96 DAY), 0, 0, 1, null, '119.99', '190712194001', 'wants a large screen tv', 1),</v>
      </c>
    </row>
    <row r="196" spans="1:14" x14ac:dyDescent="0.3">
      <c r="A196" s="6">
        <v>1195</v>
      </c>
      <c r="B196" s="6">
        <v>1195</v>
      </c>
      <c r="C196" s="6">
        <v>1</v>
      </c>
      <c r="D196" s="29" t="s">
        <v>1991</v>
      </c>
      <c r="E196" s="29" t="s">
        <v>1992</v>
      </c>
      <c r="F196" s="6">
        <v>0</v>
      </c>
      <c r="G196" s="6">
        <v>0</v>
      </c>
      <c r="H196" s="11">
        <v>3</v>
      </c>
      <c r="I196" s="6" t="s">
        <v>1681</v>
      </c>
      <c r="J196" s="6">
        <v>109.99</v>
      </c>
      <c r="K196" s="11" t="s">
        <v>1675</v>
      </c>
      <c r="L196" s="11"/>
      <c r="M196" s="6">
        <v>1</v>
      </c>
      <c r="N196" s="11" t="str">
        <f t="shared" si="3"/>
        <v>(1195, 1195, 1, DATE_ADD(CURDATE(), INTERVAL 98 DAY), DATE_ADD(CURDATE(), INTERVAL 100 DAY), 0, 0, 3, null, '109.99', '190712195001', '', 1),</v>
      </c>
    </row>
    <row r="197" spans="1:14" x14ac:dyDescent="0.3">
      <c r="A197" s="6">
        <v>1196</v>
      </c>
      <c r="B197" s="6">
        <v>1196</v>
      </c>
      <c r="C197" s="6">
        <v>3</v>
      </c>
      <c r="D197" s="29" t="s">
        <v>1993</v>
      </c>
      <c r="E197" s="29" t="s">
        <v>1994</v>
      </c>
      <c r="F197" s="6">
        <v>0</v>
      </c>
      <c r="G197" s="6">
        <v>0</v>
      </c>
      <c r="H197" s="11">
        <v>2</v>
      </c>
      <c r="I197" s="6" t="s">
        <v>1681</v>
      </c>
      <c r="J197" s="6">
        <v>129.99</v>
      </c>
      <c r="K197" s="11" t="s">
        <v>1676</v>
      </c>
      <c r="L197" s="11"/>
      <c r="M197" s="6">
        <v>1</v>
      </c>
      <c r="N197" s="11" t="str">
        <f t="shared" si="3"/>
        <v>(1196, 1196, 3, DATE_ADD(CURDATE(), INTERVAL 101 DAY), DATE_ADD(CURDATE(), INTERVAL 102 DAY), 0, 0, 2, null, '129.99', '190713196001', '', 1),</v>
      </c>
    </row>
    <row r="198" spans="1:14" x14ac:dyDescent="0.3">
      <c r="A198" s="6">
        <v>1197</v>
      </c>
      <c r="B198" s="6">
        <v>1197</v>
      </c>
      <c r="C198" s="6">
        <v>1</v>
      </c>
      <c r="D198" s="29" t="s">
        <v>1995</v>
      </c>
      <c r="E198" s="29" t="s">
        <v>1996</v>
      </c>
      <c r="F198" s="6">
        <v>0</v>
      </c>
      <c r="G198" s="6">
        <v>0</v>
      </c>
      <c r="H198" s="11">
        <v>2</v>
      </c>
      <c r="I198" s="6" t="s">
        <v>1681</v>
      </c>
      <c r="J198" s="6">
        <v>109.99</v>
      </c>
      <c r="K198" s="11" t="s">
        <v>1677</v>
      </c>
      <c r="L198" s="11" t="s">
        <v>1478</v>
      </c>
      <c r="M198" s="6">
        <v>1</v>
      </c>
      <c r="N198" s="11" t="str">
        <f t="shared" si="3"/>
        <v>(1197, 1197, 1, DATE_ADD(CURDATE(), INTERVAL 106 DAY), DATE_ADD(CURDATE(), INTERVAL 107 DAY), 0, 0, 2, null, '109.99', '190713197001', 'needs a late checkout time', 1),</v>
      </c>
    </row>
    <row r="199" spans="1:14" x14ac:dyDescent="0.3">
      <c r="A199" s="6">
        <v>1198</v>
      </c>
      <c r="B199" s="6">
        <v>1198</v>
      </c>
      <c r="C199" s="6">
        <v>3</v>
      </c>
      <c r="D199" s="29" t="s">
        <v>1997</v>
      </c>
      <c r="E199" s="29" t="s">
        <v>1998</v>
      </c>
      <c r="F199" s="6">
        <v>0</v>
      </c>
      <c r="G199" s="6">
        <v>0</v>
      </c>
      <c r="H199" s="11">
        <v>2</v>
      </c>
      <c r="I199" s="6" t="s">
        <v>1681</v>
      </c>
      <c r="J199" s="6">
        <v>129.99</v>
      </c>
      <c r="K199" s="11" t="s">
        <v>1678</v>
      </c>
      <c r="L199" s="11"/>
      <c r="M199" s="6">
        <v>1</v>
      </c>
      <c r="N199" s="11" t="str">
        <f t="shared" si="3"/>
        <v>(1198, 1198, 3, DATE_ADD(CURDATE(), INTERVAL 108 DAY), DATE_ADD(CURDATE(), INTERVAL 110 DAY), 0, 0, 2, null, '129.99', '190713198001', '', 1),</v>
      </c>
    </row>
    <row r="200" spans="1:14" x14ac:dyDescent="0.3">
      <c r="A200" s="6">
        <v>1199</v>
      </c>
      <c r="B200" s="6">
        <v>1199</v>
      </c>
      <c r="C200" s="6">
        <v>1</v>
      </c>
      <c r="D200" s="29" t="s">
        <v>1999</v>
      </c>
      <c r="E200" s="29" t="s">
        <v>2000</v>
      </c>
      <c r="F200" s="6">
        <v>0</v>
      </c>
      <c r="G200" s="6">
        <v>0</v>
      </c>
      <c r="H200" s="11">
        <v>1</v>
      </c>
      <c r="I200" s="6" t="s">
        <v>1681</v>
      </c>
      <c r="J200" s="6">
        <v>109.99</v>
      </c>
      <c r="K200" s="11" t="s">
        <v>1679</v>
      </c>
      <c r="L200" s="11"/>
      <c r="M200" s="6">
        <v>1</v>
      </c>
      <c r="N200" s="11" t="str">
        <f t="shared" si="3"/>
        <v>(1199, 1199, 1, DATE_ADD(CURDATE(), INTERVAL 111 DAY), DATE_ADD(CURDATE(), INTERVAL 116 DAY), 0, 0, 1, null, '109.99', '190714199001', '', 1),</v>
      </c>
    </row>
    <row r="201" spans="1:14" x14ac:dyDescent="0.3">
      <c r="A201" s="6">
        <v>1200</v>
      </c>
      <c r="B201" s="6">
        <v>1200</v>
      </c>
      <c r="C201" s="6">
        <v>3</v>
      </c>
      <c r="D201" s="29" t="s">
        <v>2001</v>
      </c>
      <c r="E201" s="29" t="s">
        <v>2002</v>
      </c>
      <c r="F201" s="6">
        <v>0</v>
      </c>
      <c r="G201" s="6">
        <v>0</v>
      </c>
      <c r="H201" s="11">
        <v>3</v>
      </c>
      <c r="I201" s="6" t="s">
        <v>1681</v>
      </c>
      <c r="J201" s="6">
        <v>129.99</v>
      </c>
      <c r="K201" s="11" t="s">
        <v>1680</v>
      </c>
      <c r="L201" s="11"/>
      <c r="M201" s="6">
        <v>1</v>
      </c>
      <c r="N201" s="11" t="str">
        <f t="shared" si="3"/>
        <v>(1200, 1200, 3, DATE_ADD(CURDATE(), INTERVAL 120 DAY), DATE_ADD(CURDATE(), INTERVAL 123 DAY), 0, 0, 3, null, '129.99', '190714200001', '', 1),</v>
      </c>
    </row>
  </sheetData>
  <sortState xmlns:xlrd2="http://schemas.microsoft.com/office/spreadsheetml/2017/richdata2" ref="A2:N201">
    <sortCondition ref="A2:A2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3060-82F7-4A7D-B9A5-DBB4756D7366}">
  <dimension ref="A1:F201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13.109375" style="2" bestFit="1" customWidth="1"/>
    <col min="2" max="2" width="11.44140625" style="2" bestFit="1" customWidth="1"/>
    <col min="3" max="3" width="11.44140625" style="2" customWidth="1"/>
    <col min="4" max="4" width="7.109375" style="2" bestFit="1" customWidth="1"/>
    <col min="5" max="5" width="9.88671875" bestFit="1" customWidth="1"/>
    <col min="6" max="6" width="16" bestFit="1" customWidth="1"/>
  </cols>
  <sheetData>
    <row r="1" spans="1:6" s="1" customFormat="1" x14ac:dyDescent="0.3">
      <c r="A1" s="4" t="s">
        <v>1469</v>
      </c>
      <c r="B1" s="4" t="s">
        <v>1468</v>
      </c>
      <c r="C1" s="4" t="s">
        <v>2003</v>
      </c>
      <c r="D1" s="4" t="s">
        <v>1466</v>
      </c>
      <c r="E1" s="10" t="s">
        <v>1467</v>
      </c>
      <c r="F1" s="22" t="s">
        <v>1248</v>
      </c>
    </row>
    <row r="2" spans="1:6" x14ac:dyDescent="0.3">
      <c r="A2" s="6">
        <v>1001</v>
      </c>
      <c r="B2" s="6">
        <v>1</v>
      </c>
      <c r="C2" s="6">
        <v>0</v>
      </c>
      <c r="D2" s="6">
        <v>1</v>
      </c>
      <c r="E2" s="11"/>
      <c r="F2" s="11" t="str">
        <f>"("&amp;A2&amp;", "&amp;B2&amp;", "&amp;C2&amp;", "&amp;D2&amp;", '"&amp;E2&amp;"'),"</f>
        <v>(1001, 1, 0, 1, ''),</v>
      </c>
    </row>
    <row r="3" spans="1:6" x14ac:dyDescent="0.3">
      <c r="A3" s="6">
        <v>1002</v>
      </c>
      <c r="B3" s="6">
        <v>2</v>
      </c>
      <c r="C3" s="6" t="s">
        <v>1681</v>
      </c>
      <c r="D3" s="6">
        <v>1</v>
      </c>
      <c r="E3" s="11"/>
      <c r="F3" s="11" t="str">
        <f t="shared" ref="F3:F66" si="0">"("&amp;A3&amp;", "&amp;B3&amp;", "&amp;C3&amp;", "&amp;D3&amp;", '"&amp;E3&amp;"'),"</f>
        <v>(1002, 2, null, 1, ''),</v>
      </c>
    </row>
    <row r="4" spans="1:6" x14ac:dyDescent="0.3">
      <c r="A4" s="6">
        <v>1003</v>
      </c>
      <c r="B4" s="6">
        <v>3</v>
      </c>
      <c r="C4" s="6" t="s">
        <v>1681</v>
      </c>
      <c r="D4" s="6">
        <v>2</v>
      </c>
      <c r="E4" s="11"/>
      <c r="F4" s="11" t="str">
        <f t="shared" si="0"/>
        <v>(1003, 3, null, 2, ''),</v>
      </c>
    </row>
    <row r="5" spans="1:6" x14ac:dyDescent="0.3">
      <c r="A5" s="6">
        <v>1004</v>
      </c>
      <c r="B5" s="6">
        <v>4</v>
      </c>
      <c r="C5" s="6" t="s">
        <v>1681</v>
      </c>
      <c r="D5" s="6">
        <v>1</v>
      </c>
      <c r="E5" s="11"/>
      <c r="F5" s="11" t="str">
        <f t="shared" si="0"/>
        <v>(1004, 4, null, 1, ''),</v>
      </c>
    </row>
    <row r="6" spans="1:6" x14ac:dyDescent="0.3">
      <c r="A6" s="6">
        <v>1005</v>
      </c>
      <c r="B6" s="6">
        <v>5</v>
      </c>
      <c r="C6" s="6" t="s">
        <v>1681</v>
      </c>
      <c r="D6" s="6">
        <v>3</v>
      </c>
      <c r="E6" s="11"/>
      <c r="F6" s="11" t="str">
        <f t="shared" si="0"/>
        <v>(1005, 5, null, 3, ''),</v>
      </c>
    </row>
    <row r="7" spans="1:6" x14ac:dyDescent="0.3">
      <c r="A7" s="6">
        <v>1006</v>
      </c>
      <c r="B7" s="6">
        <v>6</v>
      </c>
      <c r="C7" s="6" t="s">
        <v>1681</v>
      </c>
      <c r="D7" s="6">
        <v>1</v>
      </c>
      <c r="E7" s="11"/>
      <c r="F7" s="11" t="str">
        <f t="shared" si="0"/>
        <v>(1006, 6, null, 1, ''),</v>
      </c>
    </row>
    <row r="8" spans="1:6" x14ac:dyDescent="0.3">
      <c r="A8" s="6">
        <v>1007</v>
      </c>
      <c r="B8" s="6">
        <v>7</v>
      </c>
      <c r="C8" s="6" t="s">
        <v>1681</v>
      </c>
      <c r="D8" s="6">
        <v>1</v>
      </c>
      <c r="E8" s="11"/>
      <c r="F8" s="11" t="str">
        <f t="shared" si="0"/>
        <v>(1007, 7, null, 1, ''),</v>
      </c>
    </row>
    <row r="9" spans="1:6" x14ac:dyDescent="0.3">
      <c r="A9" s="6">
        <v>1008</v>
      </c>
      <c r="B9" s="6">
        <v>8</v>
      </c>
      <c r="C9" s="6" t="s">
        <v>1681</v>
      </c>
      <c r="D9" s="6">
        <v>2</v>
      </c>
      <c r="E9" s="11"/>
      <c r="F9" s="11" t="str">
        <f t="shared" si="0"/>
        <v>(1008, 8, null, 2, ''),</v>
      </c>
    </row>
    <row r="10" spans="1:6" x14ac:dyDescent="0.3">
      <c r="A10" s="6">
        <v>1009</v>
      </c>
      <c r="B10" s="6">
        <v>9</v>
      </c>
      <c r="C10" s="6" t="s">
        <v>1681</v>
      </c>
      <c r="D10" s="6">
        <v>1</v>
      </c>
      <c r="E10" s="11"/>
      <c r="F10" s="11" t="str">
        <f t="shared" si="0"/>
        <v>(1009, 9, null, 1, ''),</v>
      </c>
    </row>
    <row r="11" spans="1:6" x14ac:dyDescent="0.3">
      <c r="A11" s="6">
        <v>1010</v>
      </c>
      <c r="B11" s="6">
        <v>10</v>
      </c>
      <c r="C11" s="6" t="s">
        <v>1681</v>
      </c>
      <c r="D11" s="6">
        <v>3</v>
      </c>
      <c r="E11" s="11"/>
      <c r="F11" s="11" t="str">
        <f t="shared" si="0"/>
        <v>(1010, 10, null, 3, ''),</v>
      </c>
    </row>
    <row r="12" spans="1:6" x14ac:dyDescent="0.3">
      <c r="A12" s="6">
        <v>1011</v>
      </c>
      <c r="B12" s="6">
        <v>11</v>
      </c>
      <c r="C12" s="6" t="s">
        <v>1681</v>
      </c>
      <c r="D12" s="6">
        <v>1</v>
      </c>
      <c r="E12" s="11"/>
      <c r="F12" s="11" t="str">
        <f t="shared" si="0"/>
        <v>(1011, 11, null, 1, ''),</v>
      </c>
    </row>
    <row r="13" spans="1:6" x14ac:dyDescent="0.3">
      <c r="A13" s="6">
        <v>1012</v>
      </c>
      <c r="B13" s="6">
        <v>12</v>
      </c>
      <c r="C13" s="6" t="s">
        <v>1681</v>
      </c>
      <c r="D13" s="6">
        <v>1</v>
      </c>
      <c r="E13" s="11"/>
      <c r="F13" s="11" t="str">
        <f t="shared" si="0"/>
        <v>(1012, 12, null, 1, ''),</v>
      </c>
    </row>
    <row r="14" spans="1:6" x14ac:dyDescent="0.3">
      <c r="A14" s="6">
        <v>1013</v>
      </c>
      <c r="B14" s="6">
        <v>13</v>
      </c>
      <c r="C14" s="6" t="s">
        <v>1681</v>
      </c>
      <c r="D14" s="6">
        <v>2</v>
      </c>
      <c r="E14" s="11"/>
      <c r="F14" s="11" t="str">
        <f t="shared" si="0"/>
        <v>(1013, 13, null, 2, ''),</v>
      </c>
    </row>
    <row r="15" spans="1:6" x14ac:dyDescent="0.3">
      <c r="A15" s="6">
        <v>1014</v>
      </c>
      <c r="B15" s="6">
        <v>14</v>
      </c>
      <c r="C15" s="6" t="s">
        <v>1681</v>
      </c>
      <c r="D15" s="6">
        <v>1</v>
      </c>
      <c r="E15" s="11"/>
      <c r="F15" s="11" t="str">
        <f t="shared" si="0"/>
        <v>(1014, 14, null, 1, ''),</v>
      </c>
    </row>
    <row r="16" spans="1:6" x14ac:dyDescent="0.3">
      <c r="A16" s="6">
        <v>1015</v>
      </c>
      <c r="B16" s="6">
        <v>15</v>
      </c>
      <c r="C16" s="6" t="s">
        <v>1681</v>
      </c>
      <c r="D16" s="6">
        <v>3</v>
      </c>
      <c r="E16" s="11"/>
      <c r="F16" s="11" t="str">
        <f t="shared" si="0"/>
        <v>(1015, 15, null, 3, ''),</v>
      </c>
    </row>
    <row r="17" spans="1:6" x14ac:dyDescent="0.3">
      <c r="A17" s="6">
        <v>1016</v>
      </c>
      <c r="B17" s="6">
        <v>16</v>
      </c>
      <c r="C17" s="6" t="s">
        <v>1681</v>
      </c>
      <c r="D17" s="6">
        <v>1</v>
      </c>
      <c r="E17" s="11"/>
      <c r="F17" s="11" t="str">
        <f t="shared" si="0"/>
        <v>(1016, 16, null, 1, ''),</v>
      </c>
    </row>
    <row r="18" spans="1:6" x14ac:dyDescent="0.3">
      <c r="A18" s="6">
        <v>1017</v>
      </c>
      <c r="B18" s="6">
        <v>17</v>
      </c>
      <c r="C18" s="6" t="s">
        <v>1681</v>
      </c>
      <c r="D18" s="6">
        <v>1</v>
      </c>
      <c r="E18" s="11"/>
      <c r="F18" s="11" t="str">
        <f t="shared" si="0"/>
        <v>(1017, 17, null, 1, ''),</v>
      </c>
    </row>
    <row r="19" spans="1:6" x14ac:dyDescent="0.3">
      <c r="A19" s="6">
        <v>1018</v>
      </c>
      <c r="B19" s="6">
        <v>18</v>
      </c>
      <c r="C19" s="6" t="s">
        <v>1681</v>
      </c>
      <c r="D19" s="6">
        <v>2</v>
      </c>
      <c r="E19" s="11"/>
      <c r="F19" s="11" t="str">
        <f t="shared" si="0"/>
        <v>(1018, 18, null, 2, ''),</v>
      </c>
    </row>
    <row r="20" spans="1:6" x14ac:dyDescent="0.3">
      <c r="A20" s="6">
        <v>1019</v>
      </c>
      <c r="B20" s="6">
        <v>19</v>
      </c>
      <c r="C20" s="6" t="s">
        <v>1681</v>
      </c>
      <c r="D20" s="6">
        <v>1</v>
      </c>
      <c r="E20" s="11"/>
      <c r="F20" s="11" t="str">
        <f t="shared" si="0"/>
        <v>(1019, 19, null, 1, ''),</v>
      </c>
    </row>
    <row r="21" spans="1:6" x14ac:dyDescent="0.3">
      <c r="A21" s="6">
        <v>1020</v>
      </c>
      <c r="B21" s="6">
        <v>20</v>
      </c>
      <c r="C21" s="6" t="s">
        <v>1681</v>
      </c>
      <c r="D21" s="6">
        <v>3</v>
      </c>
      <c r="E21" s="11"/>
      <c r="F21" s="11" t="str">
        <f t="shared" si="0"/>
        <v>(1020, 20, null, 3, ''),</v>
      </c>
    </row>
    <row r="22" spans="1:6" x14ac:dyDescent="0.3">
      <c r="A22" s="6">
        <v>1021</v>
      </c>
      <c r="B22" s="6">
        <v>21</v>
      </c>
      <c r="C22" s="6" t="s">
        <v>1681</v>
      </c>
      <c r="D22" s="6">
        <v>2</v>
      </c>
      <c r="E22" s="11"/>
      <c r="F22" s="11" t="str">
        <f t="shared" si="0"/>
        <v>(1021, 21, null, 2, ''),</v>
      </c>
    </row>
    <row r="23" spans="1:6" x14ac:dyDescent="0.3">
      <c r="A23" s="6">
        <v>1022</v>
      </c>
      <c r="B23" s="6">
        <v>22</v>
      </c>
      <c r="C23" s="6" t="s">
        <v>1681</v>
      </c>
      <c r="D23" s="6">
        <v>3</v>
      </c>
      <c r="E23" s="11"/>
      <c r="F23" s="11" t="str">
        <f t="shared" si="0"/>
        <v>(1022, 22, null, 3, ''),</v>
      </c>
    </row>
    <row r="24" spans="1:6" x14ac:dyDescent="0.3">
      <c r="A24" s="6">
        <v>1023</v>
      </c>
      <c r="B24" s="6">
        <v>23</v>
      </c>
      <c r="C24" s="6" t="s">
        <v>1681</v>
      </c>
      <c r="D24" s="6">
        <v>1</v>
      </c>
      <c r="E24" s="11"/>
      <c r="F24" s="11" t="str">
        <f t="shared" si="0"/>
        <v>(1023, 23, null, 1, ''),</v>
      </c>
    </row>
    <row r="25" spans="1:6" x14ac:dyDescent="0.3">
      <c r="A25" s="6">
        <v>1024</v>
      </c>
      <c r="B25" s="6">
        <v>24</v>
      </c>
      <c r="C25" s="6" t="s">
        <v>1681</v>
      </c>
      <c r="D25" s="6">
        <v>3</v>
      </c>
      <c r="E25" s="11"/>
      <c r="F25" s="11" t="str">
        <f t="shared" si="0"/>
        <v>(1024, 24, null, 3, ''),</v>
      </c>
    </row>
    <row r="26" spans="1:6" x14ac:dyDescent="0.3">
      <c r="A26" s="6">
        <v>1025</v>
      </c>
      <c r="B26" s="6">
        <v>25</v>
      </c>
      <c r="C26" s="6" t="s">
        <v>1681</v>
      </c>
      <c r="D26" s="6">
        <v>2</v>
      </c>
      <c r="E26" s="11"/>
      <c r="F26" s="11" t="str">
        <f t="shared" si="0"/>
        <v>(1025, 25, null, 2, ''),</v>
      </c>
    </row>
    <row r="27" spans="1:6" x14ac:dyDescent="0.3">
      <c r="A27" s="6">
        <v>1026</v>
      </c>
      <c r="B27" s="6">
        <v>26</v>
      </c>
      <c r="C27" s="6" t="s">
        <v>1681</v>
      </c>
      <c r="D27" s="6">
        <v>1</v>
      </c>
      <c r="E27" s="11"/>
      <c r="F27" s="11" t="str">
        <f t="shared" si="0"/>
        <v>(1026, 26, null, 1, ''),</v>
      </c>
    </row>
    <row r="28" spans="1:6" x14ac:dyDescent="0.3">
      <c r="A28" s="6">
        <v>1027</v>
      </c>
      <c r="B28" s="6">
        <v>27</v>
      </c>
      <c r="C28" s="6" t="s">
        <v>1681</v>
      </c>
      <c r="D28" s="6">
        <v>2</v>
      </c>
      <c r="E28" s="11"/>
      <c r="F28" s="11" t="str">
        <f t="shared" si="0"/>
        <v>(1027, 27, null, 2, ''),</v>
      </c>
    </row>
    <row r="29" spans="1:6" x14ac:dyDescent="0.3">
      <c r="A29" s="6">
        <v>1028</v>
      </c>
      <c r="B29" s="6">
        <v>28</v>
      </c>
      <c r="C29" s="6" t="s">
        <v>1681</v>
      </c>
      <c r="D29" s="6">
        <v>1</v>
      </c>
      <c r="E29" s="11"/>
      <c r="F29" s="11" t="str">
        <f t="shared" si="0"/>
        <v>(1028, 28, null, 1, ''),</v>
      </c>
    </row>
    <row r="30" spans="1:6" x14ac:dyDescent="0.3">
      <c r="A30" s="6">
        <v>1029</v>
      </c>
      <c r="B30" s="6">
        <v>29</v>
      </c>
      <c r="C30" s="6" t="s">
        <v>1681</v>
      </c>
      <c r="D30" s="6">
        <v>3</v>
      </c>
      <c r="E30" s="11"/>
      <c r="F30" s="11" t="str">
        <f t="shared" si="0"/>
        <v>(1029, 29, null, 3, ''),</v>
      </c>
    </row>
    <row r="31" spans="1:6" x14ac:dyDescent="0.3">
      <c r="A31" s="6">
        <v>1030</v>
      </c>
      <c r="B31" s="6">
        <v>30</v>
      </c>
      <c r="C31" s="6" t="s">
        <v>1681</v>
      </c>
      <c r="D31" s="6">
        <v>2</v>
      </c>
      <c r="E31" s="11"/>
      <c r="F31" s="11" t="str">
        <f t="shared" si="0"/>
        <v>(1030, 30, null, 2, ''),</v>
      </c>
    </row>
    <row r="32" spans="1:6" x14ac:dyDescent="0.3">
      <c r="A32" s="6">
        <v>1031</v>
      </c>
      <c r="B32" s="6">
        <v>31</v>
      </c>
      <c r="C32" s="6" t="s">
        <v>1681</v>
      </c>
      <c r="D32" s="6">
        <v>3</v>
      </c>
      <c r="E32" s="11"/>
      <c r="F32" s="11" t="str">
        <f t="shared" si="0"/>
        <v>(1031, 31, null, 3, ''),</v>
      </c>
    </row>
    <row r="33" spans="1:6" x14ac:dyDescent="0.3">
      <c r="A33" s="6">
        <v>1032</v>
      </c>
      <c r="B33" s="6">
        <v>32</v>
      </c>
      <c r="C33" s="6" t="s">
        <v>1681</v>
      </c>
      <c r="D33" s="6">
        <v>1</v>
      </c>
      <c r="E33" s="11"/>
      <c r="F33" s="11" t="str">
        <f t="shared" si="0"/>
        <v>(1032, 32, null, 1, ''),</v>
      </c>
    </row>
    <row r="34" spans="1:6" x14ac:dyDescent="0.3">
      <c r="A34" s="6">
        <v>1033</v>
      </c>
      <c r="B34" s="6">
        <v>33</v>
      </c>
      <c r="C34" s="6" t="s">
        <v>1681</v>
      </c>
      <c r="D34" s="6">
        <v>3</v>
      </c>
      <c r="E34" s="11"/>
      <c r="F34" s="11" t="str">
        <f t="shared" si="0"/>
        <v>(1033, 33, null, 3, ''),</v>
      </c>
    </row>
    <row r="35" spans="1:6" x14ac:dyDescent="0.3">
      <c r="A35" s="6">
        <v>1034</v>
      </c>
      <c r="B35" s="6">
        <v>34</v>
      </c>
      <c r="C35" s="6" t="s">
        <v>1681</v>
      </c>
      <c r="D35" s="6">
        <v>2</v>
      </c>
      <c r="E35" s="11"/>
      <c r="F35" s="11" t="str">
        <f t="shared" si="0"/>
        <v>(1034, 34, null, 2, ''),</v>
      </c>
    </row>
    <row r="36" spans="1:6" x14ac:dyDescent="0.3">
      <c r="A36" s="6">
        <v>1035</v>
      </c>
      <c r="B36" s="6">
        <v>35</v>
      </c>
      <c r="C36" s="6" t="s">
        <v>1681</v>
      </c>
      <c r="D36" s="6">
        <v>1</v>
      </c>
      <c r="E36" s="11"/>
      <c r="F36" s="11" t="str">
        <f t="shared" si="0"/>
        <v>(1035, 35, null, 1, ''),</v>
      </c>
    </row>
    <row r="37" spans="1:6" x14ac:dyDescent="0.3">
      <c r="A37" s="6">
        <v>1036</v>
      </c>
      <c r="B37" s="6">
        <v>36</v>
      </c>
      <c r="C37" s="6" t="s">
        <v>1681</v>
      </c>
      <c r="D37" s="6">
        <v>2</v>
      </c>
      <c r="E37" s="11"/>
      <c r="F37" s="11" t="str">
        <f t="shared" si="0"/>
        <v>(1036, 36, null, 2, ''),</v>
      </c>
    </row>
    <row r="38" spans="1:6" x14ac:dyDescent="0.3">
      <c r="A38" s="6">
        <v>1037</v>
      </c>
      <c r="B38" s="6">
        <v>37</v>
      </c>
      <c r="C38" s="6" t="s">
        <v>1681</v>
      </c>
      <c r="D38" s="6">
        <v>1</v>
      </c>
      <c r="E38" s="11"/>
      <c r="F38" s="11" t="str">
        <f t="shared" si="0"/>
        <v>(1037, 37, null, 1, ''),</v>
      </c>
    </row>
    <row r="39" spans="1:6" x14ac:dyDescent="0.3">
      <c r="A39" s="6">
        <v>1038</v>
      </c>
      <c r="B39" s="6">
        <v>38</v>
      </c>
      <c r="C39" s="6" t="s">
        <v>1681</v>
      </c>
      <c r="D39" s="6">
        <v>3</v>
      </c>
      <c r="E39" s="11"/>
      <c r="F39" s="11" t="str">
        <f t="shared" si="0"/>
        <v>(1038, 38, null, 3, ''),</v>
      </c>
    </row>
    <row r="40" spans="1:6" x14ac:dyDescent="0.3">
      <c r="A40" s="6">
        <v>1039</v>
      </c>
      <c r="B40" s="6">
        <v>39</v>
      </c>
      <c r="C40" s="6" t="s">
        <v>1681</v>
      </c>
      <c r="D40" s="6">
        <v>2</v>
      </c>
      <c r="E40" s="11"/>
      <c r="F40" s="11" t="str">
        <f t="shared" si="0"/>
        <v>(1039, 39, null, 2, ''),</v>
      </c>
    </row>
    <row r="41" spans="1:6" x14ac:dyDescent="0.3">
      <c r="A41" s="6">
        <v>1040</v>
      </c>
      <c r="B41" s="6">
        <v>40</v>
      </c>
      <c r="C41" s="6" t="s">
        <v>1681</v>
      </c>
      <c r="D41" s="6">
        <v>3</v>
      </c>
      <c r="E41" s="11"/>
      <c r="F41" s="11" t="str">
        <f t="shared" si="0"/>
        <v>(1040, 40, null, 3, ''),</v>
      </c>
    </row>
    <row r="42" spans="1:6" x14ac:dyDescent="0.3">
      <c r="A42" s="6">
        <v>1041</v>
      </c>
      <c r="B42" s="6">
        <v>41</v>
      </c>
      <c r="C42" s="6" t="s">
        <v>1681</v>
      </c>
      <c r="D42" s="6">
        <v>1</v>
      </c>
      <c r="E42" s="11"/>
      <c r="F42" s="11" t="str">
        <f t="shared" si="0"/>
        <v>(1041, 41, null, 1, ''),</v>
      </c>
    </row>
    <row r="43" spans="1:6" x14ac:dyDescent="0.3">
      <c r="A43" s="6">
        <v>1042</v>
      </c>
      <c r="B43" s="6">
        <v>42</v>
      </c>
      <c r="C43" s="6" t="s">
        <v>1681</v>
      </c>
      <c r="D43" s="6">
        <v>3</v>
      </c>
      <c r="E43" s="11"/>
      <c r="F43" s="11" t="str">
        <f t="shared" si="0"/>
        <v>(1042, 42, null, 3, ''),</v>
      </c>
    </row>
    <row r="44" spans="1:6" x14ac:dyDescent="0.3">
      <c r="A44" s="6">
        <v>1043</v>
      </c>
      <c r="B44" s="6">
        <v>43</v>
      </c>
      <c r="C44" s="6" t="s">
        <v>1681</v>
      </c>
      <c r="D44" s="6">
        <v>2</v>
      </c>
      <c r="E44" s="11"/>
      <c r="F44" s="11" t="str">
        <f t="shared" si="0"/>
        <v>(1043, 43, null, 2, ''),</v>
      </c>
    </row>
    <row r="45" spans="1:6" x14ac:dyDescent="0.3">
      <c r="A45" s="6">
        <v>1044</v>
      </c>
      <c r="B45" s="6">
        <v>44</v>
      </c>
      <c r="C45" s="6" t="s">
        <v>1681</v>
      </c>
      <c r="D45" s="6">
        <v>1</v>
      </c>
      <c r="E45" s="11"/>
      <c r="F45" s="11" t="str">
        <f t="shared" si="0"/>
        <v>(1044, 44, null, 1, ''),</v>
      </c>
    </row>
    <row r="46" spans="1:6" x14ac:dyDescent="0.3">
      <c r="A46" s="6">
        <v>1045</v>
      </c>
      <c r="B46" s="6">
        <v>45</v>
      </c>
      <c r="C46" s="6" t="s">
        <v>1681</v>
      </c>
      <c r="D46" s="6">
        <v>3</v>
      </c>
      <c r="E46" s="11"/>
      <c r="F46" s="11" t="str">
        <f t="shared" si="0"/>
        <v>(1045, 45, null, 3, ''),</v>
      </c>
    </row>
    <row r="47" spans="1:6" x14ac:dyDescent="0.3">
      <c r="A47" s="6">
        <v>1046</v>
      </c>
      <c r="B47" s="6">
        <v>46</v>
      </c>
      <c r="C47" s="6" t="s">
        <v>1681</v>
      </c>
      <c r="D47" s="6">
        <v>2</v>
      </c>
      <c r="E47" s="11"/>
      <c r="F47" s="11" t="str">
        <f t="shared" si="0"/>
        <v>(1046, 46, null, 2, ''),</v>
      </c>
    </row>
    <row r="48" spans="1:6" x14ac:dyDescent="0.3">
      <c r="A48" s="6">
        <v>1047</v>
      </c>
      <c r="B48" s="6">
        <v>47</v>
      </c>
      <c r="C48" s="6" t="s">
        <v>1681</v>
      </c>
      <c r="D48" s="6">
        <v>3</v>
      </c>
      <c r="E48" s="11"/>
      <c r="F48" s="11" t="str">
        <f t="shared" si="0"/>
        <v>(1047, 47, null, 3, ''),</v>
      </c>
    </row>
    <row r="49" spans="1:6" x14ac:dyDescent="0.3">
      <c r="A49" s="6">
        <v>1048</v>
      </c>
      <c r="B49" s="6">
        <v>48</v>
      </c>
      <c r="C49" s="6" t="s">
        <v>1681</v>
      </c>
      <c r="D49" s="6">
        <v>1</v>
      </c>
      <c r="E49" s="11"/>
      <c r="F49" s="11" t="str">
        <f t="shared" si="0"/>
        <v>(1048, 48, null, 1, ''),</v>
      </c>
    </row>
    <row r="50" spans="1:6" x14ac:dyDescent="0.3">
      <c r="A50" s="6">
        <v>1049</v>
      </c>
      <c r="B50" s="6">
        <v>49</v>
      </c>
      <c r="C50" s="6" t="s">
        <v>1681</v>
      </c>
      <c r="D50" s="6">
        <v>3</v>
      </c>
      <c r="E50" s="11"/>
      <c r="F50" s="11" t="str">
        <f t="shared" si="0"/>
        <v>(1049, 49, null, 3, ''),</v>
      </c>
    </row>
    <row r="51" spans="1:6" x14ac:dyDescent="0.3">
      <c r="A51" s="6">
        <v>1050</v>
      </c>
      <c r="B51" s="6">
        <v>50</v>
      </c>
      <c r="C51" s="6" t="s">
        <v>1681</v>
      </c>
      <c r="D51" s="6">
        <v>2</v>
      </c>
      <c r="E51" s="11"/>
      <c r="F51" s="11" t="str">
        <f t="shared" si="0"/>
        <v>(1050, 50, null, 2, ''),</v>
      </c>
    </row>
    <row r="52" spans="1:6" x14ac:dyDescent="0.3">
      <c r="A52" s="6">
        <v>1051</v>
      </c>
      <c r="B52" s="6">
        <v>51</v>
      </c>
      <c r="C52" s="6" t="s">
        <v>1681</v>
      </c>
      <c r="D52" s="6">
        <v>1</v>
      </c>
      <c r="E52" s="11"/>
      <c r="F52" s="11" t="str">
        <f t="shared" si="0"/>
        <v>(1051, 51, null, 1, ''),</v>
      </c>
    </row>
    <row r="53" spans="1:6" x14ac:dyDescent="0.3">
      <c r="A53" s="6">
        <v>1052</v>
      </c>
      <c r="B53" s="6">
        <v>52</v>
      </c>
      <c r="C53" s="6" t="s">
        <v>1681</v>
      </c>
      <c r="D53" s="6">
        <v>2</v>
      </c>
      <c r="E53" s="11"/>
      <c r="F53" s="11" t="str">
        <f t="shared" si="0"/>
        <v>(1052, 52, null, 2, ''),</v>
      </c>
    </row>
    <row r="54" spans="1:6" x14ac:dyDescent="0.3">
      <c r="A54" s="6">
        <v>1053</v>
      </c>
      <c r="B54" s="6">
        <v>53</v>
      </c>
      <c r="C54" s="6" t="s">
        <v>1681</v>
      </c>
      <c r="D54" s="6">
        <v>1</v>
      </c>
      <c r="E54" s="11"/>
      <c r="F54" s="11" t="str">
        <f t="shared" si="0"/>
        <v>(1053, 53, null, 1, ''),</v>
      </c>
    </row>
    <row r="55" spans="1:6" x14ac:dyDescent="0.3">
      <c r="A55" s="6">
        <v>1054</v>
      </c>
      <c r="B55" s="6">
        <v>54</v>
      </c>
      <c r="C55" s="6" t="s">
        <v>1681</v>
      </c>
      <c r="D55" s="6">
        <v>3</v>
      </c>
      <c r="E55" s="11"/>
      <c r="F55" s="11" t="str">
        <f t="shared" si="0"/>
        <v>(1054, 54, null, 3, ''),</v>
      </c>
    </row>
    <row r="56" spans="1:6" x14ac:dyDescent="0.3">
      <c r="A56" s="6">
        <v>1055</v>
      </c>
      <c r="B56" s="6">
        <v>55</v>
      </c>
      <c r="C56" s="6" t="s">
        <v>1681</v>
      </c>
      <c r="D56" s="6">
        <v>2</v>
      </c>
      <c r="E56" s="11"/>
      <c r="F56" s="11" t="str">
        <f t="shared" si="0"/>
        <v>(1055, 55, null, 2, ''),</v>
      </c>
    </row>
    <row r="57" spans="1:6" x14ac:dyDescent="0.3">
      <c r="A57" s="6">
        <v>1056</v>
      </c>
      <c r="B57" s="6">
        <v>56</v>
      </c>
      <c r="C57" s="6" t="s">
        <v>1681</v>
      </c>
      <c r="D57" s="6">
        <v>3</v>
      </c>
      <c r="E57" s="11"/>
      <c r="F57" s="11" t="str">
        <f t="shared" si="0"/>
        <v>(1056, 56, null, 3, ''),</v>
      </c>
    </row>
    <row r="58" spans="1:6" x14ac:dyDescent="0.3">
      <c r="A58" s="6">
        <v>1057</v>
      </c>
      <c r="B58" s="6">
        <v>57</v>
      </c>
      <c r="C58" s="6" t="s">
        <v>1681</v>
      </c>
      <c r="D58" s="6">
        <v>1</v>
      </c>
      <c r="E58" s="11"/>
      <c r="F58" s="11" t="str">
        <f t="shared" si="0"/>
        <v>(1057, 57, null, 1, ''),</v>
      </c>
    </row>
    <row r="59" spans="1:6" x14ac:dyDescent="0.3">
      <c r="A59" s="6">
        <v>1058</v>
      </c>
      <c r="B59" s="6">
        <v>58</v>
      </c>
      <c r="C59" s="6" t="s">
        <v>1681</v>
      </c>
      <c r="D59" s="6">
        <v>3</v>
      </c>
      <c r="E59" s="11"/>
      <c r="F59" s="11" t="str">
        <f t="shared" si="0"/>
        <v>(1058, 58, null, 3, ''),</v>
      </c>
    </row>
    <row r="60" spans="1:6" x14ac:dyDescent="0.3">
      <c r="A60" s="6">
        <v>1059</v>
      </c>
      <c r="B60" s="6">
        <v>59</v>
      </c>
      <c r="C60" s="6" t="s">
        <v>1681</v>
      </c>
      <c r="D60" s="6">
        <v>2</v>
      </c>
      <c r="E60" s="11"/>
      <c r="F60" s="11" t="str">
        <f t="shared" si="0"/>
        <v>(1059, 59, null, 2, ''),</v>
      </c>
    </row>
    <row r="61" spans="1:6" x14ac:dyDescent="0.3">
      <c r="A61" s="6">
        <v>1060</v>
      </c>
      <c r="B61" s="6">
        <v>60</v>
      </c>
      <c r="C61" s="6" t="s">
        <v>1681</v>
      </c>
      <c r="D61" s="6">
        <v>1</v>
      </c>
      <c r="E61" s="11"/>
      <c r="F61" s="11" t="str">
        <f t="shared" si="0"/>
        <v>(1060, 60, null, 1, ''),</v>
      </c>
    </row>
    <row r="62" spans="1:6" x14ac:dyDescent="0.3">
      <c r="A62" s="6">
        <v>1061</v>
      </c>
      <c r="B62" s="6">
        <v>61</v>
      </c>
      <c r="C62" s="6" t="s">
        <v>1681</v>
      </c>
      <c r="D62" s="6">
        <v>3</v>
      </c>
      <c r="E62" s="11"/>
      <c r="F62" s="11" t="str">
        <f t="shared" si="0"/>
        <v>(1061, 61, null, 3, ''),</v>
      </c>
    </row>
    <row r="63" spans="1:6" x14ac:dyDescent="0.3">
      <c r="A63" s="6">
        <v>1062</v>
      </c>
      <c r="B63" s="6">
        <v>62</v>
      </c>
      <c r="C63" s="6" t="s">
        <v>1681</v>
      </c>
      <c r="D63" s="6">
        <v>2</v>
      </c>
      <c r="E63" s="11"/>
      <c r="F63" s="11" t="str">
        <f t="shared" si="0"/>
        <v>(1062, 62, null, 2, ''),</v>
      </c>
    </row>
    <row r="64" spans="1:6" x14ac:dyDescent="0.3">
      <c r="A64" s="6">
        <v>1063</v>
      </c>
      <c r="B64" s="6">
        <v>63</v>
      </c>
      <c r="C64" s="6" t="s">
        <v>1681</v>
      </c>
      <c r="D64" s="6">
        <v>3</v>
      </c>
      <c r="E64" s="11"/>
      <c r="F64" s="11" t="str">
        <f t="shared" si="0"/>
        <v>(1063, 63, null, 3, ''),</v>
      </c>
    </row>
    <row r="65" spans="1:6" x14ac:dyDescent="0.3">
      <c r="A65" s="6">
        <v>1064</v>
      </c>
      <c r="B65" s="6">
        <v>64</v>
      </c>
      <c r="C65" s="6" t="s">
        <v>1681</v>
      </c>
      <c r="D65" s="6">
        <v>1</v>
      </c>
      <c r="E65" s="11"/>
      <c r="F65" s="11" t="str">
        <f t="shared" si="0"/>
        <v>(1064, 64, null, 1, ''),</v>
      </c>
    </row>
    <row r="66" spans="1:6" x14ac:dyDescent="0.3">
      <c r="A66" s="6">
        <v>1065</v>
      </c>
      <c r="B66" s="6">
        <v>65</v>
      </c>
      <c r="C66" s="6" t="s">
        <v>1681</v>
      </c>
      <c r="D66" s="6">
        <v>3</v>
      </c>
      <c r="E66" s="11"/>
      <c r="F66" s="11" t="str">
        <f t="shared" si="0"/>
        <v>(1065, 65, null, 3, ''),</v>
      </c>
    </row>
    <row r="67" spans="1:6" x14ac:dyDescent="0.3">
      <c r="A67" s="6">
        <v>1066</v>
      </c>
      <c r="B67" s="6">
        <v>66</v>
      </c>
      <c r="C67" s="6" t="s">
        <v>1681</v>
      </c>
      <c r="D67" s="6">
        <v>2</v>
      </c>
      <c r="E67" s="11"/>
      <c r="F67" s="11" t="str">
        <f t="shared" ref="F67:F130" si="1">"("&amp;A67&amp;", "&amp;B67&amp;", "&amp;C67&amp;", "&amp;D67&amp;", '"&amp;E67&amp;"'),"</f>
        <v>(1066, 66, null, 2, ''),</v>
      </c>
    </row>
    <row r="68" spans="1:6" x14ac:dyDescent="0.3">
      <c r="A68" s="6">
        <v>1067</v>
      </c>
      <c r="B68" s="6">
        <v>67</v>
      </c>
      <c r="C68" s="6" t="s">
        <v>1681</v>
      </c>
      <c r="D68" s="6">
        <v>1</v>
      </c>
      <c r="E68" s="11"/>
      <c r="F68" s="11" t="str">
        <f t="shared" si="1"/>
        <v>(1067, 67, null, 1, ''),</v>
      </c>
    </row>
    <row r="69" spans="1:6" x14ac:dyDescent="0.3">
      <c r="A69" s="6">
        <v>1068</v>
      </c>
      <c r="B69" s="6">
        <v>68</v>
      </c>
      <c r="C69" s="6" t="s">
        <v>1681</v>
      </c>
      <c r="D69" s="6">
        <v>2</v>
      </c>
      <c r="E69" s="11"/>
      <c r="F69" s="11" t="str">
        <f t="shared" si="1"/>
        <v>(1068, 68, null, 2, ''),</v>
      </c>
    </row>
    <row r="70" spans="1:6" x14ac:dyDescent="0.3">
      <c r="A70" s="6">
        <v>1069</v>
      </c>
      <c r="B70" s="6">
        <v>69</v>
      </c>
      <c r="C70" s="6" t="s">
        <v>1681</v>
      </c>
      <c r="D70" s="6">
        <v>1</v>
      </c>
      <c r="E70" s="11"/>
      <c r="F70" s="11" t="str">
        <f t="shared" si="1"/>
        <v>(1069, 69, null, 1, ''),</v>
      </c>
    </row>
    <row r="71" spans="1:6" x14ac:dyDescent="0.3">
      <c r="A71" s="6">
        <v>1070</v>
      </c>
      <c r="B71" s="6">
        <v>70</v>
      </c>
      <c r="C71" s="6" t="s">
        <v>1681</v>
      </c>
      <c r="D71" s="6">
        <v>3</v>
      </c>
      <c r="E71" s="11"/>
      <c r="F71" s="11" t="str">
        <f t="shared" si="1"/>
        <v>(1070, 70, null, 3, ''),</v>
      </c>
    </row>
    <row r="72" spans="1:6" x14ac:dyDescent="0.3">
      <c r="A72" s="6">
        <v>1071</v>
      </c>
      <c r="B72" s="6">
        <v>71</v>
      </c>
      <c r="C72" s="6" t="s">
        <v>1681</v>
      </c>
      <c r="D72" s="6">
        <v>2</v>
      </c>
      <c r="E72" s="11"/>
      <c r="F72" s="11" t="str">
        <f t="shared" si="1"/>
        <v>(1071, 71, null, 2, ''),</v>
      </c>
    </row>
    <row r="73" spans="1:6" x14ac:dyDescent="0.3">
      <c r="A73" s="6">
        <v>1072</v>
      </c>
      <c r="B73" s="6">
        <v>72</v>
      </c>
      <c r="C73" s="6" t="s">
        <v>1681</v>
      </c>
      <c r="D73" s="6">
        <v>3</v>
      </c>
      <c r="E73" s="11"/>
      <c r="F73" s="11" t="str">
        <f t="shared" si="1"/>
        <v>(1072, 72, null, 3, ''),</v>
      </c>
    </row>
    <row r="74" spans="1:6" x14ac:dyDescent="0.3">
      <c r="A74" s="6">
        <v>1073</v>
      </c>
      <c r="B74" s="6">
        <v>73</v>
      </c>
      <c r="C74" s="6" t="s">
        <v>1681</v>
      </c>
      <c r="D74" s="6">
        <v>1</v>
      </c>
      <c r="E74" s="11"/>
      <c r="F74" s="11" t="str">
        <f t="shared" si="1"/>
        <v>(1073, 73, null, 1, ''),</v>
      </c>
    </row>
    <row r="75" spans="1:6" x14ac:dyDescent="0.3">
      <c r="A75" s="6">
        <v>1074</v>
      </c>
      <c r="B75" s="6">
        <v>74</v>
      </c>
      <c r="C75" s="6" t="s">
        <v>1681</v>
      </c>
      <c r="D75" s="6">
        <v>3</v>
      </c>
      <c r="E75" s="11"/>
      <c r="F75" s="11" t="str">
        <f t="shared" si="1"/>
        <v>(1074, 74, null, 3, ''),</v>
      </c>
    </row>
    <row r="76" spans="1:6" x14ac:dyDescent="0.3">
      <c r="A76" s="6">
        <v>1075</v>
      </c>
      <c r="B76" s="6">
        <v>75</v>
      </c>
      <c r="C76" s="6" t="s">
        <v>1681</v>
      </c>
      <c r="D76" s="6">
        <v>2</v>
      </c>
      <c r="E76" s="11"/>
      <c r="F76" s="11" t="str">
        <f t="shared" si="1"/>
        <v>(1075, 75, null, 2, ''),</v>
      </c>
    </row>
    <row r="77" spans="1:6" x14ac:dyDescent="0.3">
      <c r="A77" s="6">
        <v>1076</v>
      </c>
      <c r="B77" s="6">
        <v>76</v>
      </c>
      <c r="C77" s="6" t="s">
        <v>1681</v>
      </c>
      <c r="D77" s="6">
        <v>1</v>
      </c>
      <c r="E77" s="11"/>
      <c r="F77" s="11" t="str">
        <f t="shared" si="1"/>
        <v>(1076, 76, null, 1, ''),</v>
      </c>
    </row>
    <row r="78" spans="1:6" x14ac:dyDescent="0.3">
      <c r="A78" s="6">
        <v>1077</v>
      </c>
      <c r="B78" s="6">
        <v>77</v>
      </c>
      <c r="C78" s="6" t="s">
        <v>1681</v>
      </c>
      <c r="D78" s="6">
        <v>3</v>
      </c>
      <c r="E78" s="11"/>
      <c r="F78" s="11" t="str">
        <f t="shared" si="1"/>
        <v>(1077, 77, null, 3, ''),</v>
      </c>
    </row>
    <row r="79" spans="1:6" x14ac:dyDescent="0.3">
      <c r="A79" s="6">
        <v>1078</v>
      </c>
      <c r="B79" s="6">
        <v>78</v>
      </c>
      <c r="C79" s="6" t="s">
        <v>1681</v>
      </c>
      <c r="D79" s="6">
        <v>2</v>
      </c>
      <c r="E79" s="11"/>
      <c r="F79" s="11" t="str">
        <f t="shared" si="1"/>
        <v>(1078, 78, null, 2, ''),</v>
      </c>
    </row>
    <row r="80" spans="1:6" x14ac:dyDescent="0.3">
      <c r="A80" s="6">
        <v>1079</v>
      </c>
      <c r="B80" s="6">
        <v>79</v>
      </c>
      <c r="C80" s="6" t="s">
        <v>1681</v>
      </c>
      <c r="D80" s="6">
        <v>3</v>
      </c>
      <c r="E80" s="11"/>
      <c r="F80" s="11" t="str">
        <f t="shared" si="1"/>
        <v>(1079, 79, null, 3, ''),</v>
      </c>
    </row>
    <row r="81" spans="1:6" x14ac:dyDescent="0.3">
      <c r="A81" s="6">
        <v>1080</v>
      </c>
      <c r="B81" s="6">
        <v>80</v>
      </c>
      <c r="C81" s="6" t="s">
        <v>1681</v>
      </c>
      <c r="D81" s="6">
        <v>1</v>
      </c>
      <c r="E81" s="11"/>
      <c r="F81" s="11" t="str">
        <f t="shared" si="1"/>
        <v>(1080, 80, null, 1, ''),</v>
      </c>
    </row>
    <row r="82" spans="1:6" x14ac:dyDescent="0.3">
      <c r="A82" s="6">
        <v>1081</v>
      </c>
      <c r="B82" s="6">
        <v>81</v>
      </c>
      <c r="C82" s="6" t="s">
        <v>1681</v>
      </c>
      <c r="D82" s="6">
        <v>3</v>
      </c>
      <c r="E82" s="11"/>
      <c r="F82" s="11" t="str">
        <f t="shared" si="1"/>
        <v>(1081, 81, null, 3, ''),</v>
      </c>
    </row>
    <row r="83" spans="1:6" x14ac:dyDescent="0.3">
      <c r="A83" s="6">
        <v>1082</v>
      </c>
      <c r="B83" s="6">
        <v>82</v>
      </c>
      <c r="C83" s="6" t="s">
        <v>1681</v>
      </c>
      <c r="D83" s="6">
        <v>2</v>
      </c>
      <c r="E83" s="11"/>
      <c r="F83" s="11" t="str">
        <f t="shared" si="1"/>
        <v>(1082, 82, null, 2, ''),</v>
      </c>
    </row>
    <row r="84" spans="1:6" x14ac:dyDescent="0.3">
      <c r="A84" s="6">
        <v>1083</v>
      </c>
      <c r="B84" s="6">
        <v>83</v>
      </c>
      <c r="C84" s="6" t="s">
        <v>1681</v>
      </c>
      <c r="D84" s="6">
        <v>1</v>
      </c>
      <c r="E84" s="11"/>
      <c r="F84" s="11" t="str">
        <f t="shared" si="1"/>
        <v>(1083, 83, null, 1, ''),</v>
      </c>
    </row>
    <row r="85" spans="1:6" x14ac:dyDescent="0.3">
      <c r="A85" s="6">
        <v>1084</v>
      </c>
      <c r="B85" s="6">
        <v>84</v>
      </c>
      <c r="C85" s="6" t="s">
        <v>1681</v>
      </c>
      <c r="D85" s="6">
        <v>2</v>
      </c>
      <c r="E85" s="11"/>
      <c r="F85" s="11" t="str">
        <f t="shared" si="1"/>
        <v>(1084, 84, null, 2, ''),</v>
      </c>
    </row>
    <row r="86" spans="1:6" x14ac:dyDescent="0.3">
      <c r="A86" s="6">
        <v>1085</v>
      </c>
      <c r="B86" s="6">
        <v>85</v>
      </c>
      <c r="C86" s="6" t="s">
        <v>1681</v>
      </c>
      <c r="D86" s="6">
        <v>1</v>
      </c>
      <c r="E86" s="11"/>
      <c r="F86" s="11" t="str">
        <f t="shared" si="1"/>
        <v>(1085, 85, null, 1, ''),</v>
      </c>
    </row>
    <row r="87" spans="1:6" x14ac:dyDescent="0.3">
      <c r="A87" s="6">
        <v>1086</v>
      </c>
      <c r="B87" s="6">
        <v>86</v>
      </c>
      <c r="C87" s="6" t="s">
        <v>1681</v>
      </c>
      <c r="D87" s="6">
        <v>3</v>
      </c>
      <c r="E87" s="11"/>
      <c r="F87" s="11" t="str">
        <f t="shared" si="1"/>
        <v>(1086, 86, null, 3, ''),</v>
      </c>
    </row>
    <row r="88" spans="1:6" x14ac:dyDescent="0.3">
      <c r="A88" s="6">
        <v>1087</v>
      </c>
      <c r="B88" s="6">
        <v>87</v>
      </c>
      <c r="C88" s="6" t="s">
        <v>1681</v>
      </c>
      <c r="D88" s="6">
        <v>2</v>
      </c>
      <c r="E88" s="11"/>
      <c r="F88" s="11" t="str">
        <f t="shared" si="1"/>
        <v>(1087, 87, null, 2, ''),</v>
      </c>
    </row>
    <row r="89" spans="1:6" x14ac:dyDescent="0.3">
      <c r="A89" s="6">
        <v>1088</v>
      </c>
      <c r="B89" s="6">
        <v>88</v>
      </c>
      <c r="C89" s="6" t="s">
        <v>1681</v>
      </c>
      <c r="D89" s="6">
        <v>3</v>
      </c>
      <c r="E89" s="11"/>
      <c r="F89" s="11" t="str">
        <f t="shared" si="1"/>
        <v>(1088, 88, null, 3, ''),</v>
      </c>
    </row>
    <row r="90" spans="1:6" x14ac:dyDescent="0.3">
      <c r="A90" s="6">
        <v>1089</v>
      </c>
      <c r="B90" s="6">
        <v>89</v>
      </c>
      <c r="C90" s="6" t="s">
        <v>1681</v>
      </c>
      <c r="D90" s="6">
        <v>1</v>
      </c>
      <c r="E90" s="11"/>
      <c r="F90" s="11" t="str">
        <f t="shared" si="1"/>
        <v>(1089, 89, null, 1, ''),</v>
      </c>
    </row>
    <row r="91" spans="1:6" x14ac:dyDescent="0.3">
      <c r="A91" s="6">
        <v>1090</v>
      </c>
      <c r="B91" s="6">
        <v>90</v>
      </c>
      <c r="C91" s="6" t="s">
        <v>1681</v>
      </c>
      <c r="D91" s="6">
        <v>3</v>
      </c>
      <c r="E91" s="11"/>
      <c r="F91" s="11" t="str">
        <f t="shared" si="1"/>
        <v>(1090, 90, null, 3, ''),</v>
      </c>
    </row>
    <row r="92" spans="1:6" x14ac:dyDescent="0.3">
      <c r="A92" s="6">
        <v>1091</v>
      </c>
      <c r="B92" s="6">
        <v>91</v>
      </c>
      <c r="C92" s="6" t="s">
        <v>1681</v>
      </c>
      <c r="D92" s="6">
        <v>2</v>
      </c>
      <c r="E92" s="11"/>
      <c r="F92" s="11" t="str">
        <f t="shared" si="1"/>
        <v>(1091, 91, null, 2, ''),</v>
      </c>
    </row>
    <row r="93" spans="1:6" x14ac:dyDescent="0.3">
      <c r="A93" s="6">
        <v>1092</v>
      </c>
      <c r="B93" s="6">
        <v>92</v>
      </c>
      <c r="C93" s="6" t="s">
        <v>1681</v>
      </c>
      <c r="D93" s="6">
        <v>1</v>
      </c>
      <c r="E93" s="11"/>
      <c r="F93" s="11" t="str">
        <f t="shared" si="1"/>
        <v>(1092, 92, null, 1, ''),</v>
      </c>
    </row>
    <row r="94" spans="1:6" x14ac:dyDescent="0.3">
      <c r="A94" s="6">
        <v>1093</v>
      </c>
      <c r="B94" s="6">
        <v>93</v>
      </c>
      <c r="C94" s="6" t="s">
        <v>1681</v>
      </c>
      <c r="D94" s="6">
        <v>3</v>
      </c>
      <c r="E94" s="11"/>
      <c r="F94" s="11" t="str">
        <f t="shared" si="1"/>
        <v>(1093, 93, null, 3, ''),</v>
      </c>
    </row>
    <row r="95" spans="1:6" x14ac:dyDescent="0.3">
      <c r="A95" s="6">
        <v>1094</v>
      </c>
      <c r="B95" s="6">
        <v>94</v>
      </c>
      <c r="C95" s="6" t="s">
        <v>1681</v>
      </c>
      <c r="D95" s="6">
        <v>2</v>
      </c>
      <c r="E95" s="11"/>
      <c r="F95" s="11" t="str">
        <f t="shared" si="1"/>
        <v>(1094, 94, null, 2, ''),</v>
      </c>
    </row>
    <row r="96" spans="1:6" x14ac:dyDescent="0.3">
      <c r="A96" s="6">
        <v>1095</v>
      </c>
      <c r="B96" s="6">
        <v>95</v>
      </c>
      <c r="C96" s="6" t="s">
        <v>1681</v>
      </c>
      <c r="D96" s="6">
        <v>3</v>
      </c>
      <c r="E96" s="11"/>
      <c r="F96" s="11" t="str">
        <f t="shared" si="1"/>
        <v>(1095, 95, null, 3, ''),</v>
      </c>
    </row>
    <row r="97" spans="1:6" x14ac:dyDescent="0.3">
      <c r="A97" s="6">
        <v>1096</v>
      </c>
      <c r="B97" s="6">
        <v>96</v>
      </c>
      <c r="C97" s="6" t="s">
        <v>1681</v>
      </c>
      <c r="D97" s="6">
        <v>1</v>
      </c>
      <c r="E97" s="11"/>
      <c r="F97" s="11" t="str">
        <f t="shared" si="1"/>
        <v>(1096, 96, null, 1, ''),</v>
      </c>
    </row>
    <row r="98" spans="1:6" x14ac:dyDescent="0.3">
      <c r="A98" s="6">
        <v>1097</v>
      </c>
      <c r="B98" s="6">
        <v>97</v>
      </c>
      <c r="C98" s="6" t="s">
        <v>1681</v>
      </c>
      <c r="D98" s="6">
        <v>3</v>
      </c>
      <c r="E98" s="11"/>
      <c r="F98" s="11" t="str">
        <f t="shared" si="1"/>
        <v>(1097, 97, null, 3, ''),</v>
      </c>
    </row>
    <row r="99" spans="1:6" x14ac:dyDescent="0.3">
      <c r="A99" s="6">
        <v>1098</v>
      </c>
      <c r="B99" s="6">
        <v>98</v>
      </c>
      <c r="C99" s="6" t="s">
        <v>1681</v>
      </c>
      <c r="D99" s="6">
        <v>2</v>
      </c>
      <c r="E99" s="11"/>
      <c r="F99" s="11" t="str">
        <f t="shared" si="1"/>
        <v>(1098, 98, null, 2, ''),</v>
      </c>
    </row>
    <row r="100" spans="1:6" x14ac:dyDescent="0.3">
      <c r="A100" s="6">
        <v>1099</v>
      </c>
      <c r="B100" s="6">
        <v>99</v>
      </c>
      <c r="C100" s="6" t="s">
        <v>1681</v>
      </c>
      <c r="D100" s="6">
        <v>1</v>
      </c>
      <c r="E100" s="11"/>
      <c r="F100" s="11" t="str">
        <f t="shared" si="1"/>
        <v>(1099, 99, null, 1, ''),</v>
      </c>
    </row>
    <row r="101" spans="1:6" x14ac:dyDescent="0.3">
      <c r="A101" s="6">
        <v>1100</v>
      </c>
      <c r="B101" s="6">
        <v>100</v>
      </c>
      <c r="C101" s="6" t="s">
        <v>1681</v>
      </c>
      <c r="D101" s="6">
        <v>2</v>
      </c>
      <c r="E101" s="11"/>
      <c r="F101" s="11" t="str">
        <f t="shared" si="1"/>
        <v>(1100, 100, null, 2, ''),</v>
      </c>
    </row>
    <row r="102" spans="1:6" x14ac:dyDescent="0.3">
      <c r="A102" s="6">
        <v>1101</v>
      </c>
      <c r="B102" s="6">
        <v>101</v>
      </c>
      <c r="C102" s="6" t="s">
        <v>1681</v>
      </c>
      <c r="D102" s="6">
        <v>1</v>
      </c>
      <c r="E102" s="11"/>
      <c r="F102" s="11" t="str">
        <f t="shared" si="1"/>
        <v>(1101, 101, null, 1, ''),</v>
      </c>
    </row>
    <row r="103" spans="1:6" x14ac:dyDescent="0.3">
      <c r="A103" s="6">
        <v>1102</v>
      </c>
      <c r="B103" s="6">
        <v>102</v>
      </c>
      <c r="C103" s="6" t="s">
        <v>1681</v>
      </c>
      <c r="D103" s="6">
        <v>3</v>
      </c>
      <c r="E103" s="11"/>
      <c r="F103" s="11" t="str">
        <f t="shared" si="1"/>
        <v>(1102, 102, null, 3, ''),</v>
      </c>
    </row>
    <row r="104" spans="1:6" x14ac:dyDescent="0.3">
      <c r="A104" s="6">
        <v>1103</v>
      </c>
      <c r="B104" s="6">
        <v>103</v>
      </c>
      <c r="C104" s="6" t="s">
        <v>1681</v>
      </c>
      <c r="D104" s="6">
        <v>2</v>
      </c>
      <c r="E104" s="11"/>
      <c r="F104" s="11" t="str">
        <f t="shared" si="1"/>
        <v>(1103, 103, null, 2, ''),</v>
      </c>
    </row>
    <row r="105" spans="1:6" x14ac:dyDescent="0.3">
      <c r="A105" s="6">
        <v>1104</v>
      </c>
      <c r="B105" s="6">
        <v>104</v>
      </c>
      <c r="C105" s="6" t="s">
        <v>1681</v>
      </c>
      <c r="D105" s="6">
        <v>3</v>
      </c>
      <c r="E105" s="11"/>
      <c r="F105" s="11" t="str">
        <f t="shared" si="1"/>
        <v>(1104, 104, null, 3, ''),</v>
      </c>
    </row>
    <row r="106" spans="1:6" x14ac:dyDescent="0.3">
      <c r="A106" s="6">
        <v>1105</v>
      </c>
      <c r="B106" s="6">
        <v>105</v>
      </c>
      <c r="C106" s="6" t="s">
        <v>1681</v>
      </c>
      <c r="D106" s="6">
        <v>1</v>
      </c>
      <c r="E106" s="11"/>
      <c r="F106" s="11" t="str">
        <f t="shared" si="1"/>
        <v>(1105, 105, null, 1, ''),</v>
      </c>
    </row>
    <row r="107" spans="1:6" x14ac:dyDescent="0.3">
      <c r="A107" s="6">
        <v>1106</v>
      </c>
      <c r="B107" s="6">
        <v>106</v>
      </c>
      <c r="C107" s="6" t="s">
        <v>1681</v>
      </c>
      <c r="D107" s="6">
        <v>3</v>
      </c>
      <c r="E107" s="11"/>
      <c r="F107" s="11" t="str">
        <f t="shared" si="1"/>
        <v>(1106, 106, null, 3, ''),</v>
      </c>
    </row>
    <row r="108" spans="1:6" x14ac:dyDescent="0.3">
      <c r="A108" s="6">
        <v>1107</v>
      </c>
      <c r="B108" s="6">
        <v>107</v>
      </c>
      <c r="C108" s="6" t="s">
        <v>1681</v>
      </c>
      <c r="D108" s="6">
        <v>2</v>
      </c>
      <c r="E108" s="11"/>
      <c r="F108" s="11" t="str">
        <f t="shared" si="1"/>
        <v>(1107, 107, null, 2, ''),</v>
      </c>
    </row>
    <row r="109" spans="1:6" x14ac:dyDescent="0.3">
      <c r="A109" s="6">
        <v>1108</v>
      </c>
      <c r="B109" s="6">
        <v>108</v>
      </c>
      <c r="C109" s="6" t="s">
        <v>1681</v>
      </c>
      <c r="D109" s="6">
        <v>1</v>
      </c>
      <c r="E109" s="11"/>
      <c r="F109" s="11" t="str">
        <f t="shared" si="1"/>
        <v>(1108, 108, null, 1, ''),</v>
      </c>
    </row>
    <row r="110" spans="1:6" x14ac:dyDescent="0.3">
      <c r="A110" s="6">
        <v>1109</v>
      </c>
      <c r="B110" s="6">
        <v>109</v>
      </c>
      <c r="C110" s="6" t="s">
        <v>1681</v>
      </c>
      <c r="D110" s="6">
        <v>3</v>
      </c>
      <c r="E110" s="11"/>
      <c r="F110" s="11" t="str">
        <f t="shared" si="1"/>
        <v>(1109, 109, null, 3, ''),</v>
      </c>
    </row>
    <row r="111" spans="1:6" x14ac:dyDescent="0.3">
      <c r="A111" s="6">
        <v>1110</v>
      </c>
      <c r="B111" s="6">
        <v>110</v>
      </c>
      <c r="C111" s="6" t="s">
        <v>1681</v>
      </c>
      <c r="D111" s="6">
        <v>2</v>
      </c>
      <c r="E111" s="11"/>
      <c r="F111" s="11" t="str">
        <f t="shared" si="1"/>
        <v>(1110, 110, null, 2, ''),</v>
      </c>
    </row>
    <row r="112" spans="1:6" x14ac:dyDescent="0.3">
      <c r="A112" s="6">
        <v>1111</v>
      </c>
      <c r="B112" s="6">
        <v>111</v>
      </c>
      <c r="C112" s="6" t="s">
        <v>1681</v>
      </c>
      <c r="D112" s="6">
        <v>3</v>
      </c>
      <c r="E112" s="11"/>
      <c r="F112" s="11" t="str">
        <f t="shared" si="1"/>
        <v>(1111, 111, null, 3, ''),</v>
      </c>
    </row>
    <row r="113" spans="1:6" x14ac:dyDescent="0.3">
      <c r="A113" s="6">
        <v>1112</v>
      </c>
      <c r="B113" s="6">
        <v>112</v>
      </c>
      <c r="C113" s="6" t="s">
        <v>1681</v>
      </c>
      <c r="D113" s="6">
        <v>1</v>
      </c>
      <c r="E113" s="11"/>
      <c r="F113" s="11" t="str">
        <f t="shared" si="1"/>
        <v>(1112, 112, null, 1, ''),</v>
      </c>
    </row>
    <row r="114" spans="1:6" x14ac:dyDescent="0.3">
      <c r="A114" s="6">
        <v>1113</v>
      </c>
      <c r="B114" s="6">
        <v>113</v>
      </c>
      <c r="C114" s="6" t="s">
        <v>1681</v>
      </c>
      <c r="D114" s="6">
        <v>3</v>
      </c>
      <c r="E114" s="11"/>
      <c r="F114" s="11" t="str">
        <f t="shared" si="1"/>
        <v>(1113, 113, null, 3, ''),</v>
      </c>
    </row>
    <row r="115" spans="1:6" x14ac:dyDescent="0.3">
      <c r="A115" s="6">
        <v>1114</v>
      </c>
      <c r="B115" s="6">
        <v>114</v>
      </c>
      <c r="C115" s="6" t="s">
        <v>1681</v>
      </c>
      <c r="D115" s="6">
        <v>2</v>
      </c>
      <c r="E115" s="11"/>
      <c r="F115" s="11" t="str">
        <f t="shared" si="1"/>
        <v>(1114, 114, null, 2, ''),</v>
      </c>
    </row>
    <row r="116" spans="1:6" x14ac:dyDescent="0.3">
      <c r="A116" s="6">
        <v>1115</v>
      </c>
      <c r="B116" s="6">
        <v>115</v>
      </c>
      <c r="C116" s="6" t="s">
        <v>1681</v>
      </c>
      <c r="D116" s="6">
        <v>1</v>
      </c>
      <c r="E116" s="11"/>
      <c r="F116" s="11" t="str">
        <f t="shared" si="1"/>
        <v>(1115, 115, null, 1, ''),</v>
      </c>
    </row>
    <row r="117" spans="1:6" x14ac:dyDescent="0.3">
      <c r="A117" s="6">
        <v>1116</v>
      </c>
      <c r="B117" s="6">
        <v>116</v>
      </c>
      <c r="C117" s="6" t="s">
        <v>1681</v>
      </c>
      <c r="D117" s="6">
        <v>2</v>
      </c>
      <c r="E117" s="11"/>
      <c r="F117" s="11" t="str">
        <f t="shared" si="1"/>
        <v>(1116, 116, null, 2, ''),</v>
      </c>
    </row>
    <row r="118" spans="1:6" x14ac:dyDescent="0.3">
      <c r="A118" s="6">
        <v>1117</v>
      </c>
      <c r="B118" s="6">
        <v>117</v>
      </c>
      <c r="C118" s="6" t="s">
        <v>1681</v>
      </c>
      <c r="D118" s="6">
        <v>1</v>
      </c>
      <c r="E118" s="11"/>
      <c r="F118" s="11" t="str">
        <f t="shared" si="1"/>
        <v>(1117, 117, null, 1, ''),</v>
      </c>
    </row>
    <row r="119" spans="1:6" x14ac:dyDescent="0.3">
      <c r="A119" s="6">
        <v>1118</v>
      </c>
      <c r="B119" s="6">
        <v>118</v>
      </c>
      <c r="C119" s="6" t="s">
        <v>1681</v>
      </c>
      <c r="D119" s="6">
        <v>3</v>
      </c>
      <c r="E119" s="11"/>
      <c r="F119" s="11" t="str">
        <f t="shared" si="1"/>
        <v>(1118, 118, null, 3, ''),</v>
      </c>
    </row>
    <row r="120" spans="1:6" x14ac:dyDescent="0.3">
      <c r="A120" s="6">
        <v>1119</v>
      </c>
      <c r="B120" s="6">
        <v>119</v>
      </c>
      <c r="C120" s="6" t="s">
        <v>1681</v>
      </c>
      <c r="D120" s="6">
        <v>2</v>
      </c>
      <c r="E120" s="11"/>
      <c r="F120" s="11" t="str">
        <f t="shared" si="1"/>
        <v>(1119, 119, null, 2, ''),</v>
      </c>
    </row>
    <row r="121" spans="1:6" x14ac:dyDescent="0.3">
      <c r="A121" s="6">
        <v>1120</v>
      </c>
      <c r="B121" s="6">
        <v>120</v>
      </c>
      <c r="C121" s="6" t="s">
        <v>1681</v>
      </c>
      <c r="D121" s="6">
        <v>3</v>
      </c>
      <c r="E121" s="11"/>
      <c r="F121" s="11" t="str">
        <f t="shared" si="1"/>
        <v>(1120, 120, null, 3, ''),</v>
      </c>
    </row>
    <row r="122" spans="1:6" x14ac:dyDescent="0.3">
      <c r="A122" s="6">
        <v>1121</v>
      </c>
      <c r="B122" s="6">
        <v>121</v>
      </c>
      <c r="C122" s="6" t="s">
        <v>1681</v>
      </c>
      <c r="D122" s="6">
        <v>1</v>
      </c>
      <c r="E122" s="11"/>
      <c r="F122" s="11" t="str">
        <f t="shared" si="1"/>
        <v>(1121, 121, null, 1, ''),</v>
      </c>
    </row>
    <row r="123" spans="1:6" x14ac:dyDescent="0.3">
      <c r="A123" s="6">
        <v>1122</v>
      </c>
      <c r="B123" s="6">
        <v>122</v>
      </c>
      <c r="C123" s="6" t="s">
        <v>1681</v>
      </c>
      <c r="D123" s="6">
        <v>3</v>
      </c>
      <c r="E123" s="11"/>
      <c r="F123" s="11" t="str">
        <f t="shared" si="1"/>
        <v>(1122, 122, null, 3, ''),</v>
      </c>
    </row>
    <row r="124" spans="1:6" x14ac:dyDescent="0.3">
      <c r="A124" s="6">
        <v>1123</v>
      </c>
      <c r="B124" s="6">
        <v>123</v>
      </c>
      <c r="C124" s="6" t="s">
        <v>1681</v>
      </c>
      <c r="D124" s="6">
        <v>2</v>
      </c>
      <c r="E124" s="11"/>
      <c r="F124" s="11" t="str">
        <f t="shared" si="1"/>
        <v>(1123, 123, null, 2, ''),</v>
      </c>
    </row>
    <row r="125" spans="1:6" x14ac:dyDescent="0.3">
      <c r="A125" s="6">
        <v>1124</v>
      </c>
      <c r="B125" s="6">
        <v>124</v>
      </c>
      <c r="C125" s="6" t="s">
        <v>1681</v>
      </c>
      <c r="D125" s="6">
        <v>1</v>
      </c>
      <c r="E125" s="11"/>
      <c r="F125" s="11" t="str">
        <f t="shared" si="1"/>
        <v>(1124, 124, null, 1, ''),</v>
      </c>
    </row>
    <row r="126" spans="1:6" x14ac:dyDescent="0.3">
      <c r="A126" s="6">
        <v>1125</v>
      </c>
      <c r="B126" s="6">
        <v>125</v>
      </c>
      <c r="C126" s="6" t="s">
        <v>1681</v>
      </c>
      <c r="D126" s="6">
        <v>3</v>
      </c>
      <c r="E126" s="11"/>
      <c r="F126" s="11" t="str">
        <f t="shared" si="1"/>
        <v>(1125, 125, null, 3, ''),</v>
      </c>
    </row>
    <row r="127" spans="1:6" x14ac:dyDescent="0.3">
      <c r="A127" s="6">
        <v>1126</v>
      </c>
      <c r="B127" s="6">
        <v>126</v>
      </c>
      <c r="C127" s="6" t="s">
        <v>1681</v>
      </c>
      <c r="D127" s="6">
        <v>2</v>
      </c>
      <c r="E127" s="11"/>
      <c r="F127" s="11" t="str">
        <f t="shared" si="1"/>
        <v>(1126, 126, null, 2, ''),</v>
      </c>
    </row>
    <row r="128" spans="1:6" x14ac:dyDescent="0.3">
      <c r="A128" s="6">
        <v>1127</v>
      </c>
      <c r="B128" s="6">
        <v>127</v>
      </c>
      <c r="C128" s="6" t="s">
        <v>1681</v>
      </c>
      <c r="D128" s="6">
        <v>3</v>
      </c>
      <c r="E128" s="11"/>
      <c r="F128" s="11" t="str">
        <f t="shared" si="1"/>
        <v>(1127, 127, null, 3, ''),</v>
      </c>
    </row>
    <row r="129" spans="1:6" x14ac:dyDescent="0.3">
      <c r="A129" s="6">
        <v>1128</v>
      </c>
      <c r="B129" s="6">
        <v>128</v>
      </c>
      <c r="C129" s="6" t="s">
        <v>1681</v>
      </c>
      <c r="D129" s="6">
        <v>1</v>
      </c>
      <c r="E129" s="11"/>
      <c r="F129" s="11" t="str">
        <f t="shared" si="1"/>
        <v>(1128, 128, null, 1, ''),</v>
      </c>
    </row>
    <row r="130" spans="1:6" x14ac:dyDescent="0.3">
      <c r="A130" s="6">
        <v>1129</v>
      </c>
      <c r="B130" s="6">
        <v>129</v>
      </c>
      <c r="C130" s="6" t="s">
        <v>1681</v>
      </c>
      <c r="D130" s="6">
        <v>3</v>
      </c>
      <c r="E130" s="11"/>
      <c r="F130" s="11" t="str">
        <f t="shared" si="1"/>
        <v>(1129, 129, null, 3, ''),</v>
      </c>
    </row>
    <row r="131" spans="1:6" x14ac:dyDescent="0.3">
      <c r="A131" s="6">
        <v>1130</v>
      </c>
      <c r="B131" s="6">
        <v>130</v>
      </c>
      <c r="C131" s="6" t="s">
        <v>1681</v>
      </c>
      <c r="D131" s="6">
        <v>2</v>
      </c>
      <c r="E131" s="11"/>
      <c r="F131" s="11" t="str">
        <f t="shared" ref="F131:F194" si="2">"("&amp;A131&amp;", "&amp;B131&amp;", "&amp;C131&amp;", "&amp;D131&amp;", '"&amp;E131&amp;"'),"</f>
        <v>(1130, 130, null, 2, ''),</v>
      </c>
    </row>
    <row r="132" spans="1:6" x14ac:dyDescent="0.3">
      <c r="A132" s="6">
        <v>1131</v>
      </c>
      <c r="B132" s="6">
        <v>131</v>
      </c>
      <c r="C132" s="6" t="s">
        <v>1681</v>
      </c>
      <c r="D132" s="6">
        <v>1</v>
      </c>
      <c r="E132" s="11"/>
      <c r="F132" s="11" t="str">
        <f t="shared" si="2"/>
        <v>(1131, 131, null, 1, ''),</v>
      </c>
    </row>
    <row r="133" spans="1:6" x14ac:dyDescent="0.3">
      <c r="A133" s="6">
        <v>1132</v>
      </c>
      <c r="B133" s="6">
        <v>132</v>
      </c>
      <c r="C133" s="6" t="s">
        <v>1681</v>
      </c>
      <c r="D133" s="6">
        <v>2</v>
      </c>
      <c r="E133" s="11"/>
      <c r="F133" s="11" t="str">
        <f t="shared" si="2"/>
        <v>(1132, 132, null, 2, ''),</v>
      </c>
    </row>
    <row r="134" spans="1:6" x14ac:dyDescent="0.3">
      <c r="A134" s="6">
        <v>1133</v>
      </c>
      <c r="B134" s="6">
        <v>133</v>
      </c>
      <c r="C134" s="6" t="s">
        <v>1681</v>
      </c>
      <c r="D134" s="6">
        <v>1</v>
      </c>
      <c r="E134" s="11"/>
      <c r="F134" s="11" t="str">
        <f t="shared" si="2"/>
        <v>(1133, 133, null, 1, ''),</v>
      </c>
    </row>
    <row r="135" spans="1:6" x14ac:dyDescent="0.3">
      <c r="A135" s="6">
        <v>1134</v>
      </c>
      <c r="B135" s="6">
        <v>134</v>
      </c>
      <c r="C135" s="6" t="s">
        <v>1681</v>
      </c>
      <c r="D135" s="6">
        <v>3</v>
      </c>
      <c r="E135" s="11"/>
      <c r="F135" s="11" t="str">
        <f t="shared" si="2"/>
        <v>(1134, 134, null, 3, ''),</v>
      </c>
    </row>
    <row r="136" spans="1:6" x14ac:dyDescent="0.3">
      <c r="A136" s="6">
        <v>1135</v>
      </c>
      <c r="B136" s="6">
        <v>135</v>
      </c>
      <c r="C136" s="6" t="s">
        <v>1681</v>
      </c>
      <c r="D136" s="6">
        <v>2</v>
      </c>
      <c r="E136" s="11"/>
      <c r="F136" s="11" t="str">
        <f t="shared" si="2"/>
        <v>(1135, 135, null, 2, ''),</v>
      </c>
    </row>
    <row r="137" spans="1:6" x14ac:dyDescent="0.3">
      <c r="A137" s="6">
        <v>1136</v>
      </c>
      <c r="B137" s="6">
        <v>136</v>
      </c>
      <c r="C137" s="6" t="s">
        <v>1681</v>
      </c>
      <c r="D137" s="6">
        <v>3</v>
      </c>
      <c r="E137" s="11"/>
      <c r="F137" s="11" t="str">
        <f t="shared" si="2"/>
        <v>(1136, 136, null, 3, ''),</v>
      </c>
    </row>
    <row r="138" spans="1:6" x14ac:dyDescent="0.3">
      <c r="A138" s="6">
        <v>1137</v>
      </c>
      <c r="B138" s="6">
        <v>137</v>
      </c>
      <c r="C138" s="6" t="s">
        <v>1681</v>
      </c>
      <c r="D138" s="6">
        <v>1</v>
      </c>
      <c r="E138" s="11"/>
      <c r="F138" s="11" t="str">
        <f t="shared" si="2"/>
        <v>(1137, 137, null, 1, ''),</v>
      </c>
    </row>
    <row r="139" spans="1:6" x14ac:dyDescent="0.3">
      <c r="A139" s="6">
        <v>1138</v>
      </c>
      <c r="B139" s="6">
        <v>138</v>
      </c>
      <c r="C139" s="6" t="s">
        <v>1681</v>
      </c>
      <c r="D139" s="6">
        <v>3</v>
      </c>
      <c r="E139" s="11"/>
      <c r="F139" s="11" t="str">
        <f t="shared" si="2"/>
        <v>(1138, 138, null, 3, ''),</v>
      </c>
    </row>
    <row r="140" spans="1:6" x14ac:dyDescent="0.3">
      <c r="A140" s="6">
        <v>1139</v>
      </c>
      <c r="B140" s="6">
        <v>139</v>
      </c>
      <c r="C140" s="6" t="s">
        <v>1681</v>
      </c>
      <c r="D140" s="6">
        <v>2</v>
      </c>
      <c r="E140" s="11"/>
      <c r="F140" s="11" t="str">
        <f t="shared" si="2"/>
        <v>(1139, 139, null, 2, ''),</v>
      </c>
    </row>
    <row r="141" spans="1:6" x14ac:dyDescent="0.3">
      <c r="A141" s="6">
        <v>1140</v>
      </c>
      <c r="B141" s="6">
        <v>140</v>
      </c>
      <c r="C141" s="6" t="s">
        <v>1681</v>
      </c>
      <c r="D141" s="6">
        <v>1</v>
      </c>
      <c r="E141" s="11"/>
      <c r="F141" s="11" t="str">
        <f t="shared" si="2"/>
        <v>(1140, 140, null, 1, ''),</v>
      </c>
    </row>
    <row r="142" spans="1:6" x14ac:dyDescent="0.3">
      <c r="A142" s="6">
        <v>1141</v>
      </c>
      <c r="B142" s="6">
        <v>141</v>
      </c>
      <c r="C142" s="6" t="s">
        <v>1681</v>
      </c>
      <c r="D142" s="6">
        <v>3</v>
      </c>
      <c r="E142" s="11"/>
      <c r="F142" s="11" t="str">
        <f t="shared" si="2"/>
        <v>(1141, 141, null, 3, ''),</v>
      </c>
    </row>
    <row r="143" spans="1:6" x14ac:dyDescent="0.3">
      <c r="A143" s="6">
        <v>1142</v>
      </c>
      <c r="B143" s="6">
        <v>142</v>
      </c>
      <c r="C143" s="6" t="s">
        <v>1681</v>
      </c>
      <c r="D143" s="6">
        <v>2</v>
      </c>
      <c r="E143" s="11"/>
      <c r="F143" s="11" t="str">
        <f t="shared" si="2"/>
        <v>(1142, 142, null, 2, ''),</v>
      </c>
    </row>
    <row r="144" spans="1:6" x14ac:dyDescent="0.3">
      <c r="A144" s="6">
        <v>1143</v>
      </c>
      <c r="B144" s="6">
        <v>143</v>
      </c>
      <c r="C144" s="6" t="s">
        <v>1681</v>
      </c>
      <c r="D144" s="6">
        <v>3</v>
      </c>
      <c r="E144" s="11"/>
      <c r="F144" s="11" t="str">
        <f t="shared" si="2"/>
        <v>(1143, 143, null, 3, ''),</v>
      </c>
    </row>
    <row r="145" spans="1:6" x14ac:dyDescent="0.3">
      <c r="A145" s="6">
        <v>1144</v>
      </c>
      <c r="B145" s="6">
        <v>144</v>
      </c>
      <c r="C145" s="6" t="s">
        <v>1681</v>
      </c>
      <c r="D145" s="6">
        <v>1</v>
      </c>
      <c r="E145" s="11"/>
      <c r="F145" s="11" t="str">
        <f t="shared" si="2"/>
        <v>(1144, 144, null, 1, ''),</v>
      </c>
    </row>
    <row r="146" spans="1:6" x14ac:dyDescent="0.3">
      <c r="A146" s="6">
        <v>1145</v>
      </c>
      <c r="B146" s="6">
        <v>145</v>
      </c>
      <c r="C146" s="6" t="s">
        <v>1681</v>
      </c>
      <c r="D146" s="6">
        <v>3</v>
      </c>
      <c r="E146" s="11"/>
      <c r="F146" s="11" t="str">
        <f t="shared" si="2"/>
        <v>(1145, 145, null, 3, ''),</v>
      </c>
    </row>
    <row r="147" spans="1:6" x14ac:dyDescent="0.3">
      <c r="A147" s="6">
        <v>1146</v>
      </c>
      <c r="B147" s="6">
        <v>146</v>
      </c>
      <c r="C147" s="6" t="s">
        <v>1681</v>
      </c>
      <c r="D147" s="6">
        <v>2</v>
      </c>
      <c r="E147" s="11"/>
      <c r="F147" s="11" t="str">
        <f t="shared" si="2"/>
        <v>(1146, 146, null, 2, ''),</v>
      </c>
    </row>
    <row r="148" spans="1:6" x14ac:dyDescent="0.3">
      <c r="A148" s="6">
        <v>1147</v>
      </c>
      <c r="B148" s="6">
        <v>147</v>
      </c>
      <c r="C148" s="6" t="s">
        <v>1681</v>
      </c>
      <c r="D148" s="6">
        <v>1</v>
      </c>
      <c r="E148" s="11"/>
      <c r="F148" s="11" t="str">
        <f t="shared" si="2"/>
        <v>(1147, 147, null, 1, ''),</v>
      </c>
    </row>
    <row r="149" spans="1:6" x14ac:dyDescent="0.3">
      <c r="A149" s="6">
        <v>1148</v>
      </c>
      <c r="B149" s="6">
        <v>148</v>
      </c>
      <c r="C149" s="6" t="s">
        <v>1681</v>
      </c>
      <c r="D149" s="6">
        <v>2</v>
      </c>
      <c r="E149" s="11"/>
      <c r="F149" s="11" t="str">
        <f t="shared" si="2"/>
        <v>(1148, 148, null, 2, ''),</v>
      </c>
    </row>
    <row r="150" spans="1:6" x14ac:dyDescent="0.3">
      <c r="A150" s="6">
        <v>1149</v>
      </c>
      <c r="B150" s="6">
        <v>149</v>
      </c>
      <c r="C150" s="6" t="s">
        <v>1681</v>
      </c>
      <c r="D150" s="6">
        <v>1</v>
      </c>
      <c r="E150" s="11"/>
      <c r="F150" s="11" t="str">
        <f t="shared" si="2"/>
        <v>(1149, 149, null, 1, ''),</v>
      </c>
    </row>
    <row r="151" spans="1:6" x14ac:dyDescent="0.3">
      <c r="A151" s="6">
        <v>1150</v>
      </c>
      <c r="B151" s="6">
        <v>150</v>
      </c>
      <c r="C151" s="6" t="s">
        <v>1681</v>
      </c>
      <c r="D151" s="6">
        <v>3</v>
      </c>
      <c r="E151" s="11"/>
      <c r="F151" s="11" t="str">
        <f t="shared" si="2"/>
        <v>(1150, 150, null, 3, ''),</v>
      </c>
    </row>
    <row r="152" spans="1:6" x14ac:dyDescent="0.3">
      <c r="A152" s="6">
        <v>1151</v>
      </c>
      <c r="B152" s="6">
        <v>151</v>
      </c>
      <c r="C152" s="6" t="s">
        <v>1681</v>
      </c>
      <c r="D152" s="6">
        <v>2</v>
      </c>
      <c r="E152" s="11"/>
      <c r="F152" s="11" t="str">
        <f t="shared" si="2"/>
        <v>(1151, 151, null, 2, ''),</v>
      </c>
    </row>
    <row r="153" spans="1:6" x14ac:dyDescent="0.3">
      <c r="A153" s="6">
        <v>1152</v>
      </c>
      <c r="B153" s="6">
        <v>152</v>
      </c>
      <c r="C153" s="6" t="s">
        <v>1681</v>
      </c>
      <c r="D153" s="6">
        <v>3</v>
      </c>
      <c r="E153" s="11"/>
      <c r="F153" s="11" t="str">
        <f t="shared" si="2"/>
        <v>(1152, 152, null, 3, ''),</v>
      </c>
    </row>
    <row r="154" spans="1:6" x14ac:dyDescent="0.3">
      <c r="A154" s="6">
        <v>1153</v>
      </c>
      <c r="B154" s="6">
        <v>153</v>
      </c>
      <c r="C154" s="6" t="s">
        <v>1681</v>
      </c>
      <c r="D154" s="6">
        <v>1</v>
      </c>
      <c r="E154" s="11"/>
      <c r="F154" s="11" t="str">
        <f t="shared" si="2"/>
        <v>(1153, 153, null, 1, ''),</v>
      </c>
    </row>
    <row r="155" spans="1:6" x14ac:dyDescent="0.3">
      <c r="A155" s="6">
        <v>1154</v>
      </c>
      <c r="B155" s="6">
        <v>154</v>
      </c>
      <c r="C155" s="6" t="s">
        <v>1681</v>
      </c>
      <c r="D155" s="6">
        <v>3</v>
      </c>
      <c r="E155" s="11"/>
      <c r="F155" s="11" t="str">
        <f t="shared" si="2"/>
        <v>(1154, 154, null, 3, ''),</v>
      </c>
    </row>
    <row r="156" spans="1:6" x14ac:dyDescent="0.3">
      <c r="A156" s="6">
        <v>1155</v>
      </c>
      <c r="B156" s="6">
        <v>155</v>
      </c>
      <c r="C156" s="6" t="s">
        <v>1681</v>
      </c>
      <c r="D156" s="6">
        <v>2</v>
      </c>
      <c r="E156" s="11"/>
      <c r="F156" s="11" t="str">
        <f t="shared" si="2"/>
        <v>(1155, 155, null, 2, ''),</v>
      </c>
    </row>
    <row r="157" spans="1:6" x14ac:dyDescent="0.3">
      <c r="A157" s="6">
        <v>1156</v>
      </c>
      <c r="B157" s="6">
        <v>156</v>
      </c>
      <c r="C157" s="6" t="s">
        <v>1681</v>
      </c>
      <c r="D157" s="6">
        <v>1</v>
      </c>
      <c r="E157" s="11"/>
      <c r="F157" s="11" t="str">
        <f t="shared" si="2"/>
        <v>(1156, 156, null, 1, ''),</v>
      </c>
    </row>
    <row r="158" spans="1:6" x14ac:dyDescent="0.3">
      <c r="A158" s="6">
        <v>1157</v>
      </c>
      <c r="B158" s="6">
        <v>157</v>
      </c>
      <c r="C158" s="6" t="s">
        <v>1681</v>
      </c>
      <c r="D158" s="6">
        <v>3</v>
      </c>
      <c r="E158" s="11"/>
      <c r="F158" s="11" t="str">
        <f t="shared" si="2"/>
        <v>(1157, 157, null, 3, ''),</v>
      </c>
    </row>
    <row r="159" spans="1:6" x14ac:dyDescent="0.3">
      <c r="A159" s="6">
        <v>1158</v>
      </c>
      <c r="B159" s="6">
        <v>158</v>
      </c>
      <c r="C159" s="6" t="s">
        <v>1681</v>
      </c>
      <c r="D159" s="6">
        <v>2</v>
      </c>
      <c r="E159" s="11"/>
      <c r="F159" s="11" t="str">
        <f t="shared" si="2"/>
        <v>(1158, 158, null, 2, ''),</v>
      </c>
    </row>
    <row r="160" spans="1:6" x14ac:dyDescent="0.3">
      <c r="A160" s="6">
        <v>1159</v>
      </c>
      <c r="B160" s="6">
        <v>159</v>
      </c>
      <c r="C160" s="6" t="s">
        <v>1681</v>
      </c>
      <c r="D160" s="6">
        <v>3</v>
      </c>
      <c r="E160" s="11"/>
      <c r="F160" s="11" t="str">
        <f t="shared" si="2"/>
        <v>(1159, 159, null, 3, ''),</v>
      </c>
    </row>
    <row r="161" spans="1:6" x14ac:dyDescent="0.3">
      <c r="A161" s="6">
        <v>1160</v>
      </c>
      <c r="B161" s="6">
        <v>160</v>
      </c>
      <c r="C161" s="6" t="s">
        <v>1681</v>
      </c>
      <c r="D161" s="6">
        <v>1</v>
      </c>
      <c r="E161" s="11"/>
      <c r="F161" s="11" t="str">
        <f t="shared" si="2"/>
        <v>(1160, 160, null, 1, ''),</v>
      </c>
    </row>
    <row r="162" spans="1:6" x14ac:dyDescent="0.3">
      <c r="A162" s="6">
        <v>1161</v>
      </c>
      <c r="B162" s="6">
        <v>161</v>
      </c>
      <c r="C162" s="6" t="s">
        <v>1681</v>
      </c>
      <c r="D162" s="6">
        <v>3</v>
      </c>
      <c r="E162" s="11"/>
      <c r="F162" s="11" t="str">
        <f t="shared" si="2"/>
        <v>(1161, 161, null, 3, ''),</v>
      </c>
    </row>
    <row r="163" spans="1:6" x14ac:dyDescent="0.3">
      <c r="A163" s="6">
        <v>1162</v>
      </c>
      <c r="B163" s="6">
        <v>162</v>
      </c>
      <c r="C163" s="6" t="s">
        <v>1681</v>
      </c>
      <c r="D163" s="6">
        <v>2</v>
      </c>
      <c r="E163" s="11"/>
      <c r="F163" s="11" t="str">
        <f t="shared" si="2"/>
        <v>(1162, 162, null, 2, ''),</v>
      </c>
    </row>
    <row r="164" spans="1:6" x14ac:dyDescent="0.3">
      <c r="A164" s="6">
        <v>1163</v>
      </c>
      <c r="B164" s="6">
        <v>163</v>
      </c>
      <c r="C164" s="6" t="s">
        <v>1681</v>
      </c>
      <c r="D164" s="6">
        <v>1</v>
      </c>
      <c r="E164" s="11"/>
      <c r="F164" s="11" t="str">
        <f t="shared" si="2"/>
        <v>(1163, 163, null, 1, ''),</v>
      </c>
    </row>
    <row r="165" spans="1:6" x14ac:dyDescent="0.3">
      <c r="A165" s="6">
        <v>1164</v>
      </c>
      <c r="B165" s="6">
        <v>164</v>
      </c>
      <c r="C165" s="6" t="s">
        <v>1681</v>
      </c>
      <c r="D165" s="6">
        <v>2</v>
      </c>
      <c r="E165" s="11"/>
      <c r="F165" s="11" t="str">
        <f t="shared" si="2"/>
        <v>(1164, 164, null, 2, ''),</v>
      </c>
    </row>
    <row r="166" spans="1:6" x14ac:dyDescent="0.3">
      <c r="A166" s="6">
        <v>1165</v>
      </c>
      <c r="B166" s="6">
        <v>165</v>
      </c>
      <c r="C166" s="6" t="s">
        <v>1681</v>
      </c>
      <c r="D166" s="6">
        <v>1</v>
      </c>
      <c r="E166" s="11"/>
      <c r="F166" s="11" t="str">
        <f t="shared" si="2"/>
        <v>(1165, 165, null, 1, ''),</v>
      </c>
    </row>
    <row r="167" spans="1:6" x14ac:dyDescent="0.3">
      <c r="A167" s="6">
        <v>1166</v>
      </c>
      <c r="B167" s="6">
        <v>166</v>
      </c>
      <c r="C167" s="6" t="s">
        <v>1681</v>
      </c>
      <c r="D167" s="6">
        <v>3</v>
      </c>
      <c r="E167" s="11"/>
      <c r="F167" s="11" t="str">
        <f t="shared" si="2"/>
        <v>(1166, 166, null, 3, ''),</v>
      </c>
    </row>
    <row r="168" spans="1:6" x14ac:dyDescent="0.3">
      <c r="A168" s="6">
        <v>1167</v>
      </c>
      <c r="B168" s="6">
        <v>167</v>
      </c>
      <c r="C168" s="6" t="s">
        <v>1681</v>
      </c>
      <c r="D168" s="6">
        <v>2</v>
      </c>
      <c r="E168" s="11"/>
      <c r="F168" s="11" t="str">
        <f t="shared" si="2"/>
        <v>(1167, 167, null, 2, ''),</v>
      </c>
    </row>
    <row r="169" spans="1:6" x14ac:dyDescent="0.3">
      <c r="A169" s="6">
        <v>1168</v>
      </c>
      <c r="B169" s="6">
        <v>168</v>
      </c>
      <c r="C169" s="6" t="s">
        <v>1681</v>
      </c>
      <c r="D169" s="6">
        <v>3</v>
      </c>
      <c r="E169" s="11"/>
      <c r="F169" s="11" t="str">
        <f t="shared" si="2"/>
        <v>(1168, 168, null, 3, ''),</v>
      </c>
    </row>
    <row r="170" spans="1:6" x14ac:dyDescent="0.3">
      <c r="A170" s="6">
        <v>1169</v>
      </c>
      <c r="B170" s="6">
        <v>169</v>
      </c>
      <c r="C170" s="6" t="s">
        <v>1681</v>
      </c>
      <c r="D170" s="6">
        <v>1</v>
      </c>
      <c r="E170" s="11"/>
      <c r="F170" s="11" t="str">
        <f t="shared" si="2"/>
        <v>(1169, 169, null, 1, ''),</v>
      </c>
    </row>
    <row r="171" spans="1:6" x14ac:dyDescent="0.3">
      <c r="A171" s="6">
        <v>1170</v>
      </c>
      <c r="B171" s="6">
        <v>170</v>
      </c>
      <c r="C171" s="6" t="s">
        <v>1681</v>
      </c>
      <c r="D171" s="6">
        <v>3</v>
      </c>
      <c r="E171" s="11"/>
      <c r="F171" s="11" t="str">
        <f t="shared" si="2"/>
        <v>(1170, 170, null, 3, ''),</v>
      </c>
    </row>
    <row r="172" spans="1:6" x14ac:dyDescent="0.3">
      <c r="A172" s="6">
        <v>1171</v>
      </c>
      <c r="B172" s="6">
        <v>171</v>
      </c>
      <c r="C172" s="6" t="s">
        <v>1681</v>
      </c>
      <c r="D172" s="6">
        <v>2</v>
      </c>
      <c r="E172" s="11"/>
      <c r="F172" s="11" t="str">
        <f t="shared" si="2"/>
        <v>(1171, 171, null, 2, ''),</v>
      </c>
    </row>
    <row r="173" spans="1:6" x14ac:dyDescent="0.3">
      <c r="A173" s="6">
        <v>1172</v>
      </c>
      <c r="B173" s="6">
        <v>172</v>
      </c>
      <c r="C173" s="6" t="s">
        <v>1681</v>
      </c>
      <c r="D173" s="6">
        <v>1</v>
      </c>
      <c r="E173" s="11"/>
      <c r="F173" s="11" t="str">
        <f t="shared" si="2"/>
        <v>(1172, 172, null, 1, ''),</v>
      </c>
    </row>
    <row r="174" spans="1:6" x14ac:dyDescent="0.3">
      <c r="A174" s="6">
        <v>1173</v>
      </c>
      <c r="B174" s="6">
        <v>173</v>
      </c>
      <c r="C174" s="6" t="s">
        <v>1681</v>
      </c>
      <c r="D174" s="6">
        <v>3</v>
      </c>
      <c r="E174" s="11"/>
      <c r="F174" s="11" t="str">
        <f t="shared" si="2"/>
        <v>(1173, 173, null, 3, ''),</v>
      </c>
    </row>
    <row r="175" spans="1:6" x14ac:dyDescent="0.3">
      <c r="A175" s="6">
        <v>1174</v>
      </c>
      <c r="B175" s="6">
        <v>174</v>
      </c>
      <c r="C175" s="6" t="s">
        <v>1681</v>
      </c>
      <c r="D175" s="6">
        <v>2</v>
      </c>
      <c r="E175" s="11"/>
      <c r="F175" s="11" t="str">
        <f t="shared" si="2"/>
        <v>(1174, 174, null, 2, ''),</v>
      </c>
    </row>
    <row r="176" spans="1:6" x14ac:dyDescent="0.3">
      <c r="A176" s="6">
        <v>1175</v>
      </c>
      <c r="B176" s="6">
        <v>175</v>
      </c>
      <c r="C176" s="6" t="s">
        <v>1681</v>
      </c>
      <c r="D176" s="6">
        <v>3</v>
      </c>
      <c r="E176" s="11"/>
      <c r="F176" s="11" t="str">
        <f t="shared" si="2"/>
        <v>(1175, 175, null, 3, ''),</v>
      </c>
    </row>
    <row r="177" spans="1:6" x14ac:dyDescent="0.3">
      <c r="A177" s="6">
        <v>1176</v>
      </c>
      <c r="B177" s="6">
        <v>176</v>
      </c>
      <c r="C177" s="6" t="s">
        <v>1681</v>
      </c>
      <c r="D177" s="6">
        <v>1</v>
      </c>
      <c r="E177" s="11"/>
      <c r="F177" s="11" t="str">
        <f t="shared" si="2"/>
        <v>(1176, 176, null, 1, ''),</v>
      </c>
    </row>
    <row r="178" spans="1:6" x14ac:dyDescent="0.3">
      <c r="A178" s="6">
        <v>1177</v>
      </c>
      <c r="B178" s="6">
        <v>177</v>
      </c>
      <c r="C178" s="6" t="s">
        <v>1681</v>
      </c>
      <c r="D178" s="6">
        <v>3</v>
      </c>
      <c r="E178" s="11"/>
      <c r="F178" s="11" t="str">
        <f t="shared" si="2"/>
        <v>(1177, 177, null, 3, ''),</v>
      </c>
    </row>
    <row r="179" spans="1:6" x14ac:dyDescent="0.3">
      <c r="A179" s="6">
        <v>1178</v>
      </c>
      <c r="B179" s="6">
        <v>178</v>
      </c>
      <c r="C179" s="6" t="s">
        <v>1681</v>
      </c>
      <c r="D179" s="6">
        <v>2</v>
      </c>
      <c r="E179" s="11"/>
      <c r="F179" s="11" t="str">
        <f t="shared" si="2"/>
        <v>(1178, 178, null, 2, ''),</v>
      </c>
    </row>
    <row r="180" spans="1:6" x14ac:dyDescent="0.3">
      <c r="A180" s="6">
        <v>1179</v>
      </c>
      <c r="B180" s="6">
        <v>179</v>
      </c>
      <c r="C180" s="6" t="s">
        <v>1681</v>
      </c>
      <c r="D180" s="6">
        <v>1</v>
      </c>
      <c r="E180" s="11"/>
      <c r="F180" s="11" t="str">
        <f t="shared" si="2"/>
        <v>(1179, 179, null, 1, ''),</v>
      </c>
    </row>
    <row r="181" spans="1:6" x14ac:dyDescent="0.3">
      <c r="A181" s="6">
        <v>1180</v>
      </c>
      <c r="B181" s="6">
        <v>180</v>
      </c>
      <c r="C181" s="6" t="s">
        <v>1681</v>
      </c>
      <c r="D181" s="6">
        <v>2</v>
      </c>
      <c r="E181" s="11"/>
      <c r="F181" s="11" t="str">
        <f t="shared" si="2"/>
        <v>(1180, 180, null, 2, ''),</v>
      </c>
    </row>
    <row r="182" spans="1:6" x14ac:dyDescent="0.3">
      <c r="A182" s="6">
        <v>1181</v>
      </c>
      <c r="B182" s="6">
        <v>181</v>
      </c>
      <c r="C182" s="6" t="s">
        <v>1681</v>
      </c>
      <c r="D182" s="6">
        <v>1</v>
      </c>
      <c r="E182" s="11"/>
      <c r="F182" s="11" t="str">
        <f t="shared" si="2"/>
        <v>(1181, 181, null, 1, ''),</v>
      </c>
    </row>
    <row r="183" spans="1:6" x14ac:dyDescent="0.3">
      <c r="A183" s="6">
        <v>1182</v>
      </c>
      <c r="B183" s="6">
        <v>182</v>
      </c>
      <c r="C183" s="6" t="s">
        <v>1681</v>
      </c>
      <c r="D183" s="6">
        <v>3</v>
      </c>
      <c r="E183" s="11"/>
      <c r="F183" s="11" t="str">
        <f t="shared" si="2"/>
        <v>(1182, 182, null, 3, ''),</v>
      </c>
    </row>
    <row r="184" spans="1:6" x14ac:dyDescent="0.3">
      <c r="A184" s="6">
        <v>1183</v>
      </c>
      <c r="B184" s="6">
        <v>183</v>
      </c>
      <c r="C184" s="6" t="s">
        <v>1681</v>
      </c>
      <c r="D184" s="6">
        <v>2</v>
      </c>
      <c r="E184" s="11"/>
      <c r="F184" s="11" t="str">
        <f t="shared" si="2"/>
        <v>(1183, 183, null, 2, ''),</v>
      </c>
    </row>
    <row r="185" spans="1:6" x14ac:dyDescent="0.3">
      <c r="A185" s="6">
        <v>1184</v>
      </c>
      <c r="B185" s="6">
        <v>184</v>
      </c>
      <c r="C185" s="6" t="s">
        <v>1681</v>
      </c>
      <c r="D185" s="6">
        <v>3</v>
      </c>
      <c r="E185" s="11"/>
      <c r="F185" s="11" t="str">
        <f t="shared" si="2"/>
        <v>(1184, 184, null, 3, ''),</v>
      </c>
    </row>
    <row r="186" spans="1:6" x14ac:dyDescent="0.3">
      <c r="A186" s="6">
        <v>1185</v>
      </c>
      <c r="B186" s="6">
        <v>185</v>
      </c>
      <c r="C186" s="6" t="s">
        <v>1681</v>
      </c>
      <c r="D186" s="6">
        <v>1</v>
      </c>
      <c r="E186" s="11"/>
      <c r="F186" s="11" t="str">
        <f t="shared" si="2"/>
        <v>(1185, 185, null, 1, ''),</v>
      </c>
    </row>
    <row r="187" spans="1:6" x14ac:dyDescent="0.3">
      <c r="A187" s="6">
        <v>1186</v>
      </c>
      <c r="B187" s="6">
        <v>186</v>
      </c>
      <c r="C187" s="6" t="s">
        <v>1681</v>
      </c>
      <c r="D187" s="6">
        <v>3</v>
      </c>
      <c r="E187" s="11"/>
      <c r="F187" s="11" t="str">
        <f t="shared" si="2"/>
        <v>(1186, 186, null, 3, ''),</v>
      </c>
    </row>
    <row r="188" spans="1:6" x14ac:dyDescent="0.3">
      <c r="A188" s="6">
        <v>1187</v>
      </c>
      <c r="B188" s="6">
        <v>187</v>
      </c>
      <c r="C188" s="6" t="s">
        <v>1681</v>
      </c>
      <c r="D188" s="6">
        <v>2</v>
      </c>
      <c r="E188" s="11"/>
      <c r="F188" s="11" t="str">
        <f t="shared" si="2"/>
        <v>(1187, 187, null, 2, ''),</v>
      </c>
    </row>
    <row r="189" spans="1:6" x14ac:dyDescent="0.3">
      <c r="A189" s="6">
        <v>1188</v>
      </c>
      <c r="B189" s="6">
        <v>188</v>
      </c>
      <c r="C189" s="6" t="s">
        <v>1681</v>
      </c>
      <c r="D189" s="6">
        <v>1</v>
      </c>
      <c r="E189" s="11"/>
      <c r="F189" s="11" t="str">
        <f t="shared" si="2"/>
        <v>(1188, 188, null, 1, ''),</v>
      </c>
    </row>
    <row r="190" spans="1:6" x14ac:dyDescent="0.3">
      <c r="A190" s="6">
        <v>1189</v>
      </c>
      <c r="B190" s="6">
        <v>189</v>
      </c>
      <c r="C190" s="6" t="s">
        <v>1681</v>
      </c>
      <c r="D190" s="6">
        <v>2</v>
      </c>
      <c r="E190" s="11"/>
      <c r="F190" s="11" t="str">
        <f t="shared" si="2"/>
        <v>(1189, 189, null, 2, ''),</v>
      </c>
    </row>
    <row r="191" spans="1:6" x14ac:dyDescent="0.3">
      <c r="A191" s="6">
        <v>1190</v>
      </c>
      <c r="B191" s="6">
        <v>190</v>
      </c>
      <c r="C191" s="6" t="s">
        <v>1681</v>
      </c>
      <c r="D191" s="6">
        <v>1</v>
      </c>
      <c r="E191" s="11"/>
      <c r="F191" s="11" t="str">
        <f t="shared" si="2"/>
        <v>(1190, 190, null, 1, ''),</v>
      </c>
    </row>
    <row r="192" spans="1:6" x14ac:dyDescent="0.3">
      <c r="A192" s="6">
        <v>1191</v>
      </c>
      <c r="B192" s="6">
        <v>191</v>
      </c>
      <c r="C192" s="6" t="s">
        <v>1681</v>
      </c>
      <c r="D192" s="6">
        <v>3</v>
      </c>
      <c r="E192" s="11"/>
      <c r="F192" s="11" t="str">
        <f t="shared" si="2"/>
        <v>(1191, 191, null, 3, ''),</v>
      </c>
    </row>
    <row r="193" spans="1:6" x14ac:dyDescent="0.3">
      <c r="A193" s="6">
        <v>1192</v>
      </c>
      <c r="B193" s="6">
        <v>192</v>
      </c>
      <c r="C193" s="6" t="s">
        <v>1681</v>
      </c>
      <c r="D193" s="6">
        <v>2</v>
      </c>
      <c r="E193" s="11"/>
      <c r="F193" s="11" t="str">
        <f t="shared" si="2"/>
        <v>(1192, 192, null, 2, ''),</v>
      </c>
    </row>
    <row r="194" spans="1:6" x14ac:dyDescent="0.3">
      <c r="A194" s="6">
        <v>1193</v>
      </c>
      <c r="B194" s="6">
        <v>193</v>
      </c>
      <c r="C194" s="6" t="s">
        <v>1681</v>
      </c>
      <c r="D194" s="6">
        <v>3</v>
      </c>
      <c r="E194" s="11"/>
      <c r="F194" s="11" t="str">
        <f t="shared" si="2"/>
        <v>(1193, 193, null, 3, ''),</v>
      </c>
    </row>
    <row r="195" spans="1:6" x14ac:dyDescent="0.3">
      <c r="A195" s="6">
        <v>1194</v>
      </c>
      <c r="B195" s="6">
        <v>194</v>
      </c>
      <c r="C195" s="6" t="s">
        <v>1681</v>
      </c>
      <c r="D195" s="6">
        <v>1</v>
      </c>
      <c r="E195" s="11"/>
      <c r="F195" s="11" t="str">
        <f t="shared" ref="F195:F201" si="3">"("&amp;A195&amp;", "&amp;B195&amp;", "&amp;C195&amp;", "&amp;D195&amp;", '"&amp;E195&amp;"'),"</f>
        <v>(1194, 194, null, 1, ''),</v>
      </c>
    </row>
    <row r="196" spans="1:6" x14ac:dyDescent="0.3">
      <c r="A196" s="6">
        <v>1195</v>
      </c>
      <c r="B196" s="6">
        <v>195</v>
      </c>
      <c r="C196" s="6" t="s">
        <v>1681</v>
      </c>
      <c r="D196" s="6">
        <v>3</v>
      </c>
      <c r="E196" s="11"/>
      <c r="F196" s="11" t="str">
        <f t="shared" si="3"/>
        <v>(1195, 195, null, 3, ''),</v>
      </c>
    </row>
    <row r="197" spans="1:6" x14ac:dyDescent="0.3">
      <c r="A197" s="6">
        <v>1196</v>
      </c>
      <c r="B197" s="6">
        <v>196</v>
      </c>
      <c r="C197" s="6" t="s">
        <v>1681</v>
      </c>
      <c r="D197" s="6">
        <v>2</v>
      </c>
      <c r="E197" s="11"/>
      <c r="F197" s="11" t="str">
        <f t="shared" si="3"/>
        <v>(1196, 196, null, 2, ''),</v>
      </c>
    </row>
    <row r="198" spans="1:6" x14ac:dyDescent="0.3">
      <c r="A198" s="6">
        <v>1197</v>
      </c>
      <c r="B198" s="6">
        <v>197</v>
      </c>
      <c r="C198" s="6" t="s">
        <v>1681</v>
      </c>
      <c r="D198" s="6">
        <v>1</v>
      </c>
      <c r="E198" s="11"/>
      <c r="F198" s="11" t="str">
        <f t="shared" si="3"/>
        <v>(1197, 197, null, 1, ''),</v>
      </c>
    </row>
    <row r="199" spans="1:6" x14ac:dyDescent="0.3">
      <c r="A199" s="6">
        <v>1198</v>
      </c>
      <c r="B199" s="6">
        <v>198</v>
      </c>
      <c r="C199" s="6" t="s">
        <v>1681</v>
      </c>
      <c r="D199" s="6">
        <v>2</v>
      </c>
      <c r="E199" s="11"/>
      <c r="F199" s="11" t="str">
        <f t="shared" si="3"/>
        <v>(1198, 198, null, 2, ''),</v>
      </c>
    </row>
    <row r="200" spans="1:6" x14ac:dyDescent="0.3">
      <c r="A200" s="6">
        <v>1199</v>
      </c>
      <c r="B200" s="6">
        <v>199</v>
      </c>
      <c r="C200" s="6" t="s">
        <v>1681</v>
      </c>
      <c r="D200" s="6">
        <v>3</v>
      </c>
      <c r="E200" s="11"/>
      <c r="F200" s="11" t="str">
        <f t="shared" si="3"/>
        <v>(1199, 199, null, 3, ''),</v>
      </c>
    </row>
    <row r="201" spans="1:6" x14ac:dyDescent="0.3">
      <c r="A201" s="6">
        <v>1200</v>
      </c>
      <c r="B201" s="6">
        <v>200</v>
      </c>
      <c r="C201" s="6" t="s">
        <v>1681</v>
      </c>
      <c r="D201" s="6">
        <v>1</v>
      </c>
      <c r="E201" s="11"/>
      <c r="F201" s="11" t="str">
        <f t="shared" si="3"/>
        <v>(1200, 200, null, 1, ''),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2267-72D7-482F-A136-70E06D3C8037}">
  <dimension ref="A1:M201"/>
  <sheetViews>
    <sheetView topLeftCell="H1" workbookViewId="0">
      <pane ySplit="1" topLeftCell="A175" activePane="bottomLeft" state="frozen"/>
      <selection pane="bottomLeft" activeCell="M2" sqref="M2:M201"/>
    </sheetView>
  </sheetViews>
  <sheetFormatPr defaultRowHeight="14.4" x14ac:dyDescent="0.3"/>
  <cols>
    <col min="1" max="1" width="11.44140625" style="27" bestFit="1" customWidth="1"/>
    <col min="2" max="2" width="10.88671875" style="9" bestFit="1" customWidth="1"/>
    <col min="3" max="3" width="10.44140625" style="9" bestFit="1" customWidth="1"/>
    <col min="4" max="4" width="26.109375" style="9" bestFit="1" customWidth="1"/>
    <col min="5" max="5" width="18.21875" style="9" bestFit="1" customWidth="1"/>
    <col min="6" max="6" width="5.109375" style="9" bestFit="1" customWidth="1"/>
    <col min="7" max="7" width="6" style="9" bestFit="1" customWidth="1"/>
    <col min="8" max="8" width="6" style="9" customWidth="1"/>
    <col min="9" max="9" width="22.6640625" style="9" bestFit="1" customWidth="1"/>
    <col min="10" max="10" width="12.33203125" style="9" bestFit="1" customWidth="1"/>
    <col min="11" max="11" width="17.21875" style="9" bestFit="1" customWidth="1"/>
    <col min="12" max="12" width="12.21875" style="9" bestFit="1" customWidth="1"/>
    <col min="13" max="13" width="132.44140625" style="15" bestFit="1" customWidth="1"/>
    <col min="14" max="16384" width="8.88671875" style="9"/>
  </cols>
  <sheetData>
    <row r="1" spans="1:13" s="8" customFormat="1" x14ac:dyDescent="0.3">
      <c r="A1" s="25" t="s">
        <v>1468</v>
      </c>
      <c r="B1" s="12" t="s">
        <v>11</v>
      </c>
      <c r="C1" s="12" t="s">
        <v>12</v>
      </c>
      <c r="D1" s="12" t="s">
        <v>381</v>
      </c>
      <c r="E1" s="12" t="s">
        <v>382</v>
      </c>
      <c r="F1" s="12" t="s">
        <v>383</v>
      </c>
      <c r="G1" s="12" t="s">
        <v>385</v>
      </c>
      <c r="H1" s="12" t="s">
        <v>2004</v>
      </c>
      <c r="I1" s="12" t="s">
        <v>384</v>
      </c>
      <c r="J1" s="12" t="s">
        <v>386</v>
      </c>
      <c r="K1" s="12" t="s">
        <v>387</v>
      </c>
      <c r="L1" s="12" t="s">
        <v>388</v>
      </c>
      <c r="M1" s="23" t="s">
        <v>1248</v>
      </c>
    </row>
    <row r="2" spans="1:13" x14ac:dyDescent="0.3">
      <c r="A2" s="26" t="s">
        <v>1698</v>
      </c>
      <c r="B2" s="13" t="s">
        <v>13</v>
      </c>
      <c r="C2" s="13" t="s">
        <v>14</v>
      </c>
      <c r="D2" s="13" t="s">
        <v>1045</v>
      </c>
      <c r="E2" s="13" t="s">
        <v>789</v>
      </c>
      <c r="F2" s="13" t="s">
        <v>790</v>
      </c>
      <c r="G2" s="13">
        <v>27292</v>
      </c>
      <c r="H2" s="13" t="s">
        <v>2005</v>
      </c>
      <c r="I2" s="13" t="s">
        <v>389</v>
      </c>
      <c r="J2" s="13" t="s">
        <v>589</v>
      </c>
      <c r="K2" s="13" t="s">
        <v>1271</v>
      </c>
      <c r="L2" s="13" t="s">
        <v>1245</v>
      </c>
      <c r="M2" s="14" t="str">
        <f t="shared" ref="M2:M65" si="0">"("&amp;A2&amp;", '"&amp;B2&amp;"', '"&amp;C2&amp;"', '"&amp;D2&amp;"', '"&amp;E2&amp;"', '"&amp;F2&amp;"', '"&amp;G2&amp;"', '"&amp;H2&amp;"', '"&amp;I2&amp;"', '"&amp;J2&amp;"', '"&amp;K2&amp;"', '"&amp;L2&amp;"'),"</f>
        <v>(1, 'Jamar', 'Wilkerson', '7193 Valley St', 'Lexington', 'NC', '27292', 'USA', 'rgiersig@yahoo.com', '806-427-8083', '4532860057700920', '10 / 22'),</v>
      </c>
    </row>
    <row r="3" spans="1:13" x14ac:dyDescent="0.3">
      <c r="A3" s="26" t="s">
        <v>1704</v>
      </c>
      <c r="B3" s="13" t="s">
        <v>15</v>
      </c>
      <c r="C3" s="13" t="s">
        <v>16</v>
      </c>
      <c r="D3" s="13" t="s">
        <v>1046</v>
      </c>
      <c r="E3" s="13" t="s">
        <v>791</v>
      </c>
      <c r="F3" s="13" t="s">
        <v>792</v>
      </c>
      <c r="G3" s="13">
        <v>38801</v>
      </c>
      <c r="H3" s="13" t="s">
        <v>2005</v>
      </c>
      <c r="I3" s="13" t="s">
        <v>390</v>
      </c>
      <c r="J3" s="13" t="s">
        <v>590</v>
      </c>
      <c r="K3" s="13" t="s">
        <v>1433</v>
      </c>
      <c r="L3" s="13" t="s">
        <v>1257</v>
      </c>
      <c r="M3" s="14" t="str">
        <f t="shared" si="0"/>
        <v>(2, 'Tatum', 'Guerrero', '255 South Acacia Lane', 'Tupelo', 'MS', '38801', 'USA', 'neuffer@aol.com', '828-904-7535', '5201787827319417', '07 / 21'),</v>
      </c>
    </row>
    <row r="4" spans="1:13" x14ac:dyDescent="0.3">
      <c r="A4" s="26" t="s">
        <v>1706</v>
      </c>
      <c r="B4" s="13" t="s">
        <v>17</v>
      </c>
      <c r="C4" s="13" t="s">
        <v>18</v>
      </c>
      <c r="D4" s="13" t="s">
        <v>1047</v>
      </c>
      <c r="E4" s="13" t="s">
        <v>793</v>
      </c>
      <c r="F4" s="13" t="s">
        <v>790</v>
      </c>
      <c r="G4" s="13">
        <v>27320</v>
      </c>
      <c r="H4" s="13" t="s">
        <v>2005</v>
      </c>
      <c r="I4" s="13" t="s">
        <v>391</v>
      </c>
      <c r="J4" s="13" t="s">
        <v>591</v>
      </c>
      <c r="K4" s="13" t="s">
        <v>1315</v>
      </c>
      <c r="L4" s="13" t="s">
        <v>1257</v>
      </c>
      <c r="M4" s="14" t="str">
        <f t="shared" si="0"/>
        <v>(3, 'Dillon', 'Espinoza', '940 Wakehurst Circle', 'Reidsville', 'NC', '27320', 'USA', 'zavadsky@me.com', '247-992-9396', '4532126743033195', '07 / 21'),</v>
      </c>
    </row>
    <row r="5" spans="1:13" x14ac:dyDescent="0.3">
      <c r="A5" s="26" t="s">
        <v>1700</v>
      </c>
      <c r="B5" s="13" t="s">
        <v>19</v>
      </c>
      <c r="C5" s="13" t="s">
        <v>20</v>
      </c>
      <c r="D5" s="13" t="s">
        <v>1048</v>
      </c>
      <c r="E5" s="13" t="s">
        <v>794</v>
      </c>
      <c r="F5" s="13" t="s">
        <v>795</v>
      </c>
      <c r="G5" s="13" t="s">
        <v>957</v>
      </c>
      <c r="H5" s="13" t="s">
        <v>2005</v>
      </c>
      <c r="I5" s="13" t="s">
        <v>392</v>
      </c>
      <c r="J5" s="13" t="s">
        <v>592</v>
      </c>
      <c r="K5" s="13" t="s">
        <v>1399</v>
      </c>
      <c r="L5" s="13" t="s">
        <v>1258</v>
      </c>
      <c r="M5" s="14" t="str">
        <f t="shared" si="0"/>
        <v>(4, 'Dania', 'Bonilla', '98 Schoolhouse Street', 'Mahwah', 'NJ', '07430', 'USA', 'frikazoyd@comcast.net', '482-508-5700', '5437458666794161', '10 / 21'),</v>
      </c>
    </row>
    <row r="6" spans="1:13" x14ac:dyDescent="0.3">
      <c r="A6" s="26" t="s">
        <v>1699</v>
      </c>
      <c r="B6" s="13" t="s">
        <v>21</v>
      </c>
      <c r="C6" s="13" t="s">
        <v>22</v>
      </c>
      <c r="D6" s="13" t="s">
        <v>1049</v>
      </c>
      <c r="E6" s="13" t="s">
        <v>796</v>
      </c>
      <c r="F6" s="13" t="s">
        <v>797</v>
      </c>
      <c r="G6" s="13">
        <v>92236</v>
      </c>
      <c r="H6" s="13" t="s">
        <v>2005</v>
      </c>
      <c r="I6" s="13" t="s">
        <v>393</v>
      </c>
      <c r="J6" s="13" t="s">
        <v>593</v>
      </c>
      <c r="K6" s="13" t="s">
        <v>1422</v>
      </c>
      <c r="L6" s="13" t="s">
        <v>1256</v>
      </c>
      <c r="M6" s="14" t="str">
        <f t="shared" si="0"/>
        <v>(5, 'Alondra', 'Sanford', '26 Oakwood Court', 'Coachella', 'CA', '92236', 'USA', 'bdthomas@gmail.com', '792-816-0942', '5372340794008150', '06 / 21'),</v>
      </c>
    </row>
    <row r="7" spans="1:13" x14ac:dyDescent="0.3">
      <c r="A7" s="26" t="s">
        <v>1702</v>
      </c>
      <c r="B7" s="13" t="s">
        <v>23</v>
      </c>
      <c r="C7" s="13" t="s">
        <v>24</v>
      </c>
      <c r="D7" s="13" t="s">
        <v>1050</v>
      </c>
      <c r="E7" s="13" t="s">
        <v>798</v>
      </c>
      <c r="F7" s="13" t="s">
        <v>799</v>
      </c>
      <c r="G7" s="13">
        <v>22015</v>
      </c>
      <c r="H7" s="13" t="s">
        <v>2005</v>
      </c>
      <c r="I7" s="13" t="s">
        <v>394</v>
      </c>
      <c r="J7" s="13" t="s">
        <v>594</v>
      </c>
      <c r="K7" s="13" t="s">
        <v>1320</v>
      </c>
      <c r="L7" s="13" t="s">
        <v>1261</v>
      </c>
      <c r="M7" s="14" t="str">
        <f t="shared" si="0"/>
        <v>(6, 'Alden', 'Weeks', '9991 Princess Road', 'Burke', 'VA', '22015', 'USA', 'ylchang@comcast.net', '727-471-0334', '4556096080902081', '02 / 23'),</v>
      </c>
    </row>
    <row r="8" spans="1:13" x14ac:dyDescent="0.3">
      <c r="A8" s="26" t="s">
        <v>1705</v>
      </c>
      <c r="B8" s="13" t="s">
        <v>25</v>
      </c>
      <c r="C8" s="13" t="s">
        <v>26</v>
      </c>
      <c r="D8" s="13" t="s">
        <v>1051</v>
      </c>
      <c r="E8" s="13" t="s">
        <v>800</v>
      </c>
      <c r="F8" s="13" t="s">
        <v>801</v>
      </c>
      <c r="G8" s="13">
        <v>15206</v>
      </c>
      <c r="H8" s="13" t="s">
        <v>2005</v>
      </c>
      <c r="I8" s="13" t="s">
        <v>395</v>
      </c>
      <c r="J8" s="13" t="s">
        <v>595</v>
      </c>
      <c r="K8" s="13" t="s">
        <v>1444</v>
      </c>
      <c r="L8" s="13" t="s">
        <v>1246</v>
      </c>
      <c r="M8" s="14" t="str">
        <f t="shared" si="0"/>
        <v>(7, 'Noelle', 'Shaffer', '8863 Homestead Rd', 'Pittsburgh', 'PA', '15206', 'USA', 'uncled@yahoo.com', '587-315-4887', '5416440139855907', '12 / 22'),</v>
      </c>
    </row>
    <row r="9" spans="1:13" x14ac:dyDescent="0.3">
      <c r="A9" s="26" t="s">
        <v>1701</v>
      </c>
      <c r="B9" s="13" t="s">
        <v>27</v>
      </c>
      <c r="C9" s="13" t="s">
        <v>28</v>
      </c>
      <c r="D9" s="13" t="s">
        <v>1052</v>
      </c>
      <c r="E9" s="13" t="s">
        <v>802</v>
      </c>
      <c r="F9" s="13" t="s">
        <v>803</v>
      </c>
      <c r="G9" s="13">
        <v>46123</v>
      </c>
      <c r="H9" s="13" t="s">
        <v>2005</v>
      </c>
      <c r="I9" s="13" t="s">
        <v>396</v>
      </c>
      <c r="J9" s="13" t="s">
        <v>596</v>
      </c>
      <c r="K9" s="13" t="s">
        <v>1326</v>
      </c>
      <c r="L9" s="13" t="s">
        <v>1245</v>
      </c>
      <c r="M9" s="14" t="str">
        <f t="shared" si="0"/>
        <v>(8, 'Aspen', 'Forbes', '8521 Glenholme St', 'Avon', 'IN', '46123', 'USA', 'dsugal@me.com', '333-486-1488', '4024007108268276', '10 / 22'),</v>
      </c>
    </row>
    <row r="10" spans="1:13" x14ac:dyDescent="0.3">
      <c r="A10" s="26" t="s">
        <v>1703</v>
      </c>
      <c r="B10" s="13" t="s">
        <v>29</v>
      </c>
      <c r="C10" s="13" t="s">
        <v>30</v>
      </c>
      <c r="D10" s="13" t="s">
        <v>1053</v>
      </c>
      <c r="E10" s="13" t="s">
        <v>804</v>
      </c>
      <c r="F10" s="13" t="s">
        <v>805</v>
      </c>
      <c r="G10" s="13">
        <v>44883</v>
      </c>
      <c r="H10" s="13" t="s">
        <v>2005</v>
      </c>
      <c r="I10" s="13" t="s">
        <v>397</v>
      </c>
      <c r="J10" s="13" t="s">
        <v>597</v>
      </c>
      <c r="K10" s="13" t="s">
        <v>1394</v>
      </c>
      <c r="L10" s="13" t="s">
        <v>1261</v>
      </c>
      <c r="M10" s="14" t="str">
        <f t="shared" si="0"/>
        <v>(9, 'Gael', 'Holt', '926 Roberts Ave', 'Tiffin', 'OH', '44883', 'USA', 'jfmulder@yahoo.ca', '968-950-0566', '5256249010220351', '02 / 23'),</v>
      </c>
    </row>
    <row r="11" spans="1:13" x14ac:dyDescent="0.3">
      <c r="A11" s="26" t="s">
        <v>1707</v>
      </c>
      <c r="B11" s="13" t="s">
        <v>31</v>
      </c>
      <c r="C11" s="13" t="s">
        <v>32</v>
      </c>
      <c r="D11" s="13" t="s">
        <v>1054</v>
      </c>
      <c r="E11" s="13" t="s">
        <v>952</v>
      </c>
      <c r="F11" s="13" t="s">
        <v>806</v>
      </c>
      <c r="G11" s="13">
        <v>48322</v>
      </c>
      <c r="H11" s="13" t="s">
        <v>2005</v>
      </c>
      <c r="I11" s="13" t="s">
        <v>398</v>
      </c>
      <c r="J11" s="13" t="s">
        <v>598</v>
      </c>
      <c r="K11" s="13" t="s">
        <v>1335</v>
      </c>
      <c r="L11" s="13" t="s">
        <v>1246</v>
      </c>
      <c r="M11" s="14" t="str">
        <f t="shared" si="0"/>
        <v>(10, 'Amina', 'Whitaker', '9961 East Honey Creek Drive', 'West Bloomfield', 'MI', '48322', 'USA', 'ullman@gmail.com', '662-691-0234', '4485894726287503', '12 / 22'),</v>
      </c>
    </row>
    <row r="12" spans="1:13" x14ac:dyDescent="0.3">
      <c r="A12" s="26" t="s">
        <v>1708</v>
      </c>
      <c r="B12" s="13" t="s">
        <v>33</v>
      </c>
      <c r="C12" s="13" t="s">
        <v>34</v>
      </c>
      <c r="D12" s="13" t="s">
        <v>1055</v>
      </c>
      <c r="E12" s="13" t="s">
        <v>953</v>
      </c>
      <c r="F12" s="13" t="s">
        <v>807</v>
      </c>
      <c r="G12" s="13">
        <v>33410</v>
      </c>
      <c r="H12" s="13" t="s">
        <v>2005</v>
      </c>
      <c r="I12" s="13" t="s">
        <v>399</v>
      </c>
      <c r="J12" s="13" t="s">
        <v>599</v>
      </c>
      <c r="K12" s="13" t="s">
        <v>1323</v>
      </c>
      <c r="L12" s="13" t="s">
        <v>1260</v>
      </c>
      <c r="M12" s="14" t="str">
        <f t="shared" si="0"/>
        <v>(11, 'Addison', 'Oliver', '670 James Lane', 'Palm Beach Gardens', 'FL', '33410', 'USA', 'syncnine@yahoo.ca', '960-602-1401', '4916097498862490', '08 / 22'),</v>
      </c>
    </row>
    <row r="13" spans="1:13" x14ac:dyDescent="0.3">
      <c r="A13" s="26" t="s">
        <v>1709</v>
      </c>
      <c r="B13" s="13" t="s">
        <v>35</v>
      </c>
      <c r="C13" s="13" t="s">
        <v>36</v>
      </c>
      <c r="D13" s="13" t="s">
        <v>1056</v>
      </c>
      <c r="E13" s="13" t="s">
        <v>954</v>
      </c>
      <c r="F13" s="13" t="s">
        <v>808</v>
      </c>
      <c r="G13" s="13">
        <v>11375</v>
      </c>
      <c r="H13" s="13" t="s">
        <v>2005</v>
      </c>
      <c r="I13" s="13" t="s">
        <v>400</v>
      </c>
      <c r="J13" s="13" t="s">
        <v>600</v>
      </c>
      <c r="K13" s="13" t="s">
        <v>1393</v>
      </c>
      <c r="L13" s="13" t="s">
        <v>1257</v>
      </c>
      <c r="M13" s="14" t="str">
        <f t="shared" si="0"/>
        <v>(12, 'Dylan', 'Cochran', '63 Shadow Brook Ave', 'Forest Hills', 'NY', '11375', 'USA', 'bbirth@comcast.net', '650-450-4673', '5533534756498856', '07 / 21'),</v>
      </c>
    </row>
    <row r="14" spans="1:13" x14ac:dyDescent="0.3">
      <c r="A14" s="26" t="s">
        <v>1710</v>
      </c>
      <c r="B14" s="13" t="s">
        <v>37</v>
      </c>
      <c r="C14" s="13" t="s">
        <v>38</v>
      </c>
      <c r="D14" s="13" t="s">
        <v>1057</v>
      </c>
      <c r="E14" s="13" t="s">
        <v>809</v>
      </c>
      <c r="F14" s="13" t="s">
        <v>807</v>
      </c>
      <c r="G14" s="13">
        <v>33125</v>
      </c>
      <c r="H14" s="13" t="s">
        <v>2005</v>
      </c>
      <c r="I14" s="13" t="s">
        <v>401</v>
      </c>
      <c r="J14" s="13" t="s">
        <v>601</v>
      </c>
      <c r="K14" s="13" t="s">
        <v>1424</v>
      </c>
      <c r="L14" s="13" t="s">
        <v>1246</v>
      </c>
      <c r="M14" s="14" t="str">
        <f t="shared" si="0"/>
        <v>(13, 'Justice', 'Pruitt', '775 Jackson Dr', 'Miami', 'FL', '33125', 'USA', 'cameron@icloud.com', '939-786-0529', '5432237236867318', '12 / 22'),</v>
      </c>
    </row>
    <row r="15" spans="1:13" x14ac:dyDescent="0.3">
      <c r="A15" s="26" t="s">
        <v>1711</v>
      </c>
      <c r="B15" s="13" t="s">
        <v>39</v>
      </c>
      <c r="C15" s="13" t="s">
        <v>40</v>
      </c>
      <c r="D15" s="13" t="s">
        <v>1058</v>
      </c>
      <c r="E15" s="13" t="s">
        <v>810</v>
      </c>
      <c r="F15" s="13" t="s">
        <v>797</v>
      </c>
      <c r="G15" s="13">
        <v>91316</v>
      </c>
      <c r="H15" s="13" t="s">
        <v>2005</v>
      </c>
      <c r="I15" s="13" t="s">
        <v>402</v>
      </c>
      <c r="J15" s="13" t="s">
        <v>602</v>
      </c>
      <c r="K15" s="13" t="s">
        <v>1380</v>
      </c>
      <c r="L15" s="13" t="s">
        <v>1251</v>
      </c>
      <c r="M15" s="14" t="str">
        <f t="shared" si="0"/>
        <v>(14, 'Deanna', 'Randolph', '9943 8th Court', 'Encino', 'CA', '91316', 'USA', 'jaesenj@att.net', '876-859-1297', '5352119825297147', '03 / 20'),</v>
      </c>
    </row>
    <row r="16" spans="1:13" x14ac:dyDescent="0.3">
      <c r="A16" s="26" t="s">
        <v>1712</v>
      </c>
      <c r="B16" s="13" t="s">
        <v>41</v>
      </c>
      <c r="C16" s="13" t="s">
        <v>42</v>
      </c>
      <c r="D16" s="13" t="s">
        <v>1059</v>
      </c>
      <c r="E16" s="13" t="s">
        <v>956</v>
      </c>
      <c r="F16" s="13" t="s">
        <v>811</v>
      </c>
      <c r="G16" s="13">
        <v>60451</v>
      </c>
      <c r="H16" s="13" t="s">
        <v>2005</v>
      </c>
      <c r="I16" s="13" t="s">
        <v>403</v>
      </c>
      <c r="J16" s="13" t="s">
        <v>603</v>
      </c>
      <c r="K16" s="13" t="s">
        <v>1436</v>
      </c>
      <c r="L16" s="13" t="s">
        <v>1262</v>
      </c>
      <c r="M16" s="14" t="str">
        <f t="shared" si="0"/>
        <v>(15, 'Athena', 'Santos', '7 Oakland Lane', 'New Lenox', 'IL', '60451', 'USA', 'jaxweb@yahoo.com', '914-996-3936', '5106922433471049', '05 / 23'),</v>
      </c>
    </row>
    <row r="17" spans="1:13" x14ac:dyDescent="0.3">
      <c r="A17" s="26" t="s">
        <v>1713</v>
      </c>
      <c r="B17" s="13" t="s">
        <v>43</v>
      </c>
      <c r="C17" s="13" t="s">
        <v>44</v>
      </c>
      <c r="D17" s="13" t="s">
        <v>1060</v>
      </c>
      <c r="E17" s="13" t="s">
        <v>812</v>
      </c>
      <c r="F17" s="13" t="s">
        <v>813</v>
      </c>
      <c r="G17" s="13">
        <v>38016</v>
      </c>
      <c r="H17" s="13" t="s">
        <v>2005</v>
      </c>
      <c r="I17" s="13" t="s">
        <v>404</v>
      </c>
      <c r="J17" s="13" t="s">
        <v>604</v>
      </c>
      <c r="K17" s="13" t="s">
        <v>1297</v>
      </c>
      <c r="L17" s="13" t="s">
        <v>1250</v>
      </c>
      <c r="M17" s="14" t="str">
        <f t="shared" si="0"/>
        <v>(16, 'Sanai', 'Reid', '9 Stillwater Street', 'Cordova', 'TN', '38016', 'USA', 'adamk@optonline.net', '911-237-5265', '4916556997009788', '01 / 20'),</v>
      </c>
    </row>
    <row r="18" spans="1:13" x14ac:dyDescent="0.3">
      <c r="A18" s="26" t="s">
        <v>1714</v>
      </c>
      <c r="B18" s="13" t="s">
        <v>45</v>
      </c>
      <c r="C18" s="13" t="s">
        <v>46</v>
      </c>
      <c r="D18" s="13" t="s">
        <v>1061</v>
      </c>
      <c r="E18" s="13" t="s">
        <v>815</v>
      </c>
      <c r="F18" s="13" t="s">
        <v>816</v>
      </c>
      <c r="G18" s="13">
        <v>55987</v>
      </c>
      <c r="H18" s="13" t="s">
        <v>2005</v>
      </c>
      <c r="I18" s="13" t="s">
        <v>405</v>
      </c>
      <c r="J18" s="13" t="s">
        <v>605</v>
      </c>
      <c r="K18" s="13" t="s">
        <v>1453</v>
      </c>
      <c r="L18" s="13" t="s">
        <v>1245</v>
      </c>
      <c r="M18" s="14" t="str">
        <f t="shared" si="0"/>
        <v>(17, 'Lilyana', 'Holmes', '750 Clinton Court', 'Winona', 'MN', '55987', 'USA', 'forsberg@gmail.com', '708-951-1380', '5496169220227030', '10 / 22'),</v>
      </c>
    </row>
    <row r="19" spans="1:13" x14ac:dyDescent="0.3">
      <c r="A19" s="26" t="s">
        <v>1715</v>
      </c>
      <c r="B19" s="13" t="s">
        <v>47</v>
      </c>
      <c r="C19" s="13" t="s">
        <v>48</v>
      </c>
      <c r="D19" s="13" t="s">
        <v>1062</v>
      </c>
      <c r="E19" s="13" t="s">
        <v>817</v>
      </c>
      <c r="F19" s="13" t="s">
        <v>818</v>
      </c>
      <c r="G19" s="13">
        <v>29910</v>
      </c>
      <c r="H19" s="13" t="s">
        <v>2005</v>
      </c>
      <c r="I19" s="13" t="s">
        <v>406</v>
      </c>
      <c r="J19" s="13" t="s">
        <v>606</v>
      </c>
      <c r="K19" s="13" t="s">
        <v>1402</v>
      </c>
      <c r="L19" s="13" t="s">
        <v>1258</v>
      </c>
      <c r="M19" s="14" t="str">
        <f t="shared" si="0"/>
        <v>(18, 'Nolan', 'Cantrell', '9217 Elmwood St', 'Bluffton', 'SC', '29910', 'USA', 'bflong@yahoo.ca', '865-324-9180', '5261912435156731', '10 / 21'),</v>
      </c>
    </row>
    <row r="20" spans="1:13" x14ac:dyDescent="0.3">
      <c r="A20" s="26" t="s">
        <v>1716</v>
      </c>
      <c r="B20" s="13" t="s">
        <v>49</v>
      </c>
      <c r="C20" s="13" t="s">
        <v>50</v>
      </c>
      <c r="D20" s="13" t="s">
        <v>1063</v>
      </c>
      <c r="E20" s="13" t="s">
        <v>819</v>
      </c>
      <c r="F20" s="13" t="s">
        <v>790</v>
      </c>
      <c r="G20" s="13">
        <v>28376</v>
      </c>
      <c r="H20" s="13" t="s">
        <v>2005</v>
      </c>
      <c r="I20" s="13" t="s">
        <v>407</v>
      </c>
      <c r="J20" s="13" t="s">
        <v>607</v>
      </c>
      <c r="K20" s="13" t="s">
        <v>1419</v>
      </c>
      <c r="L20" s="13" t="s">
        <v>1245</v>
      </c>
      <c r="M20" s="14" t="str">
        <f t="shared" si="0"/>
        <v>(19, 'Jayleen', 'Clark', '64 Hillside Street', 'Raeford', 'NC', '28376', 'USA', 'mcsporran@verizon.net', '661-609-3680', '5319542457938773', '10 / 22'),</v>
      </c>
    </row>
    <row r="21" spans="1:13" x14ac:dyDescent="0.3">
      <c r="A21" s="26" t="s">
        <v>1717</v>
      </c>
      <c r="B21" s="13" t="s">
        <v>51</v>
      </c>
      <c r="C21" s="13" t="s">
        <v>52</v>
      </c>
      <c r="D21" s="13" t="s">
        <v>1064</v>
      </c>
      <c r="E21" s="13" t="s">
        <v>820</v>
      </c>
      <c r="F21" s="13" t="s">
        <v>805</v>
      </c>
      <c r="G21" s="13">
        <v>44146</v>
      </c>
      <c r="H21" s="13" t="s">
        <v>2005</v>
      </c>
      <c r="I21" s="13" t="s">
        <v>408</v>
      </c>
      <c r="J21" s="13" t="s">
        <v>608</v>
      </c>
      <c r="K21" s="13" t="s">
        <v>1443</v>
      </c>
      <c r="L21" s="13" t="s">
        <v>1262</v>
      </c>
      <c r="M21" s="14" t="str">
        <f t="shared" si="0"/>
        <v>(20, 'Javion', 'George', '510 Randall Mill St', 'Bedford', 'OH', '44146', 'USA', 'raides@verizon.net', '709-669-4252', '5486618793020141', '05 / 23'),</v>
      </c>
    </row>
    <row r="22" spans="1:13" x14ac:dyDescent="0.3">
      <c r="A22" s="26" t="s">
        <v>1718</v>
      </c>
      <c r="B22" s="13" t="s">
        <v>53</v>
      </c>
      <c r="C22" s="13" t="s">
        <v>54</v>
      </c>
      <c r="D22" s="13" t="s">
        <v>1065</v>
      </c>
      <c r="E22" s="13" t="s">
        <v>955</v>
      </c>
      <c r="F22" s="13" t="s">
        <v>807</v>
      </c>
      <c r="G22" s="13">
        <v>34653</v>
      </c>
      <c r="H22" s="13" t="s">
        <v>2005</v>
      </c>
      <c r="I22" s="13" t="s">
        <v>409</v>
      </c>
      <c r="J22" s="13" t="s">
        <v>609</v>
      </c>
      <c r="K22" s="13" t="s">
        <v>1414</v>
      </c>
      <c r="L22" s="13" t="s">
        <v>1259</v>
      </c>
      <c r="M22" s="14" t="str">
        <f t="shared" si="0"/>
        <v>(21, 'Cadence', 'Mayo', '99 Rock Creek St', 'New Port Richey', 'FL', '34653', 'USA', 'sinkou@hotmail.com', '616-599-7197', '5577246653852682', '03 / 22'),</v>
      </c>
    </row>
    <row r="23" spans="1:13" x14ac:dyDescent="0.3">
      <c r="A23" s="26" t="s">
        <v>1719</v>
      </c>
      <c r="B23" s="13" t="s">
        <v>55</v>
      </c>
      <c r="C23" s="13" t="s">
        <v>56</v>
      </c>
      <c r="D23" s="13" t="s">
        <v>1066</v>
      </c>
      <c r="E23" s="13" t="s">
        <v>821</v>
      </c>
      <c r="F23" s="13" t="s">
        <v>799</v>
      </c>
      <c r="G23" s="13">
        <v>23832</v>
      </c>
      <c r="H23" s="13" t="s">
        <v>2005</v>
      </c>
      <c r="I23" s="13" t="s">
        <v>410</v>
      </c>
      <c r="J23" s="13" t="s">
        <v>610</v>
      </c>
      <c r="K23" s="13" t="s">
        <v>1328</v>
      </c>
      <c r="L23" s="13" t="s">
        <v>1257</v>
      </c>
      <c r="M23" s="14" t="str">
        <f t="shared" si="0"/>
        <v>(22, 'Sasha', 'Cooper', '23 Selby Street', 'Chesterfield', 'VA', '23832', 'USA', 'flakeg@att.net', '760-533-4007', '4532877846928448', '07 / 21'),</v>
      </c>
    </row>
    <row r="24" spans="1:13" x14ac:dyDescent="0.3">
      <c r="A24" s="26" t="s">
        <v>1720</v>
      </c>
      <c r="B24" s="13" t="s">
        <v>57</v>
      </c>
      <c r="C24" s="13" t="s">
        <v>58</v>
      </c>
      <c r="D24" s="13" t="s">
        <v>1067</v>
      </c>
      <c r="E24" s="13" t="s">
        <v>822</v>
      </c>
      <c r="F24" s="13" t="s">
        <v>823</v>
      </c>
      <c r="G24" s="13">
        <v>30223</v>
      </c>
      <c r="H24" s="13" t="s">
        <v>2005</v>
      </c>
      <c r="I24" s="13" t="s">
        <v>411</v>
      </c>
      <c r="J24" s="13" t="s">
        <v>611</v>
      </c>
      <c r="K24" s="13" t="s">
        <v>1375</v>
      </c>
      <c r="L24" s="13" t="s">
        <v>1258</v>
      </c>
      <c r="M24" s="14" t="str">
        <f t="shared" si="0"/>
        <v>(23, 'Saniyah', 'Jacobson', '67 Arch Ave', 'Griffin', 'GA', '30223', 'USA', 'papathan@yahoo.com', '936-222-8116', '5228961842009571', '10 / 21'),</v>
      </c>
    </row>
    <row r="25" spans="1:13" x14ac:dyDescent="0.3">
      <c r="A25" s="26" t="s">
        <v>1721</v>
      </c>
      <c r="B25" s="13" t="s">
        <v>59</v>
      </c>
      <c r="C25" s="13" t="s">
        <v>60</v>
      </c>
      <c r="D25" s="13" t="s">
        <v>1068</v>
      </c>
      <c r="E25" s="13" t="s">
        <v>305</v>
      </c>
      <c r="F25" s="13" t="s">
        <v>824</v>
      </c>
      <c r="G25" s="13" t="s">
        <v>958</v>
      </c>
      <c r="H25" s="13" t="s">
        <v>2005</v>
      </c>
      <c r="I25" s="13" t="s">
        <v>412</v>
      </c>
      <c r="J25" s="13" t="s">
        <v>612</v>
      </c>
      <c r="K25" s="13" t="s">
        <v>1357</v>
      </c>
      <c r="L25" s="13" t="s">
        <v>1249</v>
      </c>
      <c r="M25" s="14" t="str">
        <f t="shared" si="0"/>
        <v>(24, 'Zack', 'Turner', '7259 Queen St', 'Lawrence', 'MA', '01841', 'USA', 'loscar@msn.com', '910-518-3593', '4532244442010974', '05 / 22'),</v>
      </c>
    </row>
    <row r="26" spans="1:13" x14ac:dyDescent="0.3">
      <c r="A26" s="26" t="s">
        <v>1722</v>
      </c>
      <c r="B26" s="13" t="s">
        <v>61</v>
      </c>
      <c r="C26" s="13" t="s">
        <v>62</v>
      </c>
      <c r="D26" s="13" t="s">
        <v>1069</v>
      </c>
      <c r="E26" s="13" t="s">
        <v>825</v>
      </c>
      <c r="F26" s="13" t="s">
        <v>826</v>
      </c>
      <c r="G26" s="13" t="s">
        <v>959</v>
      </c>
      <c r="H26" s="13" t="s">
        <v>2005</v>
      </c>
      <c r="I26" s="13" t="s">
        <v>413</v>
      </c>
      <c r="J26" s="13" t="s">
        <v>613</v>
      </c>
      <c r="K26" s="13" t="s">
        <v>1336</v>
      </c>
      <c r="L26" s="13" t="s">
        <v>1255</v>
      </c>
      <c r="M26" s="14" t="str">
        <f t="shared" si="0"/>
        <v>(25, 'Zane', 'Rush', '8741 N 53rd Dr', 'Johnston', 'RI', '02919', 'USA', 'elflord@att.net', '700-655-5860', '4485368559376089', '11 / 20'),</v>
      </c>
    </row>
    <row r="27" spans="1:13" x14ac:dyDescent="0.3">
      <c r="A27" s="26" t="s">
        <v>1723</v>
      </c>
      <c r="B27" s="13" t="s">
        <v>63</v>
      </c>
      <c r="C27" s="13" t="s">
        <v>64</v>
      </c>
      <c r="D27" s="13" t="s">
        <v>1070</v>
      </c>
      <c r="E27" s="13" t="s">
        <v>827</v>
      </c>
      <c r="F27" s="13" t="s">
        <v>795</v>
      </c>
      <c r="G27" s="13" t="s">
        <v>960</v>
      </c>
      <c r="H27" s="13" t="s">
        <v>2005</v>
      </c>
      <c r="I27" s="13" t="s">
        <v>414</v>
      </c>
      <c r="J27" s="13" t="s">
        <v>614</v>
      </c>
      <c r="K27" s="13" t="s">
        <v>1292</v>
      </c>
      <c r="L27" s="13" t="s">
        <v>1256</v>
      </c>
      <c r="M27" s="14" t="str">
        <f t="shared" si="0"/>
        <v>(26, 'Megan', 'Matthews', '857 Lake Forest Drive', 'Marlton', 'NJ', '08053', 'USA', 'parasite@sbcglobal.net', '310-404-8867', '4485478804077232', '06 / 21'),</v>
      </c>
    </row>
    <row r="28" spans="1:13" x14ac:dyDescent="0.3">
      <c r="A28" s="26" t="s">
        <v>1724</v>
      </c>
      <c r="B28" s="13" t="s">
        <v>65</v>
      </c>
      <c r="C28" s="13" t="s">
        <v>66</v>
      </c>
      <c r="D28" s="13" t="s">
        <v>1071</v>
      </c>
      <c r="E28" s="13" t="s">
        <v>966</v>
      </c>
      <c r="F28" s="13" t="s">
        <v>805</v>
      </c>
      <c r="G28" s="13">
        <v>44070</v>
      </c>
      <c r="H28" s="13" t="s">
        <v>2005</v>
      </c>
      <c r="I28" s="13" t="s">
        <v>415</v>
      </c>
      <c r="J28" s="13" t="s">
        <v>615</v>
      </c>
      <c r="K28" s="13" t="s">
        <v>1306</v>
      </c>
      <c r="L28" s="13" t="s">
        <v>1252</v>
      </c>
      <c r="M28" s="14" t="str">
        <f t="shared" si="0"/>
        <v>(27, 'Jamari', 'Duffy', '901 Purple Finch St', 'North Olmsted', 'OH', '44070', 'USA', 'steve@icloud.com', '342-273-8703', '4716622530248465', '04 / 20'),</v>
      </c>
    </row>
    <row r="29" spans="1:13" x14ac:dyDescent="0.3">
      <c r="A29" s="26" t="s">
        <v>1725</v>
      </c>
      <c r="B29" s="13" t="s">
        <v>67</v>
      </c>
      <c r="C29" s="13" t="s">
        <v>68</v>
      </c>
      <c r="D29" s="13" t="s">
        <v>1072</v>
      </c>
      <c r="E29" s="13" t="s">
        <v>964</v>
      </c>
      <c r="F29" s="13" t="s">
        <v>801</v>
      </c>
      <c r="G29" s="13">
        <v>19082</v>
      </c>
      <c r="H29" s="13" t="s">
        <v>2005</v>
      </c>
      <c r="I29" s="13" t="s">
        <v>416</v>
      </c>
      <c r="J29" s="13" t="s">
        <v>616</v>
      </c>
      <c r="K29" s="13" t="s">
        <v>1446</v>
      </c>
      <c r="L29" s="13" t="s">
        <v>1245</v>
      </c>
      <c r="M29" s="14" t="str">
        <f t="shared" si="0"/>
        <v>(28, 'Jorden', 'Mejia', '94 Johnson Ave', 'Upper Darby', 'PA', '19082', 'USA', 'isaacson@aol.com', '520-271-9924', '5479300783928265', '10 / 22'),</v>
      </c>
    </row>
    <row r="30" spans="1:13" x14ac:dyDescent="0.3">
      <c r="A30" s="26" t="s">
        <v>1726</v>
      </c>
      <c r="B30" s="13" t="s">
        <v>69</v>
      </c>
      <c r="C30" s="13" t="s">
        <v>70</v>
      </c>
      <c r="D30" s="13" t="s">
        <v>1073</v>
      </c>
      <c r="E30" s="13" t="s">
        <v>965</v>
      </c>
      <c r="F30" s="13" t="s">
        <v>829</v>
      </c>
      <c r="G30" s="13">
        <v>21207</v>
      </c>
      <c r="H30" s="13" t="s">
        <v>2005</v>
      </c>
      <c r="I30" s="13" t="s">
        <v>417</v>
      </c>
      <c r="J30" s="13" t="s">
        <v>617</v>
      </c>
      <c r="K30" s="13" t="s">
        <v>1322</v>
      </c>
      <c r="L30" s="13" t="s">
        <v>1264</v>
      </c>
      <c r="M30" s="14" t="str">
        <f t="shared" si="0"/>
        <v>(29, 'Remington', 'Wilson', '7486 E Linden Lane', 'Gwynn Oak', 'MD', '21207', 'USA', 'papathan@msn.com', '986-555-6036', '4504618028078444', '10 / 23'),</v>
      </c>
    </row>
    <row r="31" spans="1:13" x14ac:dyDescent="0.3">
      <c r="A31" s="26" t="s">
        <v>1727</v>
      </c>
      <c r="B31" s="13" t="s">
        <v>71</v>
      </c>
      <c r="C31" s="13" t="s">
        <v>72</v>
      </c>
      <c r="D31" s="13" t="s">
        <v>1074</v>
      </c>
      <c r="E31" s="13" t="s">
        <v>830</v>
      </c>
      <c r="F31" s="13" t="s">
        <v>799</v>
      </c>
      <c r="G31" s="13">
        <v>23139</v>
      </c>
      <c r="H31" s="13" t="s">
        <v>2005</v>
      </c>
      <c r="I31" s="13" t="s">
        <v>418</v>
      </c>
      <c r="J31" s="13" t="s">
        <v>618</v>
      </c>
      <c r="K31" s="13" t="s">
        <v>1294</v>
      </c>
      <c r="L31" s="13" t="s">
        <v>1260</v>
      </c>
      <c r="M31" s="14" t="str">
        <f t="shared" si="0"/>
        <v>(30, 'Jaime', 'Conley', '175 Victoria Dr', 'Powhatan', 'VA', '23139', 'USA', 'dkeeler@outlook.com', '828-416-1195', '4485900434168529', '08 / 22'),</v>
      </c>
    </row>
    <row r="32" spans="1:13" x14ac:dyDescent="0.3">
      <c r="A32" s="26" t="s">
        <v>1728</v>
      </c>
      <c r="B32" s="13" t="s">
        <v>73</v>
      </c>
      <c r="C32" s="13" t="s">
        <v>74</v>
      </c>
      <c r="D32" s="13" t="s">
        <v>1075</v>
      </c>
      <c r="E32" s="13" t="s">
        <v>831</v>
      </c>
      <c r="F32" s="13" t="s">
        <v>808</v>
      </c>
      <c r="G32" s="13">
        <v>13440</v>
      </c>
      <c r="H32" s="13" t="s">
        <v>2005</v>
      </c>
      <c r="I32" s="13" t="s">
        <v>419</v>
      </c>
      <c r="J32" s="13" t="s">
        <v>619</v>
      </c>
      <c r="K32" s="13" t="s">
        <v>1451</v>
      </c>
      <c r="L32" s="13" t="s">
        <v>1255</v>
      </c>
      <c r="M32" s="14" t="str">
        <f t="shared" si="0"/>
        <v>(31, 'Adyson', 'Rosario', '403 Highland Street', 'Rome', 'NY', '13440', 'USA', 'mbalazin@aol.com', '399-620-0096', '5434776227170446', '11 / 20'),</v>
      </c>
    </row>
    <row r="33" spans="1:13" x14ac:dyDescent="0.3">
      <c r="A33" s="26" t="s">
        <v>1729</v>
      </c>
      <c r="B33" s="13" t="s">
        <v>75</v>
      </c>
      <c r="C33" s="13" t="s">
        <v>76</v>
      </c>
      <c r="D33" s="13" t="s">
        <v>1076</v>
      </c>
      <c r="E33" s="13" t="s">
        <v>832</v>
      </c>
      <c r="F33" s="13" t="s">
        <v>799</v>
      </c>
      <c r="G33" s="13">
        <v>23434</v>
      </c>
      <c r="H33" s="13" t="s">
        <v>2005</v>
      </c>
      <c r="I33" s="13" t="s">
        <v>420</v>
      </c>
      <c r="J33" s="13" t="s">
        <v>620</v>
      </c>
      <c r="K33" s="13" t="s">
        <v>1288</v>
      </c>
      <c r="L33" s="13" t="s">
        <v>1258</v>
      </c>
      <c r="M33" s="14" t="str">
        <f t="shared" si="0"/>
        <v>(32, 'Alexis', 'Owen', '56 Canal Road', 'Suffolk', 'VA', '23434', 'USA', 'munson@yahoo.ca', '468-405-3074', '4716528981715151', '10 / 21'),</v>
      </c>
    </row>
    <row r="34" spans="1:13" x14ac:dyDescent="0.3">
      <c r="A34" s="26" t="s">
        <v>1730</v>
      </c>
      <c r="B34" s="13" t="s">
        <v>77</v>
      </c>
      <c r="C34" s="13" t="s">
        <v>78</v>
      </c>
      <c r="D34" s="13" t="s">
        <v>1077</v>
      </c>
      <c r="E34" s="13" t="s">
        <v>833</v>
      </c>
      <c r="F34" s="13" t="s">
        <v>797</v>
      </c>
      <c r="G34" s="13">
        <v>93555</v>
      </c>
      <c r="H34" s="13" t="s">
        <v>2005</v>
      </c>
      <c r="I34" s="13" t="s">
        <v>421</v>
      </c>
      <c r="J34" s="13" t="s">
        <v>621</v>
      </c>
      <c r="K34" s="13" t="s">
        <v>1290</v>
      </c>
      <c r="L34" s="13" t="s">
        <v>1263</v>
      </c>
      <c r="M34" s="14" t="str">
        <f t="shared" si="0"/>
        <v>(33, 'Isabella', 'Norris', '404 Grand Street', 'Ridgecrest', 'CA', '93555', 'USA', 'oster@comcast.net', '800-257-6419', '4929374741493141', '07 / 23'),</v>
      </c>
    </row>
    <row r="35" spans="1:13" x14ac:dyDescent="0.3">
      <c r="A35" s="26" t="s">
        <v>1731</v>
      </c>
      <c r="B35" s="13" t="s">
        <v>79</v>
      </c>
      <c r="C35" s="13" t="s">
        <v>80</v>
      </c>
      <c r="D35" s="13" t="s">
        <v>1078</v>
      </c>
      <c r="E35" s="13" t="s">
        <v>834</v>
      </c>
      <c r="F35" s="13" t="s">
        <v>801</v>
      </c>
      <c r="G35" s="13">
        <v>19426</v>
      </c>
      <c r="H35" s="13" t="s">
        <v>2005</v>
      </c>
      <c r="I35" s="13" t="s">
        <v>422</v>
      </c>
      <c r="J35" s="13" t="s">
        <v>622</v>
      </c>
      <c r="K35" s="13" t="s">
        <v>1405</v>
      </c>
      <c r="L35" s="13" t="s">
        <v>1253</v>
      </c>
      <c r="M35" s="14" t="str">
        <f t="shared" si="0"/>
        <v>(34, 'Dallas', 'Hanson', '8548 Coffee Drive', 'Collegeville', 'PA', '19426', 'USA', 'denism@hotmail.com', '456-885-6495', '5157646255393498', '05 / 20'),</v>
      </c>
    </row>
    <row r="36" spans="1:13" x14ac:dyDescent="0.3">
      <c r="A36" s="26" t="s">
        <v>1732</v>
      </c>
      <c r="B36" s="13" t="s">
        <v>81</v>
      </c>
      <c r="C36" s="13" t="s">
        <v>82</v>
      </c>
      <c r="D36" s="13" t="s">
        <v>1079</v>
      </c>
      <c r="E36" s="13" t="s">
        <v>835</v>
      </c>
      <c r="F36" s="13" t="s">
        <v>813</v>
      </c>
      <c r="G36" s="13">
        <v>37128</v>
      </c>
      <c r="H36" s="13" t="s">
        <v>2005</v>
      </c>
      <c r="I36" s="13" t="s">
        <v>423</v>
      </c>
      <c r="J36" s="13" t="s">
        <v>623</v>
      </c>
      <c r="K36" s="13" t="s">
        <v>1416</v>
      </c>
      <c r="L36" s="13" t="s">
        <v>1250</v>
      </c>
      <c r="M36" s="14" t="str">
        <f t="shared" si="0"/>
        <v>(35, 'Laci', 'Figueroa', '8254 Amerige St', 'Murfreesboro', 'TN', '37128', 'USA', 'shazow@yahoo.ca', '431-402-7023', '5431364554333565', '01 / 20'),</v>
      </c>
    </row>
    <row r="37" spans="1:13" x14ac:dyDescent="0.3">
      <c r="A37" s="26" t="s">
        <v>1733</v>
      </c>
      <c r="B37" s="13" t="s">
        <v>83</v>
      </c>
      <c r="C37" s="13" t="s">
        <v>84</v>
      </c>
      <c r="D37" s="13" t="s">
        <v>1080</v>
      </c>
      <c r="E37" s="13" t="s">
        <v>963</v>
      </c>
      <c r="F37" s="13" t="s">
        <v>790</v>
      </c>
      <c r="G37" s="13">
        <v>27540</v>
      </c>
      <c r="H37" s="13" t="s">
        <v>2005</v>
      </c>
      <c r="I37" s="13" t="s">
        <v>424</v>
      </c>
      <c r="J37" s="13" t="s">
        <v>624</v>
      </c>
      <c r="K37" s="13" t="s">
        <v>1435</v>
      </c>
      <c r="L37" s="13" t="s">
        <v>1252</v>
      </c>
      <c r="M37" s="14" t="str">
        <f t="shared" si="0"/>
        <v>(36, 'Talan', 'Bolton', '964 Southampton Street', 'Holly Springs', 'NC', '27540', 'USA', 'thowell@outlook.com', '952-234-8973', '5353062098067970', '04 / 20'),</v>
      </c>
    </row>
    <row r="38" spans="1:13" x14ac:dyDescent="0.3">
      <c r="A38" s="26" t="s">
        <v>1734</v>
      </c>
      <c r="B38" s="13" t="s">
        <v>85</v>
      </c>
      <c r="C38" s="13" t="s">
        <v>86</v>
      </c>
      <c r="D38" s="13" t="s">
        <v>1081</v>
      </c>
      <c r="E38" s="13" t="s">
        <v>836</v>
      </c>
      <c r="F38" s="13" t="s">
        <v>837</v>
      </c>
      <c r="G38" s="13">
        <v>80003</v>
      </c>
      <c r="H38" s="13" t="s">
        <v>2005</v>
      </c>
      <c r="I38" s="13" t="s">
        <v>425</v>
      </c>
      <c r="J38" s="13" t="s">
        <v>625</v>
      </c>
      <c r="K38" s="13" t="s">
        <v>1370</v>
      </c>
      <c r="L38" s="13" t="s">
        <v>1253</v>
      </c>
      <c r="M38" s="14" t="str">
        <f t="shared" si="0"/>
        <v>(37, 'Keegan', 'Oneal', '43 Lower River St', 'Arvada', 'CO', '80003', 'USA', 'eegsa@yahoo.ca', '659-415-3573', '5150118173365104', '05 / 20'),</v>
      </c>
    </row>
    <row r="39" spans="1:13" x14ac:dyDescent="0.3">
      <c r="A39" s="26" t="s">
        <v>1735</v>
      </c>
      <c r="B39" s="13" t="s">
        <v>87</v>
      </c>
      <c r="C39" s="13" t="s">
        <v>88</v>
      </c>
      <c r="D39" s="13" t="s">
        <v>1082</v>
      </c>
      <c r="E39" s="13" t="s">
        <v>838</v>
      </c>
      <c r="F39" s="13" t="s">
        <v>807</v>
      </c>
      <c r="G39" s="13">
        <v>32533</v>
      </c>
      <c r="H39" s="13" t="s">
        <v>2005</v>
      </c>
      <c r="I39" s="13" t="s">
        <v>426</v>
      </c>
      <c r="J39" s="13" t="s">
        <v>626</v>
      </c>
      <c r="K39" s="13" t="s">
        <v>1300</v>
      </c>
      <c r="L39" s="13" t="s">
        <v>1255</v>
      </c>
      <c r="M39" s="14" t="str">
        <f t="shared" si="0"/>
        <v>(38, 'Yareli', 'Wilcox', '401 N Shub Farm Ave', 'Cantonment', 'FL', '32533', 'USA', 'mastinfo@optonline.net', '459-390-4906', '4485026104820635', '11 / 20'),</v>
      </c>
    </row>
    <row r="40" spans="1:13" x14ac:dyDescent="0.3">
      <c r="A40" s="26" t="s">
        <v>1736</v>
      </c>
      <c r="B40" s="13" t="s">
        <v>89</v>
      </c>
      <c r="C40" s="13" t="s">
        <v>90</v>
      </c>
      <c r="D40" s="13" t="s">
        <v>1083</v>
      </c>
      <c r="E40" s="13" t="s">
        <v>961</v>
      </c>
      <c r="F40" s="13" t="s">
        <v>808</v>
      </c>
      <c r="G40" s="13">
        <v>11365</v>
      </c>
      <c r="H40" s="13" t="s">
        <v>2005</v>
      </c>
      <c r="I40" s="13" t="s">
        <v>427</v>
      </c>
      <c r="J40" s="13" t="s">
        <v>627</v>
      </c>
      <c r="K40" s="13" t="s">
        <v>1347</v>
      </c>
      <c r="L40" s="13" t="s">
        <v>1263</v>
      </c>
      <c r="M40" s="14" t="str">
        <f t="shared" si="0"/>
        <v>(39, 'Malia', 'Moon', '3 Halifax Street', 'Fresh Meadows', 'NY', '11365', 'USA', 'rsteiner@yahoo.ca', '347-294-2041', '4048264749657365', '07 / 23'),</v>
      </c>
    </row>
    <row r="41" spans="1:13" x14ac:dyDescent="0.3">
      <c r="A41" s="26" t="s">
        <v>1737</v>
      </c>
      <c r="B41" s="13" t="s">
        <v>91</v>
      </c>
      <c r="C41" s="13" t="s">
        <v>92</v>
      </c>
      <c r="D41" s="13" t="s">
        <v>1084</v>
      </c>
      <c r="E41" s="13" t="s">
        <v>839</v>
      </c>
      <c r="F41" s="13" t="s">
        <v>801</v>
      </c>
      <c r="G41" s="13">
        <v>19020</v>
      </c>
      <c r="H41" s="13" t="s">
        <v>2005</v>
      </c>
      <c r="I41" s="13" t="s">
        <v>428</v>
      </c>
      <c r="J41" s="13" t="s">
        <v>628</v>
      </c>
      <c r="K41" s="13" t="s">
        <v>1296</v>
      </c>
      <c r="L41" s="13" t="s">
        <v>1263</v>
      </c>
      <c r="M41" s="14" t="str">
        <f t="shared" si="0"/>
        <v>(40, 'Lauryn', 'Baxter', '64 Pennington St', 'Bensalem', 'PA', '19020', 'USA', 'knorr@aol.com', '233-378-6219', '4539995497010382', '07 / 23'),</v>
      </c>
    </row>
    <row r="42" spans="1:13" x14ac:dyDescent="0.3">
      <c r="A42" s="26" t="s">
        <v>1738</v>
      </c>
      <c r="B42" s="13" t="s">
        <v>93</v>
      </c>
      <c r="C42" s="13" t="s">
        <v>94</v>
      </c>
      <c r="D42" s="13" t="s">
        <v>1085</v>
      </c>
      <c r="E42" s="13" t="s">
        <v>840</v>
      </c>
      <c r="F42" s="13" t="s">
        <v>806</v>
      </c>
      <c r="G42" s="13">
        <v>48205</v>
      </c>
      <c r="H42" s="13" t="s">
        <v>2005</v>
      </c>
      <c r="I42" s="13" t="s">
        <v>429</v>
      </c>
      <c r="J42" s="13" t="s">
        <v>629</v>
      </c>
      <c r="K42" s="13" t="s">
        <v>1410</v>
      </c>
      <c r="L42" s="13" t="s">
        <v>1265</v>
      </c>
      <c r="M42" s="14" t="str">
        <f t="shared" si="0"/>
        <v>(41, 'Jaidyn', 'Monroe', '77 Cedar Swamp Dr', 'Detroit', 'MI', '48205', 'USA', 'mcmillan@icloud.com', '814-431-5867', '5418378286552109', '11 / 23'),</v>
      </c>
    </row>
    <row r="43" spans="1:13" x14ac:dyDescent="0.3">
      <c r="A43" s="26" t="s">
        <v>1739</v>
      </c>
      <c r="B43" s="13" t="s">
        <v>95</v>
      </c>
      <c r="C43" s="13" t="s">
        <v>96</v>
      </c>
      <c r="D43" s="13" t="s">
        <v>1086</v>
      </c>
      <c r="E43" s="13" t="s">
        <v>962</v>
      </c>
      <c r="F43" s="13" t="s">
        <v>795</v>
      </c>
      <c r="G43" s="13" t="s">
        <v>1247</v>
      </c>
      <c r="H43" s="13" t="s">
        <v>2005</v>
      </c>
      <c r="I43" s="13" t="s">
        <v>430</v>
      </c>
      <c r="J43" s="13" t="s">
        <v>630</v>
      </c>
      <c r="K43" s="13" t="s">
        <v>1429</v>
      </c>
      <c r="L43" s="13" t="s">
        <v>1251</v>
      </c>
      <c r="M43" s="14" t="str">
        <f t="shared" si="0"/>
        <v>(42, 'Hailie', 'Fritz', '7496 Rosewood Avenue', 'Basking Ridge', 'NJ', '07920', 'USA', 'mosses@att.net', '825-338-1072', '5270923683622703', '03 / 20'),</v>
      </c>
    </row>
    <row r="44" spans="1:13" x14ac:dyDescent="0.3">
      <c r="A44" s="26" t="s">
        <v>1740</v>
      </c>
      <c r="B44" s="13" t="s">
        <v>97</v>
      </c>
      <c r="C44" s="13" t="s">
        <v>98</v>
      </c>
      <c r="D44" s="13" t="s">
        <v>1087</v>
      </c>
      <c r="E44" s="13" t="s">
        <v>967</v>
      </c>
      <c r="F44" s="13" t="s">
        <v>841</v>
      </c>
      <c r="G44" s="13">
        <v>42101</v>
      </c>
      <c r="H44" s="13" t="s">
        <v>2005</v>
      </c>
      <c r="I44" s="13" t="s">
        <v>431</v>
      </c>
      <c r="J44" s="13" t="s">
        <v>631</v>
      </c>
      <c r="K44" s="13" t="s">
        <v>1423</v>
      </c>
      <c r="L44" s="13" t="s">
        <v>1263</v>
      </c>
      <c r="M44" s="14" t="str">
        <f t="shared" si="0"/>
        <v>(43, 'Anastasia', 'Murillo', '3 Saxon Ave', 'Bowling Green', 'KY', '42101', 'USA', 'amaranth@outlook.com', '814-458-0264', '5527776687798361', '07 / 23'),</v>
      </c>
    </row>
    <row r="45" spans="1:13" x14ac:dyDescent="0.3">
      <c r="A45" s="26" t="s">
        <v>1741</v>
      </c>
      <c r="B45" s="13" t="s">
        <v>99</v>
      </c>
      <c r="C45" s="13" t="s">
        <v>100</v>
      </c>
      <c r="D45" s="13" t="s">
        <v>1088</v>
      </c>
      <c r="E45" s="13" t="s">
        <v>842</v>
      </c>
      <c r="F45" s="13" t="s">
        <v>801</v>
      </c>
      <c r="G45" s="13">
        <v>19401</v>
      </c>
      <c r="H45" s="13" t="s">
        <v>2005</v>
      </c>
      <c r="I45" s="13" t="s">
        <v>432</v>
      </c>
      <c r="J45" s="13" t="s">
        <v>632</v>
      </c>
      <c r="K45" s="13" t="s">
        <v>1404</v>
      </c>
      <c r="L45" s="13" t="s">
        <v>1259</v>
      </c>
      <c r="M45" s="14" t="str">
        <f t="shared" si="0"/>
        <v>(44, 'Henry', 'Greene', '1 Olive St', 'Norristown', 'PA', '19401', 'USA', 'bockelboy@yahoo.com', '631-317-3252', '5110745756989394', '03 / 22'),</v>
      </c>
    </row>
    <row r="46" spans="1:13" x14ac:dyDescent="0.3">
      <c r="A46" s="26" t="s">
        <v>1742</v>
      </c>
      <c r="B46" s="13" t="s">
        <v>101</v>
      </c>
      <c r="C46" s="13" t="s">
        <v>102</v>
      </c>
      <c r="D46" s="13" t="s">
        <v>1089</v>
      </c>
      <c r="E46" s="13" t="s">
        <v>843</v>
      </c>
      <c r="F46" s="13" t="s">
        <v>824</v>
      </c>
      <c r="G46" s="13" t="s">
        <v>975</v>
      </c>
      <c r="H46" s="13" t="s">
        <v>2005</v>
      </c>
      <c r="I46" s="13" t="s">
        <v>433</v>
      </c>
      <c r="J46" s="13" t="s">
        <v>633</v>
      </c>
      <c r="K46" s="13" t="s">
        <v>1281</v>
      </c>
      <c r="L46" s="13" t="s">
        <v>1252</v>
      </c>
      <c r="M46" s="14" t="str">
        <f t="shared" si="0"/>
        <v>(45, 'Alisa', 'Melton', '9981 Valley View Street', 'Reading', 'MA', '01867', 'USA', 'brickbat@hotmail.com', '625-935-1250', '4539091236734878', '04 / 20'),</v>
      </c>
    </row>
    <row r="47" spans="1:13" x14ac:dyDescent="0.3">
      <c r="A47" s="26" t="s">
        <v>1743</v>
      </c>
      <c r="B47" s="13" t="s">
        <v>103</v>
      </c>
      <c r="C47" s="13" t="s">
        <v>104</v>
      </c>
      <c r="D47" s="13" t="s">
        <v>1090</v>
      </c>
      <c r="E47" s="13" t="s">
        <v>844</v>
      </c>
      <c r="F47" s="13" t="s">
        <v>829</v>
      </c>
      <c r="G47" s="13">
        <v>20877</v>
      </c>
      <c r="H47" s="13" t="s">
        <v>2005</v>
      </c>
      <c r="I47" s="13" t="s">
        <v>434</v>
      </c>
      <c r="J47" s="13" t="s">
        <v>634</v>
      </c>
      <c r="K47" s="13" t="s">
        <v>1343</v>
      </c>
      <c r="L47" s="13" t="s">
        <v>1253</v>
      </c>
      <c r="M47" s="14" t="str">
        <f t="shared" si="0"/>
        <v>(46, 'Frankie', 'Schmitt', '8727 George Ave', 'Gaithersburg', 'MD', '20877', 'USA', 'themer@live.com', '412-513-6786', '4024007143754140', '05 / 20'),</v>
      </c>
    </row>
    <row r="48" spans="1:13" x14ac:dyDescent="0.3">
      <c r="A48" s="26" t="s">
        <v>1744</v>
      </c>
      <c r="B48" s="13" t="s">
        <v>105</v>
      </c>
      <c r="C48" s="13" t="s">
        <v>106</v>
      </c>
      <c r="D48" s="13" t="s">
        <v>1091</v>
      </c>
      <c r="E48" s="13" t="s">
        <v>845</v>
      </c>
      <c r="F48" s="13" t="s">
        <v>824</v>
      </c>
      <c r="G48" s="13" t="s">
        <v>974</v>
      </c>
      <c r="H48" s="13" t="s">
        <v>2005</v>
      </c>
      <c r="I48" s="13" t="s">
        <v>435</v>
      </c>
      <c r="J48" s="13" t="s">
        <v>635</v>
      </c>
      <c r="K48" s="13" t="s">
        <v>1400</v>
      </c>
      <c r="L48" s="13" t="s">
        <v>1265</v>
      </c>
      <c r="M48" s="14" t="str">
        <f t="shared" si="0"/>
        <v>(47, 'Will', 'Ramirez', '22 Glen Ridge Street', 'Arlington', 'MA', '02474', 'USA', 'birddog@optonline.net', '925-620-6861', '5321011925356709', '11 / 23'),</v>
      </c>
    </row>
    <row r="49" spans="1:13" x14ac:dyDescent="0.3">
      <c r="A49" s="26" t="s">
        <v>1745</v>
      </c>
      <c r="B49" s="13" t="s">
        <v>107</v>
      </c>
      <c r="C49" s="13" t="s">
        <v>108</v>
      </c>
      <c r="D49" s="13" t="s">
        <v>1092</v>
      </c>
      <c r="E49" s="13" t="s">
        <v>846</v>
      </c>
      <c r="F49" s="13" t="s">
        <v>808</v>
      </c>
      <c r="G49" s="13">
        <v>11550</v>
      </c>
      <c r="H49" s="13" t="s">
        <v>2005</v>
      </c>
      <c r="I49" s="13" t="s">
        <v>436</v>
      </c>
      <c r="J49" s="13" t="s">
        <v>636</v>
      </c>
      <c r="K49" s="13" t="s">
        <v>1324</v>
      </c>
      <c r="L49" s="13" t="s">
        <v>1250</v>
      </c>
      <c r="M49" s="14" t="str">
        <f t="shared" si="0"/>
        <v>(48, 'Hayley', 'Wolfe', '265 Tower Street', 'Hempstead', 'NY', '11550', 'USA', 'valdez@hotmail.com', '266-629-5060', '4532762805347758', '01 / 20'),</v>
      </c>
    </row>
    <row r="50" spans="1:13" x14ac:dyDescent="0.3">
      <c r="A50" s="26" t="s">
        <v>1746</v>
      </c>
      <c r="B50" s="13" t="s">
        <v>109</v>
      </c>
      <c r="C50" s="13" t="s">
        <v>110</v>
      </c>
      <c r="D50" s="13" t="s">
        <v>1093</v>
      </c>
      <c r="E50" s="13" t="s">
        <v>847</v>
      </c>
      <c r="F50" s="13" t="s">
        <v>790</v>
      </c>
      <c r="G50" s="13">
        <v>28205</v>
      </c>
      <c r="H50" s="13" t="s">
        <v>2005</v>
      </c>
      <c r="I50" s="13" t="s">
        <v>437</v>
      </c>
      <c r="J50" s="13" t="s">
        <v>637</v>
      </c>
      <c r="K50" s="13" t="s">
        <v>1462</v>
      </c>
      <c r="L50" s="13" t="s">
        <v>1255</v>
      </c>
      <c r="M50" s="14" t="str">
        <f t="shared" si="0"/>
        <v>(49, 'Chad', 'Cooley', '9501 Campfire Ave', 'Charlotte', 'NC', '28205', 'USA', 'gator@sbcglobal.net', '561-670-6581', '5351188439820868', '11 / 20'),</v>
      </c>
    </row>
    <row r="51" spans="1:13" x14ac:dyDescent="0.3">
      <c r="A51" s="26" t="s">
        <v>1747</v>
      </c>
      <c r="B51" s="13" t="s">
        <v>111</v>
      </c>
      <c r="C51" s="13" t="s">
        <v>112</v>
      </c>
      <c r="D51" s="13" t="s">
        <v>1094</v>
      </c>
      <c r="E51" s="13" t="s">
        <v>968</v>
      </c>
      <c r="F51" s="13" t="s">
        <v>795</v>
      </c>
      <c r="G51" s="13" t="s">
        <v>973</v>
      </c>
      <c r="H51" s="13" t="s">
        <v>2005</v>
      </c>
      <c r="I51" s="13" t="s">
        <v>438</v>
      </c>
      <c r="J51" s="13" t="s">
        <v>638</v>
      </c>
      <c r="K51" s="13" t="s">
        <v>1311</v>
      </c>
      <c r="L51" s="13" t="s">
        <v>1254</v>
      </c>
      <c r="M51" s="14" t="str">
        <f t="shared" si="0"/>
        <v>(50, 'Chasity', 'Brennan', '18 Longfellow Ave', 'Union City', 'NJ', '07087', 'USA', 'tkrotchko@me.com', '322-916-7918', '4485822151690164', '06 / 20'),</v>
      </c>
    </row>
    <row r="52" spans="1:13" x14ac:dyDescent="0.3">
      <c r="A52" s="26" t="s">
        <v>1748</v>
      </c>
      <c r="B52" s="13" t="s">
        <v>113</v>
      </c>
      <c r="C52" s="13" t="s">
        <v>114</v>
      </c>
      <c r="D52" s="13" t="s">
        <v>1095</v>
      </c>
      <c r="E52" s="13" t="s">
        <v>848</v>
      </c>
      <c r="F52" s="13" t="s">
        <v>792</v>
      </c>
      <c r="G52" s="13">
        <v>39120</v>
      </c>
      <c r="H52" s="13" t="s">
        <v>2005</v>
      </c>
      <c r="I52" s="13" t="s">
        <v>439</v>
      </c>
      <c r="J52" s="13" t="s">
        <v>639</v>
      </c>
      <c r="K52" s="13" t="s">
        <v>1432</v>
      </c>
      <c r="L52" s="13" t="s">
        <v>1264</v>
      </c>
      <c r="M52" s="14" t="str">
        <f t="shared" si="0"/>
        <v>(51, 'Kendall', 'Meyer', '482 W Silver Spear St', 'Natchez', 'MS', '39120', 'USA', 'plover@live.com', '900-285-7237', '5167538111949522', '10 / 23'),</v>
      </c>
    </row>
    <row r="53" spans="1:13" x14ac:dyDescent="0.3">
      <c r="A53" s="26" t="s">
        <v>1749</v>
      </c>
      <c r="B53" s="13" t="s">
        <v>115</v>
      </c>
      <c r="C53" s="13" t="s">
        <v>116</v>
      </c>
      <c r="D53" s="13" t="s">
        <v>1096</v>
      </c>
      <c r="E53" s="13" t="s">
        <v>849</v>
      </c>
      <c r="F53" s="13" t="s">
        <v>801</v>
      </c>
      <c r="G53" s="13">
        <v>15146</v>
      </c>
      <c r="H53" s="13" t="s">
        <v>2005</v>
      </c>
      <c r="I53" s="13" t="s">
        <v>440</v>
      </c>
      <c r="J53" s="13" t="s">
        <v>640</v>
      </c>
      <c r="K53" s="13" t="s">
        <v>1360</v>
      </c>
      <c r="L53" s="13" t="s">
        <v>1254</v>
      </c>
      <c r="M53" s="14" t="str">
        <f t="shared" si="0"/>
        <v>(52, 'Lucy', 'Navarro', '641 Hill Lane', 'Monroeville', 'PA', '15146', 'USA', 'sisyphus@aol.com', '479-222-2795', '4929028594282916', '06 / 20'),</v>
      </c>
    </row>
    <row r="54" spans="1:13" x14ac:dyDescent="0.3">
      <c r="A54" s="26" t="s">
        <v>1750</v>
      </c>
      <c r="B54" s="13" t="s">
        <v>117</v>
      </c>
      <c r="C54" s="13" t="s">
        <v>118</v>
      </c>
      <c r="D54" s="13" t="s">
        <v>1097</v>
      </c>
      <c r="E54" s="13" t="s">
        <v>972</v>
      </c>
      <c r="F54" s="13" t="s">
        <v>805</v>
      </c>
      <c r="G54" s="13">
        <v>44221</v>
      </c>
      <c r="H54" s="13" t="s">
        <v>2005</v>
      </c>
      <c r="I54" s="13" t="s">
        <v>441</v>
      </c>
      <c r="J54" s="13" t="s">
        <v>641</v>
      </c>
      <c r="K54" s="13" t="s">
        <v>1354</v>
      </c>
      <c r="L54" s="13" t="s">
        <v>1246</v>
      </c>
      <c r="M54" s="14" t="str">
        <f t="shared" si="0"/>
        <v>(53, 'Rayna', 'Marshall', '7254 James St', 'Cuyahoga Falls', 'OH', '44221', 'USA', 'matty@att.net', '514-677-5805', '4532769426349899', '12 / 22'),</v>
      </c>
    </row>
    <row r="55" spans="1:13" x14ac:dyDescent="0.3">
      <c r="A55" s="26" t="s">
        <v>1751</v>
      </c>
      <c r="B55" s="13" t="s">
        <v>43</v>
      </c>
      <c r="C55" s="13" t="s">
        <v>119</v>
      </c>
      <c r="D55" s="13" t="s">
        <v>1098</v>
      </c>
      <c r="E55" s="13" t="s">
        <v>850</v>
      </c>
      <c r="F55" s="13" t="s">
        <v>805</v>
      </c>
      <c r="G55" s="13">
        <v>45342</v>
      </c>
      <c r="H55" s="13" t="s">
        <v>2005</v>
      </c>
      <c r="I55" s="13" t="s">
        <v>442</v>
      </c>
      <c r="J55" s="13" t="s">
        <v>642</v>
      </c>
      <c r="K55" s="13" t="s">
        <v>1366</v>
      </c>
      <c r="L55" s="13" t="s">
        <v>1265</v>
      </c>
      <c r="M55" s="14" t="str">
        <f t="shared" si="0"/>
        <v>(54, 'Sanai', 'Gray', '729 Sherman Avenue', 'Miamisburg', 'OH', '45342', 'USA', 'balchen@hotmail.com', '933-275-5030', '5324721375635793', '11 / 23'),</v>
      </c>
    </row>
    <row r="56" spans="1:13" x14ac:dyDescent="0.3">
      <c r="A56" s="26" t="s">
        <v>1752</v>
      </c>
      <c r="B56" s="13" t="s">
        <v>120</v>
      </c>
      <c r="C56" s="13" t="s">
        <v>121</v>
      </c>
      <c r="D56" s="13" t="s">
        <v>1099</v>
      </c>
      <c r="E56" s="13" t="s">
        <v>969</v>
      </c>
      <c r="F56" s="13" t="s">
        <v>807</v>
      </c>
      <c r="G56" s="13">
        <v>32404</v>
      </c>
      <c r="H56" s="13" t="s">
        <v>2005</v>
      </c>
      <c r="I56" s="13" t="s">
        <v>443</v>
      </c>
      <c r="J56" s="13" t="s">
        <v>643</v>
      </c>
      <c r="K56" s="13" t="s">
        <v>1388</v>
      </c>
      <c r="L56" s="13" t="s">
        <v>1250</v>
      </c>
      <c r="M56" s="14" t="str">
        <f t="shared" si="0"/>
        <v>(55, 'Valentina', 'Hogan', '265 N Valley View Ave', 'Panama City', 'FL', '32404', 'USA', 'jgmyers@outlook.com', '510-813-1783', '5573329803086494', '01 / 20'),</v>
      </c>
    </row>
    <row r="57" spans="1:13" x14ac:dyDescent="0.3">
      <c r="A57" s="26" t="s">
        <v>1753</v>
      </c>
      <c r="B57" s="13" t="s">
        <v>122</v>
      </c>
      <c r="C57" s="13" t="s">
        <v>123</v>
      </c>
      <c r="D57" s="13" t="s">
        <v>1100</v>
      </c>
      <c r="E57" s="13" t="s">
        <v>970</v>
      </c>
      <c r="F57" s="13" t="s">
        <v>851</v>
      </c>
      <c r="G57" s="13">
        <v>54701</v>
      </c>
      <c r="H57" s="13" t="s">
        <v>2005</v>
      </c>
      <c r="I57" s="13" t="s">
        <v>444</v>
      </c>
      <c r="J57" s="13" t="s">
        <v>644</v>
      </c>
      <c r="K57" s="13" t="s">
        <v>1353</v>
      </c>
      <c r="L57" s="13" t="s">
        <v>1253</v>
      </c>
      <c r="M57" s="14" t="str">
        <f t="shared" si="0"/>
        <v>(56, 'Moshe', 'Powers', '7763 W Strawberry Drive', 'Eau Claire', 'WI', '54701', 'USA', 'gfody@aol.com', '212-220-2744', '4539750761674144', '05 / 20'),</v>
      </c>
    </row>
    <row r="58" spans="1:13" x14ac:dyDescent="0.3">
      <c r="A58" s="26" t="s">
        <v>1754</v>
      </c>
      <c r="B58" s="13" t="s">
        <v>124</v>
      </c>
      <c r="C58" s="13" t="s">
        <v>125</v>
      </c>
      <c r="D58" s="13" t="s">
        <v>1101</v>
      </c>
      <c r="E58" s="13" t="s">
        <v>852</v>
      </c>
      <c r="F58" s="13" t="s">
        <v>811</v>
      </c>
      <c r="G58" s="13">
        <v>60091</v>
      </c>
      <c r="H58" s="13" t="s">
        <v>2005</v>
      </c>
      <c r="I58" s="13" t="s">
        <v>445</v>
      </c>
      <c r="J58" s="13" t="s">
        <v>645</v>
      </c>
      <c r="K58" s="13" t="s">
        <v>1403</v>
      </c>
      <c r="L58" s="13" t="s">
        <v>1265</v>
      </c>
      <c r="M58" s="14" t="str">
        <f t="shared" si="0"/>
        <v>(57, 'Annie', 'Frederick', '8677 Honey Creek St', 'Wilmette', 'IL', '60091', 'USA', 'houle@me.com', '739-511-7408', '5392993257139742', '11 / 23'),</v>
      </c>
    </row>
    <row r="59" spans="1:13" x14ac:dyDescent="0.3">
      <c r="A59" s="26" t="s">
        <v>1755</v>
      </c>
      <c r="B59" s="13" t="s">
        <v>126</v>
      </c>
      <c r="C59" s="13" t="s">
        <v>127</v>
      </c>
      <c r="D59" s="13" t="s">
        <v>1102</v>
      </c>
      <c r="E59" s="13" t="s">
        <v>853</v>
      </c>
      <c r="F59" s="13" t="s">
        <v>806</v>
      </c>
      <c r="G59" s="13">
        <v>48042</v>
      </c>
      <c r="H59" s="13" t="s">
        <v>2005</v>
      </c>
      <c r="I59" s="13" t="s">
        <v>446</v>
      </c>
      <c r="J59" s="13" t="s">
        <v>646</v>
      </c>
      <c r="K59" s="13" t="s">
        <v>1308</v>
      </c>
      <c r="L59" s="13" t="s">
        <v>1255</v>
      </c>
      <c r="M59" s="14" t="str">
        <f t="shared" si="0"/>
        <v>(58, 'Alvin', 'Bradley', '9793 Mulberry Road', 'Macomb', 'MI', '48042', 'USA', 'nwiger@sbcglobal.net', '743-392-3756', '4532817301393993', '11 / 20'),</v>
      </c>
    </row>
    <row r="60" spans="1:13" x14ac:dyDescent="0.3">
      <c r="A60" s="26" t="s">
        <v>1756</v>
      </c>
      <c r="B60" s="13" t="s">
        <v>128</v>
      </c>
      <c r="C60" s="13" t="s">
        <v>129</v>
      </c>
      <c r="D60" s="13" t="s">
        <v>1103</v>
      </c>
      <c r="E60" s="13" t="s">
        <v>971</v>
      </c>
      <c r="F60" s="13" t="s">
        <v>792</v>
      </c>
      <c r="G60" s="13">
        <v>38637</v>
      </c>
      <c r="H60" s="13" t="s">
        <v>2005</v>
      </c>
      <c r="I60" s="13" t="s">
        <v>447</v>
      </c>
      <c r="J60" s="13" t="s">
        <v>647</v>
      </c>
      <c r="K60" s="13" t="s">
        <v>1348</v>
      </c>
      <c r="L60" s="13" t="s">
        <v>1265</v>
      </c>
      <c r="M60" s="14" t="str">
        <f t="shared" si="0"/>
        <v>(59, 'Kaya', 'Mays', '389 Water Lane', 'Horn Lake', 'MS', '38637', 'USA', 'grossman@outlook.com', '748-219-7266', '4929202104533809', '11 / 23'),</v>
      </c>
    </row>
    <row r="61" spans="1:13" x14ac:dyDescent="0.3">
      <c r="A61" s="26" t="s">
        <v>1757</v>
      </c>
      <c r="B61" s="13" t="s">
        <v>130</v>
      </c>
      <c r="C61" s="13" t="s">
        <v>131</v>
      </c>
      <c r="D61" s="13" t="s">
        <v>1104</v>
      </c>
      <c r="E61" s="13" t="s">
        <v>987</v>
      </c>
      <c r="F61" s="13" t="s">
        <v>808</v>
      </c>
      <c r="G61" s="13">
        <v>10550</v>
      </c>
      <c r="H61" s="13" t="s">
        <v>2005</v>
      </c>
      <c r="I61" s="13" t="s">
        <v>448</v>
      </c>
      <c r="J61" s="13" t="s">
        <v>648</v>
      </c>
      <c r="K61" s="13" t="s">
        <v>1448</v>
      </c>
      <c r="L61" s="13" t="s">
        <v>1245</v>
      </c>
      <c r="M61" s="14" t="str">
        <f t="shared" si="0"/>
        <v>(60, 'Rashad', 'House', '7178 Mill St', 'Mount Vernon', 'NY', '10550', 'USA', 'kwilliams@gmail.com', '267-905-9863', '5334940369564169', '10 / 22'),</v>
      </c>
    </row>
    <row r="62" spans="1:13" x14ac:dyDescent="0.3">
      <c r="A62" s="26" t="s">
        <v>1758</v>
      </c>
      <c r="B62" s="13" t="s">
        <v>132</v>
      </c>
      <c r="C62" s="13" t="s">
        <v>133</v>
      </c>
      <c r="D62" s="13" t="s">
        <v>1105</v>
      </c>
      <c r="E62" s="13" t="s">
        <v>854</v>
      </c>
      <c r="F62" s="13" t="s">
        <v>818</v>
      </c>
      <c r="G62" s="13">
        <v>29301</v>
      </c>
      <c r="H62" s="13" t="s">
        <v>2005</v>
      </c>
      <c r="I62" s="13" t="s">
        <v>449</v>
      </c>
      <c r="J62" s="13" t="s">
        <v>649</v>
      </c>
      <c r="K62" s="13" t="s">
        <v>1431</v>
      </c>
      <c r="L62" s="13" t="s">
        <v>1265</v>
      </c>
      <c r="M62" s="14" t="str">
        <f t="shared" si="0"/>
        <v>(61, 'Brogan', 'Newman', '216 Glen Creek Ave', 'Spartanburg', 'SC', '29301', 'USA', 'yzheng@mac.com', '489-834-8509', '5452711376611723', '11 / 23'),</v>
      </c>
    </row>
    <row r="63" spans="1:13" x14ac:dyDescent="0.3">
      <c r="A63" s="26" t="s">
        <v>1759</v>
      </c>
      <c r="B63" s="13" t="s">
        <v>134</v>
      </c>
      <c r="C63" s="13" t="s">
        <v>135</v>
      </c>
      <c r="D63" s="13" t="s">
        <v>1106</v>
      </c>
      <c r="E63" s="13" t="s">
        <v>855</v>
      </c>
      <c r="F63" s="13" t="s">
        <v>797</v>
      </c>
      <c r="G63" s="13">
        <v>91768</v>
      </c>
      <c r="H63" s="13" t="s">
        <v>2005</v>
      </c>
      <c r="I63" s="13" t="s">
        <v>450</v>
      </c>
      <c r="J63" s="13" t="s">
        <v>650</v>
      </c>
      <c r="K63" s="13" t="s">
        <v>1299</v>
      </c>
      <c r="L63" s="13" t="s">
        <v>1255</v>
      </c>
      <c r="M63" s="14" t="str">
        <f t="shared" si="0"/>
        <v>(62, 'Paris', 'Roberson', '9018 Madison Ave', 'Pomona', 'CA', '91768', 'USA', 'rhialto@yahoo.ca', '918-973-0112', '4916627028682180', '11 / 20'),</v>
      </c>
    </row>
    <row r="64" spans="1:13" x14ac:dyDescent="0.3">
      <c r="A64" s="26" t="s">
        <v>1760</v>
      </c>
      <c r="B64" s="13" t="s">
        <v>136</v>
      </c>
      <c r="C64" s="13" t="s">
        <v>137</v>
      </c>
      <c r="D64" s="13" t="s">
        <v>1107</v>
      </c>
      <c r="E64" s="13" t="s">
        <v>856</v>
      </c>
      <c r="F64" s="13" t="s">
        <v>790</v>
      </c>
      <c r="G64" s="13">
        <v>27530</v>
      </c>
      <c r="H64" s="13" t="s">
        <v>2005</v>
      </c>
      <c r="I64" s="13" t="s">
        <v>451</v>
      </c>
      <c r="J64" s="13" t="s">
        <v>651</v>
      </c>
      <c r="K64" s="13" t="s">
        <v>1371</v>
      </c>
      <c r="L64" s="13" t="s">
        <v>1250</v>
      </c>
      <c r="M64" s="14" t="str">
        <f t="shared" si="0"/>
        <v>(63, 'Jessie', 'Ward', '515 Old 2nd St', 'Goldsboro', 'NC', '27530', 'USA', 'seano@verizon.net', '957-327-2664', '5577454061180460', '01 / 20'),</v>
      </c>
    </row>
    <row r="65" spans="1:13" x14ac:dyDescent="0.3">
      <c r="A65" s="26" t="s">
        <v>1761</v>
      </c>
      <c r="B65" s="13" t="s">
        <v>61</v>
      </c>
      <c r="C65" s="13" t="s">
        <v>138</v>
      </c>
      <c r="D65" s="13" t="s">
        <v>1108</v>
      </c>
      <c r="E65" s="13" t="s">
        <v>988</v>
      </c>
      <c r="F65" s="13" t="s">
        <v>811</v>
      </c>
      <c r="G65" s="13">
        <v>60409</v>
      </c>
      <c r="H65" s="13" t="s">
        <v>2005</v>
      </c>
      <c r="I65" s="13" t="s">
        <v>452</v>
      </c>
      <c r="J65" s="13" t="s">
        <v>652</v>
      </c>
      <c r="K65" s="13" t="s">
        <v>1286</v>
      </c>
      <c r="L65" s="13" t="s">
        <v>1263</v>
      </c>
      <c r="M65" s="14" t="str">
        <f t="shared" si="0"/>
        <v>(64, 'Zane', 'Kaiser', '8789 S Nichols St', 'Calumet City', 'IL', '60409', 'USA', 'nasor@me.com', '976-971-5906', '4929845305180869', '07 / 23'),</v>
      </c>
    </row>
    <row r="66" spans="1:13" x14ac:dyDescent="0.3">
      <c r="A66" s="26" t="s">
        <v>1762</v>
      </c>
      <c r="B66" s="13" t="s">
        <v>139</v>
      </c>
      <c r="C66" s="13" t="s">
        <v>140</v>
      </c>
      <c r="D66" s="13" t="s">
        <v>1109</v>
      </c>
      <c r="E66" s="13" t="s">
        <v>857</v>
      </c>
      <c r="F66" s="13" t="s">
        <v>811</v>
      </c>
      <c r="G66" s="13">
        <v>61350</v>
      </c>
      <c r="H66" s="13" t="s">
        <v>2005</v>
      </c>
      <c r="I66" s="13" t="s">
        <v>453</v>
      </c>
      <c r="J66" s="13" t="s">
        <v>653</v>
      </c>
      <c r="K66" s="13" t="s">
        <v>1367</v>
      </c>
      <c r="L66" s="13" t="s">
        <v>1245</v>
      </c>
      <c r="M66" s="14" t="str">
        <f t="shared" ref="M66:M129" si="1">"("&amp;A66&amp;", '"&amp;B66&amp;"', '"&amp;C66&amp;"', '"&amp;D66&amp;"', '"&amp;E66&amp;"', '"&amp;F66&amp;"', '"&amp;G66&amp;"', '"&amp;H66&amp;"', '"&amp;I66&amp;"', '"&amp;J66&amp;"', '"&amp;K66&amp;"', '"&amp;L66&amp;"'),"</f>
        <v>(65, 'Joanna', 'Patton', '7565 Newport Rd', 'Ottawa', 'IL', '61350', 'USA', 'penna@optonline.net', '812-281-7607', '5408207780168793', '10 / 22'),</v>
      </c>
    </row>
    <row r="67" spans="1:13" x14ac:dyDescent="0.3">
      <c r="A67" s="26" t="s">
        <v>1763</v>
      </c>
      <c r="B67" s="13" t="s">
        <v>141</v>
      </c>
      <c r="C67" s="13" t="s">
        <v>142</v>
      </c>
      <c r="D67" s="13" t="s">
        <v>1110</v>
      </c>
      <c r="E67" s="13" t="s">
        <v>858</v>
      </c>
      <c r="F67" s="13" t="s">
        <v>824</v>
      </c>
      <c r="G67" s="13" t="s">
        <v>993</v>
      </c>
      <c r="H67" s="13" t="s">
        <v>2005</v>
      </c>
      <c r="I67" s="13" t="s">
        <v>454</v>
      </c>
      <c r="J67" s="13" t="s">
        <v>654</v>
      </c>
      <c r="K67" s="13" t="s">
        <v>1378</v>
      </c>
      <c r="L67" s="13" t="s">
        <v>1245</v>
      </c>
      <c r="M67" s="14" t="str">
        <f t="shared" si="1"/>
        <v>(66, 'Zain', 'Fletcher', '489 Railroad St', 'Watertown', 'MA', '02472', 'USA', 'jrkorson@mac.com', '423-292-8323', '5526925594296172', '10 / 22'),</v>
      </c>
    </row>
    <row r="68" spans="1:13" x14ac:dyDescent="0.3">
      <c r="A68" s="26" t="s">
        <v>1764</v>
      </c>
      <c r="B68" s="13" t="s">
        <v>143</v>
      </c>
      <c r="C68" s="13" t="s">
        <v>144</v>
      </c>
      <c r="D68" s="13" t="s">
        <v>1111</v>
      </c>
      <c r="E68" s="13" t="s">
        <v>859</v>
      </c>
      <c r="F68" s="13" t="s">
        <v>837</v>
      </c>
      <c r="G68" s="13">
        <v>81001</v>
      </c>
      <c r="H68" s="13" t="s">
        <v>2005</v>
      </c>
      <c r="I68" s="13" t="s">
        <v>455</v>
      </c>
      <c r="J68" s="13" t="s">
        <v>655</v>
      </c>
      <c r="K68" s="13" t="s">
        <v>1317</v>
      </c>
      <c r="L68" s="13" t="s">
        <v>1254</v>
      </c>
      <c r="M68" s="14" t="str">
        <f t="shared" si="1"/>
        <v>(67, 'Harper', 'Davenport', '461 Creek St', 'Pueblo', 'CO', '81001', 'USA', 'mccurley@outlook.com', '903-938-1934', '4539037397187588', '06 / 20'),</v>
      </c>
    </row>
    <row r="69" spans="1:13" x14ac:dyDescent="0.3">
      <c r="A69" s="26" t="s">
        <v>1765</v>
      </c>
      <c r="B69" s="13" t="s">
        <v>145</v>
      </c>
      <c r="C69" s="13" t="s">
        <v>146</v>
      </c>
      <c r="D69" s="13" t="s">
        <v>1112</v>
      </c>
      <c r="E69" s="13" t="s">
        <v>860</v>
      </c>
      <c r="F69" s="13" t="s">
        <v>807</v>
      </c>
      <c r="G69" s="13">
        <v>32765</v>
      </c>
      <c r="H69" s="13" t="s">
        <v>2005</v>
      </c>
      <c r="I69" s="13" t="s">
        <v>456</v>
      </c>
      <c r="J69" s="13" t="s">
        <v>656</v>
      </c>
      <c r="K69" s="13" t="s">
        <v>1351</v>
      </c>
      <c r="L69" s="13" t="s">
        <v>1246</v>
      </c>
      <c r="M69" s="14" t="str">
        <f t="shared" si="1"/>
        <v>(68, 'Alexandria', 'Green', '8534 Iroquois Street', 'Oviedo', 'FL', '32765', 'USA', 'dartlife@verizon.net', '740-270-4391', '4485947141014272', '12 / 22'),</v>
      </c>
    </row>
    <row r="70" spans="1:13" x14ac:dyDescent="0.3">
      <c r="A70" s="26" t="s">
        <v>1766</v>
      </c>
      <c r="B70" s="13" t="s">
        <v>147</v>
      </c>
      <c r="C70" s="13" t="s">
        <v>148</v>
      </c>
      <c r="D70" s="13" t="s">
        <v>1113</v>
      </c>
      <c r="E70" s="13" t="s">
        <v>861</v>
      </c>
      <c r="F70" s="13" t="s">
        <v>792</v>
      </c>
      <c r="G70" s="13">
        <v>38655</v>
      </c>
      <c r="H70" s="13" t="s">
        <v>2005</v>
      </c>
      <c r="I70" s="13" t="s">
        <v>457</v>
      </c>
      <c r="J70" s="13" t="s">
        <v>657</v>
      </c>
      <c r="K70" s="13" t="s">
        <v>1461</v>
      </c>
      <c r="L70" s="13" t="s">
        <v>1250</v>
      </c>
      <c r="M70" s="14" t="str">
        <f t="shared" si="1"/>
        <v>(69, 'Christopher', 'Mcmillan', '12 NW Kent St', 'Oxford', 'MS', '38655', 'USA', 'gommix@me.com', '440-641-0693', '5555235794691758', '01 / 20'),</v>
      </c>
    </row>
    <row r="71" spans="1:13" x14ac:dyDescent="0.3">
      <c r="A71" s="26" t="s">
        <v>1767</v>
      </c>
      <c r="B71" s="13" t="s">
        <v>149</v>
      </c>
      <c r="C71" s="13" t="s">
        <v>150</v>
      </c>
      <c r="D71" s="13" t="s">
        <v>1114</v>
      </c>
      <c r="E71" s="13" t="s">
        <v>862</v>
      </c>
      <c r="F71" s="13" t="s">
        <v>807</v>
      </c>
      <c r="G71" s="13">
        <v>34698</v>
      </c>
      <c r="H71" s="13" t="s">
        <v>2005</v>
      </c>
      <c r="I71" s="13" t="s">
        <v>458</v>
      </c>
      <c r="J71" s="13" t="s">
        <v>658</v>
      </c>
      <c r="K71" s="13" t="s">
        <v>1445</v>
      </c>
      <c r="L71" s="13" t="s">
        <v>1265</v>
      </c>
      <c r="M71" s="14" t="str">
        <f t="shared" si="1"/>
        <v>(70, 'Adriana', 'Compton', '26 South Dogwood Ave', 'Dunedin', 'FL', '34698', 'USA', 'adhere@sbcglobal.net', '611-376-7210', '5255760485826697', '11 / 23'),</v>
      </c>
    </row>
    <row r="72" spans="1:13" x14ac:dyDescent="0.3">
      <c r="A72" s="26" t="s">
        <v>1768</v>
      </c>
      <c r="B72" s="13" t="s">
        <v>151</v>
      </c>
      <c r="C72" s="13" t="s">
        <v>152</v>
      </c>
      <c r="D72" s="13" t="s">
        <v>1115</v>
      </c>
      <c r="E72" s="13" t="s">
        <v>986</v>
      </c>
      <c r="F72" s="13" t="s">
        <v>816</v>
      </c>
      <c r="G72" s="13">
        <v>55330</v>
      </c>
      <c r="H72" s="13" t="s">
        <v>2005</v>
      </c>
      <c r="I72" s="13" t="s">
        <v>459</v>
      </c>
      <c r="J72" s="13" t="s">
        <v>659</v>
      </c>
      <c r="K72" s="13" t="s">
        <v>1352</v>
      </c>
      <c r="L72" s="13" t="s">
        <v>1259</v>
      </c>
      <c r="M72" s="14" t="str">
        <f t="shared" si="1"/>
        <v>(71, 'Adrienne', 'Marquez', '8537 East Hall Lane', 'Elk River', 'MN', '55330', 'USA', 'phish@hotmail.com', '459-210-4092', '4716208891266864', '03 / 22'),</v>
      </c>
    </row>
    <row r="73" spans="1:13" x14ac:dyDescent="0.3">
      <c r="A73" s="26" t="s">
        <v>1769</v>
      </c>
      <c r="B73" s="13" t="s">
        <v>153</v>
      </c>
      <c r="C73" s="13" t="s">
        <v>154</v>
      </c>
      <c r="D73" s="13" t="s">
        <v>1116</v>
      </c>
      <c r="E73" s="13" t="s">
        <v>863</v>
      </c>
      <c r="F73" s="13" t="s">
        <v>823</v>
      </c>
      <c r="G73" s="13">
        <v>30039</v>
      </c>
      <c r="H73" s="13" t="s">
        <v>2005</v>
      </c>
      <c r="I73" s="13" t="s">
        <v>460</v>
      </c>
      <c r="J73" s="13" t="s">
        <v>660</v>
      </c>
      <c r="K73" s="13" t="s">
        <v>1344</v>
      </c>
      <c r="L73" s="13" t="s">
        <v>1245</v>
      </c>
      <c r="M73" s="14" t="str">
        <f t="shared" si="1"/>
        <v>(72, 'Cordell', 'Mosley', '8819 Summerhouse St', 'Snellville', 'GA', '30039', 'USA', 'afeldspar@comcast.net', '549-403-8376', '4532228352412767', '10 / 22'),</v>
      </c>
    </row>
    <row r="74" spans="1:13" x14ac:dyDescent="0.3">
      <c r="A74" s="26" t="s">
        <v>1770</v>
      </c>
      <c r="B74" s="13" t="s">
        <v>155</v>
      </c>
      <c r="C74" s="13" t="s">
        <v>156</v>
      </c>
      <c r="D74" s="13" t="s">
        <v>1117</v>
      </c>
      <c r="E74" s="13" t="s">
        <v>864</v>
      </c>
      <c r="F74" s="13" t="s">
        <v>801</v>
      </c>
      <c r="G74" s="13">
        <v>15044</v>
      </c>
      <c r="H74" s="13" t="s">
        <v>2005</v>
      </c>
      <c r="I74" s="13" t="s">
        <v>461</v>
      </c>
      <c r="J74" s="13" t="s">
        <v>661</v>
      </c>
      <c r="K74" s="13" t="s">
        <v>1426</v>
      </c>
      <c r="L74" s="13" t="s">
        <v>1259</v>
      </c>
      <c r="M74" s="14" t="str">
        <f t="shared" si="1"/>
        <v>(73, 'Derrick', 'Keller', '556 Bay Meadows Ave', 'Gibsonia', 'PA', '15044', 'USA', 'crusader@outlook.com', '569-795-8637', '5554898631398159', '03 / 22'),</v>
      </c>
    </row>
    <row r="75" spans="1:13" x14ac:dyDescent="0.3">
      <c r="A75" s="26" t="s">
        <v>1771</v>
      </c>
      <c r="B75" s="13" t="s">
        <v>157</v>
      </c>
      <c r="C75" s="13" t="s">
        <v>158</v>
      </c>
      <c r="D75" s="13" t="s">
        <v>1118</v>
      </c>
      <c r="E75" s="13" t="s">
        <v>865</v>
      </c>
      <c r="F75" s="13" t="s">
        <v>795</v>
      </c>
      <c r="G75" s="13" t="s">
        <v>976</v>
      </c>
      <c r="H75" s="13" t="s">
        <v>2005</v>
      </c>
      <c r="I75" s="13" t="s">
        <v>462</v>
      </c>
      <c r="J75" s="13" t="s">
        <v>662</v>
      </c>
      <c r="K75" s="13" t="s">
        <v>1280</v>
      </c>
      <c r="L75" s="13" t="s">
        <v>1256</v>
      </c>
      <c r="M75" s="14" t="str">
        <f t="shared" si="1"/>
        <v>(74, 'Darian', 'Adams', '9 Joy Ridge DR', 'Newton', 'NJ', '07860', 'USA', 'parents@verizon.net', '725-512-1058', '4929694035882059', '06 / 21'),</v>
      </c>
    </row>
    <row r="76" spans="1:13" x14ac:dyDescent="0.3">
      <c r="A76" s="26" t="s">
        <v>1772</v>
      </c>
      <c r="B76" s="13" t="s">
        <v>159</v>
      </c>
      <c r="C76" s="13" t="s">
        <v>160</v>
      </c>
      <c r="D76" s="13" t="s">
        <v>1119</v>
      </c>
      <c r="E76" s="13" t="s">
        <v>866</v>
      </c>
      <c r="F76" s="13" t="s">
        <v>829</v>
      </c>
      <c r="G76" s="13">
        <v>21234</v>
      </c>
      <c r="H76" s="13" t="s">
        <v>2005</v>
      </c>
      <c r="I76" s="13" t="s">
        <v>463</v>
      </c>
      <c r="J76" s="13" t="s">
        <v>663</v>
      </c>
      <c r="K76" s="13" t="s">
        <v>1284</v>
      </c>
      <c r="L76" s="13" t="s">
        <v>1254</v>
      </c>
      <c r="M76" s="14" t="str">
        <f t="shared" si="1"/>
        <v>(75, 'Simon', 'Macdonald', '8505 South Cross Ave', 'Parkville', 'MD', '21234', 'USA', 'marioph@me.com', '393-915-4676', '4485265379414316', '06 / 20'),</v>
      </c>
    </row>
    <row r="77" spans="1:13" x14ac:dyDescent="0.3">
      <c r="A77" s="26" t="s">
        <v>1773</v>
      </c>
      <c r="B77" s="13" t="s">
        <v>161</v>
      </c>
      <c r="C77" s="13" t="s">
        <v>162</v>
      </c>
      <c r="D77" s="13" t="s">
        <v>1120</v>
      </c>
      <c r="E77" s="13" t="s">
        <v>867</v>
      </c>
      <c r="F77" s="13" t="s">
        <v>799</v>
      </c>
      <c r="G77" s="13">
        <v>23223</v>
      </c>
      <c r="H77" s="13" t="s">
        <v>2005</v>
      </c>
      <c r="I77" s="13" t="s">
        <v>464</v>
      </c>
      <c r="J77" s="13" t="s">
        <v>664</v>
      </c>
      <c r="K77" s="13" t="s">
        <v>1285</v>
      </c>
      <c r="L77" s="13" t="s">
        <v>1261</v>
      </c>
      <c r="M77" s="14" t="str">
        <f t="shared" si="1"/>
        <v>(76, 'James', 'Jefferson', '7783 8th St', 'Richmond', 'VA', '23223', 'USA', 'dhwon@live.com', '675-316-9651', '4916815065813574', '02 / 23'),</v>
      </c>
    </row>
    <row r="78" spans="1:13" x14ac:dyDescent="0.3">
      <c r="A78" s="26" t="s">
        <v>1774</v>
      </c>
      <c r="B78" s="13" t="s">
        <v>163</v>
      </c>
      <c r="C78" s="13" t="s">
        <v>164</v>
      </c>
      <c r="D78" s="13" t="s">
        <v>1121</v>
      </c>
      <c r="E78" s="13" t="s">
        <v>868</v>
      </c>
      <c r="F78" s="13" t="s">
        <v>823</v>
      </c>
      <c r="G78" s="13">
        <v>30815</v>
      </c>
      <c r="H78" s="13" t="s">
        <v>2005</v>
      </c>
      <c r="I78" s="13" t="s">
        <v>465</v>
      </c>
      <c r="J78" s="13" t="s">
        <v>665</v>
      </c>
      <c r="K78" s="13" t="s">
        <v>1312</v>
      </c>
      <c r="L78" s="13" t="s">
        <v>1264</v>
      </c>
      <c r="M78" s="14" t="str">
        <f t="shared" si="1"/>
        <v>(77, 'Justin', 'Berry', '9896 William Dr', 'Hephzibah', 'GA', '30815', 'USA', 'jespley@icloud.com', '713-350-0017', '4532672280619268', '10 / 23'),</v>
      </c>
    </row>
    <row r="79" spans="1:13" x14ac:dyDescent="0.3">
      <c r="A79" s="26" t="s">
        <v>1775</v>
      </c>
      <c r="B79" s="13" t="s">
        <v>139</v>
      </c>
      <c r="C79" s="13" t="s">
        <v>165</v>
      </c>
      <c r="D79" s="13" t="s">
        <v>1122</v>
      </c>
      <c r="E79" s="13" t="s">
        <v>869</v>
      </c>
      <c r="F79" s="13" t="s">
        <v>841</v>
      </c>
      <c r="G79" s="13">
        <v>42240</v>
      </c>
      <c r="H79" s="13" t="s">
        <v>2005</v>
      </c>
      <c r="I79" s="13" t="s">
        <v>466</v>
      </c>
      <c r="J79" s="13" t="s">
        <v>666</v>
      </c>
      <c r="K79" s="13" t="s">
        <v>1338</v>
      </c>
      <c r="L79" s="13" t="s">
        <v>1252</v>
      </c>
      <c r="M79" s="14" t="str">
        <f t="shared" si="1"/>
        <v>(78, 'Joanna', 'Vance', '9115 Academy Ave', 'Hopkinsville', 'KY', '42240', 'USA', 'parksh@yahoo.ca', '983-793-5543', '4485294475146663', '04 / 20'),</v>
      </c>
    </row>
    <row r="80" spans="1:13" x14ac:dyDescent="0.3">
      <c r="A80" s="26" t="s">
        <v>1776</v>
      </c>
      <c r="B80" s="13" t="s">
        <v>166</v>
      </c>
      <c r="C80" s="13" t="s">
        <v>167</v>
      </c>
      <c r="D80" s="13" t="s">
        <v>1123</v>
      </c>
      <c r="E80" s="13" t="s">
        <v>870</v>
      </c>
      <c r="F80" s="13" t="s">
        <v>795</v>
      </c>
      <c r="G80" s="13" t="s">
        <v>977</v>
      </c>
      <c r="H80" s="13" t="s">
        <v>2005</v>
      </c>
      <c r="I80" s="13" t="s">
        <v>467</v>
      </c>
      <c r="J80" s="13" t="s">
        <v>667</v>
      </c>
      <c r="K80" s="13" t="s">
        <v>1364</v>
      </c>
      <c r="L80" s="13" t="s">
        <v>1256</v>
      </c>
      <c r="M80" s="14" t="str">
        <f t="shared" si="1"/>
        <v>(79, 'Corinne', 'Schneider', '8 North John Ave', 'Camden', 'NJ', '08105', 'USA', 'dgriffith@gmail.com', '828-733-3793', '4929097663986954', '06 / 21'),</v>
      </c>
    </row>
    <row r="81" spans="1:13" x14ac:dyDescent="0.3">
      <c r="A81" s="26" t="s">
        <v>1777</v>
      </c>
      <c r="B81" s="13" t="s">
        <v>168</v>
      </c>
      <c r="C81" s="13" t="s">
        <v>169</v>
      </c>
      <c r="D81" s="13" t="s">
        <v>1124</v>
      </c>
      <c r="E81" s="13" t="s">
        <v>871</v>
      </c>
      <c r="F81" s="13" t="s">
        <v>872</v>
      </c>
      <c r="G81" s="13">
        <v>97062</v>
      </c>
      <c r="H81" s="13" t="s">
        <v>2005</v>
      </c>
      <c r="I81" s="13" t="s">
        <v>468</v>
      </c>
      <c r="J81" s="13" t="s">
        <v>668</v>
      </c>
      <c r="K81" s="13" t="s">
        <v>1365</v>
      </c>
      <c r="L81" s="13" t="s">
        <v>1261</v>
      </c>
      <c r="M81" s="14" t="str">
        <f t="shared" si="1"/>
        <v>(80, 'Alonzo', 'Kim', '9882 Greystone St', 'Tualatin', 'OR', '97062', 'USA', 'smallpaul@verizon.net', '287-346-5598', '4532084686016604', '02 / 23'),</v>
      </c>
    </row>
    <row r="82" spans="1:13" x14ac:dyDescent="0.3">
      <c r="A82" s="26" t="s">
        <v>1778</v>
      </c>
      <c r="B82" s="13" t="s">
        <v>170</v>
      </c>
      <c r="C82" s="13" t="s">
        <v>171</v>
      </c>
      <c r="D82" s="13" t="s">
        <v>1125</v>
      </c>
      <c r="E82" s="13" t="s">
        <v>989</v>
      </c>
      <c r="F82" s="13" t="s">
        <v>808</v>
      </c>
      <c r="G82" s="13">
        <v>11729</v>
      </c>
      <c r="H82" s="13" t="s">
        <v>2005</v>
      </c>
      <c r="I82" s="13" t="s">
        <v>469</v>
      </c>
      <c r="J82" s="13" t="s">
        <v>669</v>
      </c>
      <c r="K82" s="13" t="s">
        <v>1418</v>
      </c>
      <c r="L82" s="13" t="s">
        <v>1255</v>
      </c>
      <c r="M82" s="14" t="str">
        <f t="shared" si="1"/>
        <v>(81, 'Maeve', 'Wolf', '17 Gulf Avenue', 'Deer Park', 'NY', '11729', 'USA', 'cameron@me.com', '813-997-5505', '5240964731122053', '11 / 20'),</v>
      </c>
    </row>
    <row r="83" spans="1:13" x14ac:dyDescent="0.3">
      <c r="A83" s="26" t="s">
        <v>1779</v>
      </c>
      <c r="B83" s="13" t="s">
        <v>172</v>
      </c>
      <c r="C83" s="13" t="s">
        <v>112</v>
      </c>
      <c r="D83" s="13" t="s">
        <v>1126</v>
      </c>
      <c r="E83" s="13" t="s">
        <v>873</v>
      </c>
      <c r="F83" s="13" t="s">
        <v>874</v>
      </c>
      <c r="G83" s="13">
        <v>98503</v>
      </c>
      <c r="H83" s="13" t="s">
        <v>2005</v>
      </c>
      <c r="I83" s="13" t="s">
        <v>470</v>
      </c>
      <c r="J83" s="13" t="s">
        <v>670</v>
      </c>
      <c r="K83" s="13" t="s">
        <v>1346</v>
      </c>
      <c r="L83" s="13" t="s">
        <v>1264</v>
      </c>
      <c r="M83" s="14" t="str">
        <f t="shared" si="1"/>
        <v>(82, 'Kayden', 'Brennan', '9678 East Second St', 'Lacey', 'WA', '98503', 'USA', 'jaxweb@msn.com', '581-490-2910', '4850372941947539', '10 / 23'),</v>
      </c>
    </row>
    <row r="84" spans="1:13" x14ac:dyDescent="0.3">
      <c r="A84" s="26" t="s">
        <v>1780</v>
      </c>
      <c r="B84" s="13" t="s">
        <v>173</v>
      </c>
      <c r="C84" s="13" t="s">
        <v>174</v>
      </c>
      <c r="D84" s="13" t="s">
        <v>1127</v>
      </c>
      <c r="E84" s="13" t="s">
        <v>990</v>
      </c>
      <c r="F84" s="13" t="s">
        <v>801</v>
      </c>
      <c r="G84" s="13">
        <v>15102</v>
      </c>
      <c r="H84" s="13" t="s">
        <v>2005</v>
      </c>
      <c r="I84" s="13" t="s">
        <v>471</v>
      </c>
      <c r="J84" s="13" t="s">
        <v>671</v>
      </c>
      <c r="K84" s="13" t="s">
        <v>1391</v>
      </c>
      <c r="L84" s="13" t="s">
        <v>1255</v>
      </c>
      <c r="M84" s="14" t="str">
        <f t="shared" si="1"/>
        <v>(83, 'Brianna', 'Ochoa', '8594 W Primrose Dr', 'Bethel Park', 'PA', '15102', 'USA', 'inico@sbcglobal.net', '207-253-6039', '5506969027947633', '11 / 20'),</v>
      </c>
    </row>
    <row r="85" spans="1:13" x14ac:dyDescent="0.3">
      <c r="A85" s="26" t="s">
        <v>1781</v>
      </c>
      <c r="B85" s="13" t="s">
        <v>175</v>
      </c>
      <c r="C85" s="13" t="s">
        <v>176</v>
      </c>
      <c r="D85" s="13" t="s">
        <v>1128</v>
      </c>
      <c r="E85" s="13" t="s">
        <v>876</v>
      </c>
      <c r="F85" s="13" t="s">
        <v>816</v>
      </c>
      <c r="G85" s="13">
        <v>55311</v>
      </c>
      <c r="H85" s="13" t="s">
        <v>2005</v>
      </c>
      <c r="I85" s="13" t="s">
        <v>472</v>
      </c>
      <c r="J85" s="13" t="s">
        <v>672</v>
      </c>
      <c r="K85" s="13" t="s">
        <v>1373</v>
      </c>
      <c r="L85" s="13" t="s">
        <v>1249</v>
      </c>
      <c r="M85" s="14" t="str">
        <f t="shared" si="1"/>
        <v>(84, 'John', 'Chapman', '21 Laurel St', 'Osseo', 'MN', '55311', 'USA', 'nogin@optonline.net', '975-251-7418', '5195762654266666', '05 / 22'),</v>
      </c>
    </row>
    <row r="86" spans="1:13" x14ac:dyDescent="0.3">
      <c r="A86" s="26" t="s">
        <v>1782</v>
      </c>
      <c r="B86" s="13" t="s">
        <v>177</v>
      </c>
      <c r="C86" s="13" t="s">
        <v>178</v>
      </c>
      <c r="D86" s="13" t="s">
        <v>1129</v>
      </c>
      <c r="E86" s="13" t="s">
        <v>877</v>
      </c>
      <c r="F86" s="13" t="s">
        <v>823</v>
      </c>
      <c r="G86" s="13">
        <v>30240</v>
      </c>
      <c r="H86" s="13" t="s">
        <v>2005</v>
      </c>
      <c r="I86" s="13" t="s">
        <v>473</v>
      </c>
      <c r="J86" s="13" t="s">
        <v>673</v>
      </c>
      <c r="K86" s="13" t="s">
        <v>1279</v>
      </c>
      <c r="L86" s="13" t="s">
        <v>1251</v>
      </c>
      <c r="M86" s="14" t="str">
        <f t="shared" si="1"/>
        <v>(85, 'Jayden', 'Haas', '9 Acacia Ave', 'Lagrange', 'GA', '30240', 'USA', 'birddog@outlook.com', '661-348-3687', '4716114579060795', '03 / 20'),</v>
      </c>
    </row>
    <row r="87" spans="1:13" x14ac:dyDescent="0.3">
      <c r="A87" s="26" t="s">
        <v>1783</v>
      </c>
      <c r="B87" s="13" t="s">
        <v>179</v>
      </c>
      <c r="C87" s="13" t="s">
        <v>180</v>
      </c>
      <c r="D87" s="13" t="s">
        <v>1130</v>
      </c>
      <c r="E87" s="13" t="s">
        <v>991</v>
      </c>
      <c r="F87" s="13" t="s">
        <v>806</v>
      </c>
      <c r="G87" s="13">
        <v>48236</v>
      </c>
      <c r="H87" s="13" t="s">
        <v>2005</v>
      </c>
      <c r="I87" s="13" t="s">
        <v>474</v>
      </c>
      <c r="J87" s="13" t="s">
        <v>674</v>
      </c>
      <c r="K87" s="13" t="s">
        <v>1369</v>
      </c>
      <c r="L87" s="13" t="s">
        <v>1262</v>
      </c>
      <c r="M87" s="14" t="str">
        <f t="shared" si="1"/>
        <v>(86, 'Lila', 'Bean', '181 Rockledge St', 'Grosse Pointe', 'MI', '48236', 'USA', 'malin@verizon.net', '381-291-3227', '5543667310511307', '05 / 23'),</v>
      </c>
    </row>
    <row r="88" spans="1:13" x14ac:dyDescent="0.3">
      <c r="A88" s="26" t="s">
        <v>1784</v>
      </c>
      <c r="B88" s="13" t="s">
        <v>181</v>
      </c>
      <c r="C88" s="13" t="s">
        <v>182</v>
      </c>
      <c r="D88" s="13" t="s">
        <v>1131</v>
      </c>
      <c r="E88" s="13" t="s">
        <v>878</v>
      </c>
      <c r="F88" s="13" t="s">
        <v>805</v>
      </c>
      <c r="G88" s="13">
        <v>45356</v>
      </c>
      <c r="H88" s="13" t="s">
        <v>2005</v>
      </c>
      <c r="I88" s="13" t="s">
        <v>475</v>
      </c>
      <c r="J88" s="13" t="s">
        <v>675</v>
      </c>
      <c r="K88" s="13" t="s">
        <v>1396</v>
      </c>
      <c r="L88" s="13" t="s">
        <v>1250</v>
      </c>
      <c r="M88" s="14" t="str">
        <f t="shared" si="1"/>
        <v>(87, 'Dereon', 'Christensen', '686 Brewery Road', 'Piqua', 'OH', '45356', 'USA', 'gmcgath@aol.com', '449-334-0030', '5126400313958621', '01 / 20'),</v>
      </c>
    </row>
    <row r="89" spans="1:13" x14ac:dyDescent="0.3">
      <c r="A89" s="26" t="s">
        <v>1785</v>
      </c>
      <c r="B89" s="13" t="s">
        <v>183</v>
      </c>
      <c r="C89" s="13" t="s">
        <v>184</v>
      </c>
      <c r="D89" s="13" t="s">
        <v>1132</v>
      </c>
      <c r="E89" s="13" t="s">
        <v>879</v>
      </c>
      <c r="F89" s="13" t="s">
        <v>807</v>
      </c>
      <c r="G89" s="13">
        <v>32707</v>
      </c>
      <c r="H89" s="13" t="s">
        <v>2005</v>
      </c>
      <c r="I89" s="13" t="s">
        <v>476</v>
      </c>
      <c r="J89" s="13" t="s">
        <v>676</v>
      </c>
      <c r="K89" s="13" t="s">
        <v>1277</v>
      </c>
      <c r="L89" s="13" t="s">
        <v>1261</v>
      </c>
      <c r="M89" s="14" t="str">
        <f t="shared" si="1"/>
        <v>(88, 'Evie', 'Vasquez', '931 Vale St', 'Casselberry', 'FL', '32707', 'USA', 'themer@att.net', '761-462-4362', '4532409028483016', '02 / 23'),</v>
      </c>
    </row>
    <row r="90" spans="1:13" x14ac:dyDescent="0.3">
      <c r="A90" s="26" t="s">
        <v>1786</v>
      </c>
      <c r="B90" s="13" t="s">
        <v>185</v>
      </c>
      <c r="C90" s="13" t="s">
        <v>186</v>
      </c>
      <c r="D90" s="13" t="s">
        <v>1133</v>
      </c>
      <c r="E90" s="13" t="s">
        <v>992</v>
      </c>
      <c r="F90" s="13" t="s">
        <v>811</v>
      </c>
      <c r="G90" s="13">
        <v>60008</v>
      </c>
      <c r="H90" s="13" t="s">
        <v>2005</v>
      </c>
      <c r="I90" s="13" t="s">
        <v>477</v>
      </c>
      <c r="J90" s="13" t="s">
        <v>677</v>
      </c>
      <c r="K90" s="13" t="s">
        <v>1267</v>
      </c>
      <c r="L90" s="13" t="s">
        <v>1265</v>
      </c>
      <c r="M90" s="14" t="str">
        <f t="shared" si="1"/>
        <v>(89, 'Chris', 'Robinson', '7904 Buttonwood St', 'Rolling Meadows', 'IL', '60008', 'USA', 'jshearer@att.net', '740-317-1565', '4837504133359374', '11 / 23'),</v>
      </c>
    </row>
    <row r="91" spans="1:13" x14ac:dyDescent="0.3">
      <c r="A91" s="26" t="s">
        <v>1787</v>
      </c>
      <c r="B91" s="13" t="s">
        <v>187</v>
      </c>
      <c r="C91" s="13" t="s">
        <v>188</v>
      </c>
      <c r="D91" s="13" t="s">
        <v>1134</v>
      </c>
      <c r="E91" s="13" t="s">
        <v>880</v>
      </c>
      <c r="F91" s="13" t="s">
        <v>829</v>
      </c>
      <c r="G91" s="13">
        <v>21222</v>
      </c>
      <c r="H91" s="13" t="s">
        <v>2005</v>
      </c>
      <c r="I91" s="13" t="s">
        <v>478</v>
      </c>
      <c r="J91" s="13" t="s">
        <v>678</v>
      </c>
      <c r="K91" s="13" t="s">
        <v>1427</v>
      </c>
      <c r="L91" s="13" t="s">
        <v>1262</v>
      </c>
      <c r="M91" s="14" t="str">
        <f t="shared" si="1"/>
        <v>(90, 'Marina', 'Lynch', '220 Annadale St', 'Dundalk', 'MD', '21222', 'USA', 'maradine@live.com', '375-955-4770', '5389457265176539', '05 / 23'),</v>
      </c>
    </row>
    <row r="92" spans="1:13" x14ac:dyDescent="0.3">
      <c r="A92" s="26" t="s">
        <v>1788</v>
      </c>
      <c r="B92" s="13" t="s">
        <v>189</v>
      </c>
      <c r="C92" s="13" t="s">
        <v>190</v>
      </c>
      <c r="D92" s="13" t="s">
        <v>1135</v>
      </c>
      <c r="E92" s="13" t="s">
        <v>875</v>
      </c>
      <c r="F92" s="13" t="s">
        <v>829</v>
      </c>
      <c r="G92" s="13">
        <v>20707</v>
      </c>
      <c r="H92" s="13" t="s">
        <v>2005</v>
      </c>
      <c r="I92" s="13" t="s">
        <v>479</v>
      </c>
      <c r="J92" s="13" t="s">
        <v>679</v>
      </c>
      <c r="K92" s="13" t="s">
        <v>1340</v>
      </c>
      <c r="L92" s="13" t="s">
        <v>1258</v>
      </c>
      <c r="M92" s="14" t="str">
        <f t="shared" si="1"/>
        <v>(91, 'Angelique', 'Orr', '33 Wall Drive', 'Laurel', 'MD', '20707', 'USA', 'wayward@att.net', '920-847-3144', '4916252948545241', '10 / 21'),</v>
      </c>
    </row>
    <row r="93" spans="1:13" x14ac:dyDescent="0.3">
      <c r="A93" s="26" t="s">
        <v>1789</v>
      </c>
      <c r="B93" s="13" t="s">
        <v>191</v>
      </c>
      <c r="C93" s="13" t="s">
        <v>192</v>
      </c>
      <c r="D93" s="13" t="s">
        <v>1136</v>
      </c>
      <c r="E93" s="13" t="s">
        <v>994</v>
      </c>
      <c r="F93" s="13" t="s">
        <v>801</v>
      </c>
      <c r="G93" s="13">
        <v>18301</v>
      </c>
      <c r="H93" s="13" t="s">
        <v>2005</v>
      </c>
      <c r="I93" s="13" t="s">
        <v>480</v>
      </c>
      <c r="J93" s="13" t="s">
        <v>680</v>
      </c>
      <c r="K93" s="13" t="s">
        <v>1458</v>
      </c>
      <c r="L93" s="13" t="s">
        <v>1259</v>
      </c>
      <c r="M93" s="14" t="str">
        <f t="shared" si="1"/>
        <v>(92, 'Jadyn', 'Duke', '7 Central Street', 'East Stroudsburg', 'PA', '18301', 'USA', 'wortmanj@outlook.com', '504-769-8542', '5377049754048768', '03 / 22'),</v>
      </c>
    </row>
    <row r="94" spans="1:13" x14ac:dyDescent="0.3">
      <c r="A94" s="26" t="s">
        <v>1790</v>
      </c>
      <c r="B94" s="13" t="s">
        <v>193</v>
      </c>
      <c r="C94" s="13" t="s">
        <v>129</v>
      </c>
      <c r="D94" s="13" t="s">
        <v>1137</v>
      </c>
      <c r="E94" s="13" t="s">
        <v>995</v>
      </c>
      <c r="F94" s="13" t="s">
        <v>799</v>
      </c>
      <c r="G94" s="13">
        <v>23059</v>
      </c>
      <c r="H94" s="13" t="s">
        <v>2005</v>
      </c>
      <c r="I94" s="13" t="s">
        <v>481</v>
      </c>
      <c r="J94" s="13" t="s">
        <v>681</v>
      </c>
      <c r="K94" s="13" t="s">
        <v>1355</v>
      </c>
      <c r="L94" s="13" t="s">
        <v>1252</v>
      </c>
      <c r="M94" s="14" t="str">
        <f t="shared" si="1"/>
        <v>(93, 'Ashly', 'Mays', '526 Mechanic Street', 'Glen Allen', 'VA', '23059', 'USA', 'chaikin@optonline.net', '690-252-2019', '4532822204827774', '04 / 20'),</v>
      </c>
    </row>
    <row r="95" spans="1:13" x14ac:dyDescent="0.3">
      <c r="A95" s="26" t="s">
        <v>1791</v>
      </c>
      <c r="B95" s="13" t="s">
        <v>194</v>
      </c>
      <c r="C95" s="13" t="s">
        <v>195</v>
      </c>
      <c r="D95" s="13" t="s">
        <v>1138</v>
      </c>
      <c r="E95" s="13" t="s">
        <v>996</v>
      </c>
      <c r="F95" s="13" t="s">
        <v>807</v>
      </c>
      <c r="G95" s="13">
        <v>32907</v>
      </c>
      <c r="H95" s="13" t="s">
        <v>2005</v>
      </c>
      <c r="I95" s="13" t="s">
        <v>482</v>
      </c>
      <c r="J95" s="13" t="s">
        <v>682</v>
      </c>
      <c r="K95" s="13" t="s">
        <v>1362</v>
      </c>
      <c r="L95" s="13" t="s">
        <v>1262</v>
      </c>
      <c r="M95" s="14" t="str">
        <f t="shared" si="1"/>
        <v>(94, 'Travis', 'Hale', '284 Bellevue Rd', 'Palm Bay', 'FL', '32907', 'USA', 'fallorn@yahoo.ca', '381-479-7780', '4556611534232339', '05 / 23'),</v>
      </c>
    </row>
    <row r="96" spans="1:13" x14ac:dyDescent="0.3">
      <c r="A96" s="26" t="s">
        <v>1792</v>
      </c>
      <c r="B96" s="13" t="s">
        <v>196</v>
      </c>
      <c r="C96" s="13" t="s">
        <v>197</v>
      </c>
      <c r="D96" s="13" t="s">
        <v>1139</v>
      </c>
      <c r="E96" s="13" t="s">
        <v>881</v>
      </c>
      <c r="F96" s="13" t="s">
        <v>829</v>
      </c>
      <c r="G96" s="13">
        <v>21228</v>
      </c>
      <c r="H96" s="13" t="s">
        <v>2005</v>
      </c>
      <c r="I96" s="13" t="s">
        <v>483</v>
      </c>
      <c r="J96" s="13" t="s">
        <v>683</v>
      </c>
      <c r="K96" s="13" t="s">
        <v>1452</v>
      </c>
      <c r="L96" s="13" t="s">
        <v>1258</v>
      </c>
      <c r="M96" s="14" t="str">
        <f t="shared" si="1"/>
        <v>(95, 'Clara', 'Moses', '8794 North George Court', 'Catonsville', 'MD', '21228', 'USA', 'ehood@hotmail.com', '896-810-2805', '5380917988326504', '10 / 21'),</v>
      </c>
    </row>
    <row r="97" spans="1:13" x14ac:dyDescent="0.3">
      <c r="A97" s="26" t="s">
        <v>1793</v>
      </c>
      <c r="B97" s="13" t="s">
        <v>198</v>
      </c>
      <c r="C97" s="13" t="s">
        <v>199</v>
      </c>
      <c r="D97" s="13" t="s">
        <v>1140</v>
      </c>
      <c r="E97" s="13" t="s">
        <v>997</v>
      </c>
      <c r="F97" s="13" t="s">
        <v>872</v>
      </c>
      <c r="G97" s="13">
        <v>97603</v>
      </c>
      <c r="H97" s="13" t="s">
        <v>2005</v>
      </c>
      <c r="I97" s="13" t="s">
        <v>484</v>
      </c>
      <c r="J97" s="13" t="s">
        <v>684</v>
      </c>
      <c r="K97" s="13" t="s">
        <v>1376</v>
      </c>
      <c r="L97" s="13" t="s">
        <v>1262</v>
      </c>
      <c r="M97" s="14" t="str">
        <f t="shared" si="1"/>
        <v>(96, 'Bethany', 'English', '884 Pennsylvania Dr', 'Klamath Falls', 'OR', '97603', 'USA', 'delpino@sbcglobal.net', '247-914-8204', '5164322742909046', '05 / 23'),</v>
      </c>
    </row>
    <row r="98" spans="1:13" x14ac:dyDescent="0.3">
      <c r="A98" s="26" t="s">
        <v>1794</v>
      </c>
      <c r="B98" s="13" t="s">
        <v>37</v>
      </c>
      <c r="C98" s="13" t="s">
        <v>200</v>
      </c>
      <c r="D98" s="13" t="s">
        <v>1141</v>
      </c>
      <c r="E98" s="13" t="s">
        <v>882</v>
      </c>
      <c r="F98" s="13" t="s">
        <v>811</v>
      </c>
      <c r="G98" s="13">
        <v>60621</v>
      </c>
      <c r="H98" s="13" t="s">
        <v>2005</v>
      </c>
      <c r="I98" s="13" t="s">
        <v>485</v>
      </c>
      <c r="J98" s="13" t="s">
        <v>685</v>
      </c>
      <c r="K98" s="13" t="s">
        <v>1463</v>
      </c>
      <c r="L98" s="13" t="s">
        <v>1260</v>
      </c>
      <c r="M98" s="14" t="str">
        <f t="shared" si="1"/>
        <v>(97, 'Justice', 'Ayers', '7863 Glen Eagles Ave', 'Chicago', 'IL', '60621', 'USA', 'noneme@aol.com', '954-604-7142', '5364548004224108', '08 / 22'),</v>
      </c>
    </row>
    <row r="99" spans="1:13" x14ac:dyDescent="0.3">
      <c r="A99" s="26" t="s">
        <v>1795</v>
      </c>
      <c r="B99" s="13" t="s">
        <v>201</v>
      </c>
      <c r="C99" s="13" t="s">
        <v>202</v>
      </c>
      <c r="D99" s="13" t="s">
        <v>1142</v>
      </c>
      <c r="E99" s="13" t="s">
        <v>999</v>
      </c>
      <c r="F99" s="13" t="s">
        <v>806</v>
      </c>
      <c r="G99" s="13">
        <v>48127</v>
      </c>
      <c r="H99" s="13" t="s">
        <v>2005</v>
      </c>
      <c r="I99" s="13" t="s">
        <v>486</v>
      </c>
      <c r="J99" s="13" t="s">
        <v>686</v>
      </c>
      <c r="K99" s="13" t="s">
        <v>1464</v>
      </c>
      <c r="L99" s="13" t="s">
        <v>1250</v>
      </c>
      <c r="M99" s="14" t="str">
        <f t="shared" si="1"/>
        <v>(98, 'Greta', 'Miles', '126 Maple Drive', 'Dearborn Heights', 'MI', '48127', 'USA', 'mjewell@yahoo.com', '466-469-8266', '5580368783843046', '01 / 20'),</v>
      </c>
    </row>
    <row r="100" spans="1:13" x14ac:dyDescent="0.3">
      <c r="A100" s="26" t="s">
        <v>1796</v>
      </c>
      <c r="B100" s="13" t="s">
        <v>203</v>
      </c>
      <c r="C100" s="13" t="s">
        <v>204</v>
      </c>
      <c r="D100" s="13" t="s">
        <v>1143</v>
      </c>
      <c r="E100" s="13" t="s">
        <v>883</v>
      </c>
      <c r="F100" s="13" t="s">
        <v>884</v>
      </c>
      <c r="G100" s="13">
        <v>26508</v>
      </c>
      <c r="H100" s="13" t="s">
        <v>2005</v>
      </c>
      <c r="I100" s="13" t="s">
        <v>487</v>
      </c>
      <c r="J100" s="13" t="s">
        <v>687</v>
      </c>
      <c r="K100" s="13" t="s">
        <v>1359</v>
      </c>
      <c r="L100" s="13" t="s">
        <v>1263</v>
      </c>
      <c r="M100" s="14" t="str">
        <f t="shared" si="1"/>
        <v>(99, 'Mohammad', 'Pena', '750 Pin Oak Drive', 'Morgantown', 'WV', '26508', 'USA', 'chrisk@yahoo.com', '622-797-2357', '4024007151558672', '07 / 23'),</v>
      </c>
    </row>
    <row r="101" spans="1:13" x14ac:dyDescent="0.3">
      <c r="A101" s="26" t="s">
        <v>1797</v>
      </c>
      <c r="B101" s="13" t="s">
        <v>177</v>
      </c>
      <c r="C101" s="13" t="s">
        <v>205</v>
      </c>
      <c r="D101" s="13" t="s">
        <v>1144</v>
      </c>
      <c r="E101" s="13" t="s">
        <v>885</v>
      </c>
      <c r="F101" s="13" t="s">
        <v>799</v>
      </c>
      <c r="G101" s="13">
        <v>22191</v>
      </c>
      <c r="H101" s="13" t="s">
        <v>2005</v>
      </c>
      <c r="I101" s="13" t="s">
        <v>488</v>
      </c>
      <c r="J101" s="13" t="s">
        <v>688</v>
      </c>
      <c r="K101" s="13" t="s">
        <v>1287</v>
      </c>
      <c r="L101" s="13" t="s">
        <v>1261</v>
      </c>
      <c r="M101" s="14" t="str">
        <f t="shared" si="1"/>
        <v>(100, 'Jayden', 'Pope', '8785 Clinton Street', 'Woodbridge', 'VA', '22191', 'USA', 'naupa@comcast.net', '378-231-7607', '4119845682261050', '02 / 23'),</v>
      </c>
    </row>
    <row r="102" spans="1:13" x14ac:dyDescent="0.3">
      <c r="A102" s="26" t="s">
        <v>1798</v>
      </c>
      <c r="B102" s="13" t="s">
        <v>206</v>
      </c>
      <c r="C102" s="13" t="s">
        <v>207</v>
      </c>
      <c r="D102" s="13" t="s">
        <v>1145</v>
      </c>
      <c r="E102" s="13" t="s">
        <v>886</v>
      </c>
      <c r="F102" s="13" t="s">
        <v>884</v>
      </c>
      <c r="G102" s="13">
        <v>26003</v>
      </c>
      <c r="H102" s="13" t="s">
        <v>2005</v>
      </c>
      <c r="I102" s="13" t="s">
        <v>489</v>
      </c>
      <c r="J102" s="13" t="s">
        <v>689</v>
      </c>
      <c r="K102" s="13" t="s">
        <v>1361</v>
      </c>
      <c r="L102" s="13" t="s">
        <v>1249</v>
      </c>
      <c r="M102" s="14" t="str">
        <f t="shared" si="1"/>
        <v>(101, 'Melissa', 'Simmons', '9988 Hilltop Street', 'Wheeling', 'WV', '26003', 'USA', 'kevinm@sbcglobal.net', '563-507-9591', '4341415328489166', '05 / 22'),</v>
      </c>
    </row>
    <row r="103" spans="1:13" x14ac:dyDescent="0.3">
      <c r="A103" s="26" t="s">
        <v>1799</v>
      </c>
      <c r="B103" s="13" t="s">
        <v>208</v>
      </c>
      <c r="C103" s="13" t="s">
        <v>209</v>
      </c>
      <c r="D103" s="13" t="s">
        <v>1146</v>
      </c>
      <c r="E103" s="13" t="s">
        <v>887</v>
      </c>
      <c r="F103" s="13" t="s">
        <v>795</v>
      </c>
      <c r="G103" s="13" t="s">
        <v>1006</v>
      </c>
      <c r="H103" s="13" t="s">
        <v>2005</v>
      </c>
      <c r="I103" s="13" t="s">
        <v>490</v>
      </c>
      <c r="J103" s="13" t="s">
        <v>690</v>
      </c>
      <c r="K103" s="13" t="s">
        <v>1303</v>
      </c>
      <c r="L103" s="13" t="s">
        <v>1263</v>
      </c>
      <c r="M103" s="14" t="str">
        <f t="shared" si="1"/>
        <v>(102, 'Bryan', 'Burgess', '9143 Pine Circle', 'Englewood', 'NJ', '07631', 'USA', 'sacraver@optonline.net', '436-912-8635', '4929935195303158', '07 / 23'),</v>
      </c>
    </row>
    <row r="104" spans="1:13" x14ac:dyDescent="0.3">
      <c r="A104" s="26" t="s">
        <v>1800</v>
      </c>
      <c r="B104" s="13" t="s">
        <v>210</v>
      </c>
      <c r="C104" s="13" t="s">
        <v>211</v>
      </c>
      <c r="D104" s="13" t="s">
        <v>1147</v>
      </c>
      <c r="E104" s="13" t="s">
        <v>888</v>
      </c>
      <c r="F104" s="13" t="s">
        <v>803</v>
      </c>
      <c r="G104" s="13">
        <v>47933</v>
      </c>
      <c r="H104" s="13" t="s">
        <v>2005</v>
      </c>
      <c r="I104" s="13" t="s">
        <v>491</v>
      </c>
      <c r="J104" s="13" t="s">
        <v>691</v>
      </c>
      <c r="K104" s="13" t="s">
        <v>1302</v>
      </c>
      <c r="L104" s="13" t="s">
        <v>1264</v>
      </c>
      <c r="M104" s="14" t="str">
        <f t="shared" si="1"/>
        <v>(103, 'Weston', 'Holden', '550 Wentworth Dr', 'Crawfordsville', 'IN', '47933', 'USA', 'morain@msn.com', '556-303-4802', '4916467741746388', '10 / 23'),</v>
      </c>
    </row>
    <row r="105" spans="1:13" x14ac:dyDescent="0.3">
      <c r="A105" s="26" t="s">
        <v>1801</v>
      </c>
      <c r="B105" s="13" t="s">
        <v>212</v>
      </c>
      <c r="C105" s="13" t="s">
        <v>213</v>
      </c>
      <c r="D105" s="13" t="s">
        <v>1148</v>
      </c>
      <c r="E105" s="13" t="s">
        <v>814</v>
      </c>
      <c r="F105" s="13" t="s">
        <v>829</v>
      </c>
      <c r="G105" s="13">
        <v>20735</v>
      </c>
      <c r="H105" s="13" t="s">
        <v>2005</v>
      </c>
      <c r="I105" s="13" t="s">
        <v>492</v>
      </c>
      <c r="J105" s="13" t="s">
        <v>692</v>
      </c>
      <c r="K105" s="13" t="s">
        <v>1268</v>
      </c>
      <c r="L105" s="13" t="s">
        <v>1250</v>
      </c>
      <c r="M105" s="14" t="str">
        <f t="shared" si="1"/>
        <v>(104, 'Ainsley', 'Spence', '184 Santa Clara Avenue', 'Clinton', 'MD', '20735', 'USA', 'oevans@optonline.net', '813-522-4409', '4539491527254489', '01 / 20'),</v>
      </c>
    </row>
    <row r="106" spans="1:13" x14ac:dyDescent="0.3">
      <c r="A106" s="26" t="s">
        <v>1802</v>
      </c>
      <c r="B106" s="13" t="s">
        <v>214</v>
      </c>
      <c r="C106" s="13" t="s">
        <v>215</v>
      </c>
      <c r="D106" s="13" t="s">
        <v>1149</v>
      </c>
      <c r="E106" s="13" t="s">
        <v>998</v>
      </c>
      <c r="F106" s="13" t="s">
        <v>808</v>
      </c>
      <c r="G106" s="13">
        <v>11417</v>
      </c>
      <c r="H106" s="13" t="s">
        <v>2005</v>
      </c>
      <c r="I106" s="13" t="s">
        <v>493</v>
      </c>
      <c r="J106" s="13" t="s">
        <v>693</v>
      </c>
      <c r="K106" s="13" t="s">
        <v>1447</v>
      </c>
      <c r="L106" s="13" t="s">
        <v>1251</v>
      </c>
      <c r="M106" s="14" t="str">
        <f t="shared" si="1"/>
        <v>(105, 'Adam', 'Cox', '74 Shirley Rd', 'Ozone Park', 'NY', '11417', 'USA', 'fwiles@live.com', '482-795-7224', '5461868642061346', '03 / 20'),</v>
      </c>
    </row>
    <row r="107" spans="1:13" x14ac:dyDescent="0.3">
      <c r="A107" s="26" t="s">
        <v>1803</v>
      </c>
      <c r="B107" s="13" t="s">
        <v>216</v>
      </c>
      <c r="C107" s="13" t="s">
        <v>217</v>
      </c>
      <c r="D107" s="13" t="s">
        <v>1150</v>
      </c>
      <c r="E107" s="13" t="s">
        <v>889</v>
      </c>
      <c r="F107" s="13" t="s">
        <v>890</v>
      </c>
      <c r="G107" s="13" t="s">
        <v>1005</v>
      </c>
      <c r="H107" s="13" t="s">
        <v>2005</v>
      </c>
      <c r="I107" s="13" t="s">
        <v>494</v>
      </c>
      <c r="J107" s="13" t="s">
        <v>694</v>
      </c>
      <c r="K107" s="13" t="s">
        <v>1313</v>
      </c>
      <c r="L107" s="13" t="s">
        <v>1250</v>
      </c>
      <c r="M107" s="14" t="str">
        <f t="shared" si="1"/>
        <v>(106, 'Kayleigh', 'Hardy', '348 Ramblewood St', 'Norwalk', 'CT', '06851', 'USA', 'geeber@optonline.net', '330-564-2716', '4916123701238458', '01 / 20'),</v>
      </c>
    </row>
    <row r="108" spans="1:13" x14ac:dyDescent="0.3">
      <c r="A108" s="26" t="s">
        <v>1804</v>
      </c>
      <c r="B108" s="13" t="s">
        <v>218</v>
      </c>
      <c r="C108" s="13" t="s">
        <v>219</v>
      </c>
      <c r="D108" s="13" t="s">
        <v>1151</v>
      </c>
      <c r="E108" s="13" t="s">
        <v>1000</v>
      </c>
      <c r="F108" s="13" t="s">
        <v>795</v>
      </c>
      <c r="G108" s="13" t="s">
        <v>1007</v>
      </c>
      <c r="H108" s="13" t="s">
        <v>2005</v>
      </c>
      <c r="I108" s="13" t="s">
        <v>495</v>
      </c>
      <c r="J108" s="13" t="s">
        <v>695</v>
      </c>
      <c r="K108" s="13" t="s">
        <v>1325</v>
      </c>
      <c r="L108" s="13" t="s">
        <v>1265</v>
      </c>
      <c r="M108" s="14" t="str">
        <f t="shared" si="1"/>
        <v>(107, 'Braden', 'Eaton', '96 Mountainview Ave', 'South Plainfield', 'NJ', '07080', 'USA', 'adillon@me.com', '910-518-2569', '4024007171111148', '11 / 23'),</v>
      </c>
    </row>
    <row r="109" spans="1:13" x14ac:dyDescent="0.3">
      <c r="A109" s="26" t="s">
        <v>1805</v>
      </c>
      <c r="B109" s="13" t="s">
        <v>220</v>
      </c>
      <c r="C109" s="13" t="s">
        <v>221</v>
      </c>
      <c r="D109" s="13" t="s">
        <v>1152</v>
      </c>
      <c r="E109" s="13" t="s">
        <v>891</v>
      </c>
      <c r="F109" s="13" t="s">
        <v>801</v>
      </c>
      <c r="G109" s="13">
        <v>15601</v>
      </c>
      <c r="H109" s="13" t="s">
        <v>2005</v>
      </c>
      <c r="I109" s="13" t="s">
        <v>496</v>
      </c>
      <c r="J109" s="13" t="s">
        <v>696</v>
      </c>
      <c r="K109" s="13" t="s">
        <v>1310</v>
      </c>
      <c r="L109" s="13" t="s">
        <v>1265</v>
      </c>
      <c r="M109" s="14" t="str">
        <f t="shared" si="1"/>
        <v>(108, 'Viviana', 'Perry', '96 Indian Summer Court', 'Greensburg', 'PA', '15601', 'USA', 'agolomsh@att.net', '538-529-3270', '4024007182021559', '11 / 23'),</v>
      </c>
    </row>
    <row r="110" spans="1:13" x14ac:dyDescent="0.3">
      <c r="A110" s="26" t="s">
        <v>1806</v>
      </c>
      <c r="B110" s="13" t="s">
        <v>222</v>
      </c>
      <c r="C110" s="13" t="s">
        <v>223</v>
      </c>
      <c r="D110" s="13" t="s">
        <v>1153</v>
      </c>
      <c r="E110" s="13" t="s">
        <v>892</v>
      </c>
      <c r="F110" s="13" t="s">
        <v>890</v>
      </c>
      <c r="G110" s="13" t="s">
        <v>978</v>
      </c>
      <c r="H110" s="13" t="s">
        <v>2005</v>
      </c>
      <c r="I110" s="13" t="s">
        <v>497</v>
      </c>
      <c r="J110" s="13" t="s">
        <v>697</v>
      </c>
      <c r="K110" s="13" t="s">
        <v>1425</v>
      </c>
      <c r="L110" s="13" t="s">
        <v>1253</v>
      </c>
      <c r="M110" s="14" t="str">
        <f t="shared" si="1"/>
        <v>(109, 'Wendy', 'Kline', '7843 W William Ave', 'Torrington', 'CT', '06790', 'USA', 'gward@live.com', '719-452-3133', '5580915250021637', '05 / 20'),</v>
      </c>
    </row>
    <row r="111" spans="1:13" x14ac:dyDescent="0.3">
      <c r="A111" s="26" t="s">
        <v>1807</v>
      </c>
      <c r="B111" s="13" t="s">
        <v>224</v>
      </c>
      <c r="C111" s="13" t="s">
        <v>225</v>
      </c>
      <c r="D111" s="13" t="s">
        <v>1154</v>
      </c>
      <c r="E111" s="13" t="s">
        <v>893</v>
      </c>
      <c r="F111" s="13" t="s">
        <v>795</v>
      </c>
      <c r="G111" s="13" t="s">
        <v>1004</v>
      </c>
      <c r="H111" s="13" t="s">
        <v>2005</v>
      </c>
      <c r="I111" s="13" t="s">
        <v>498</v>
      </c>
      <c r="J111" s="13" t="s">
        <v>698</v>
      </c>
      <c r="K111" s="13" t="s">
        <v>1438</v>
      </c>
      <c r="L111" s="13" t="s">
        <v>1265</v>
      </c>
      <c r="M111" s="14" t="str">
        <f t="shared" si="1"/>
        <v>(110, 'Keenan', 'Bradford', '853 Ohio Lane', 'Vincentown', 'NJ', '08088', 'USA', 'jkegl@verizon.net', '532-224-2358', '5552949290364768', '11 / 23'),</v>
      </c>
    </row>
    <row r="112" spans="1:13" x14ac:dyDescent="0.3">
      <c r="A112" s="26" t="s">
        <v>1808</v>
      </c>
      <c r="B112" s="13" t="s">
        <v>226</v>
      </c>
      <c r="C112" s="13" t="s">
        <v>227</v>
      </c>
      <c r="D112" s="13" t="s">
        <v>1155</v>
      </c>
      <c r="E112" s="13" t="s">
        <v>1001</v>
      </c>
      <c r="F112" s="13" t="s">
        <v>808</v>
      </c>
      <c r="G112" s="13">
        <v>10598</v>
      </c>
      <c r="H112" s="13" t="s">
        <v>2005</v>
      </c>
      <c r="I112" s="13" t="s">
        <v>499</v>
      </c>
      <c r="J112" s="13" t="s">
        <v>699</v>
      </c>
      <c r="K112" s="13" t="s">
        <v>1417</v>
      </c>
      <c r="L112" s="13" t="s">
        <v>1261</v>
      </c>
      <c r="M112" s="14" t="str">
        <f t="shared" si="1"/>
        <v>(111, 'Maritza', 'Mccarthy', '832 North Lake Forest Ave', 'Yorktown Heights', 'NY', '10598', 'USA', 'wikinerd@optonline.net', '656-463-2920', '5446404861717531', '02 / 23'),</v>
      </c>
    </row>
    <row r="113" spans="1:13" x14ac:dyDescent="0.3">
      <c r="A113" s="26" t="s">
        <v>1809</v>
      </c>
      <c r="B113" s="13" t="s">
        <v>228</v>
      </c>
      <c r="C113" s="13" t="s">
        <v>99</v>
      </c>
      <c r="D113" s="13" t="s">
        <v>1156</v>
      </c>
      <c r="E113" s="13" t="s">
        <v>1002</v>
      </c>
      <c r="F113" s="13" t="s">
        <v>807</v>
      </c>
      <c r="G113" s="13">
        <v>32162</v>
      </c>
      <c r="H113" s="13" t="s">
        <v>2005</v>
      </c>
      <c r="I113" s="13" t="s">
        <v>500</v>
      </c>
      <c r="J113" s="13" t="s">
        <v>700</v>
      </c>
      <c r="K113" s="13" t="s">
        <v>1350</v>
      </c>
      <c r="L113" s="13" t="s">
        <v>1251</v>
      </c>
      <c r="M113" s="14" t="str">
        <f t="shared" si="1"/>
        <v>(112, 'Sophie', 'Henry', '77 S Fawn Street', 'The Villages', 'FL', '32162', 'USA', 'chrisj@yahoo.com', '775-581-4083', '4532022596572308', '03 / 20'),</v>
      </c>
    </row>
    <row r="114" spans="1:13" x14ac:dyDescent="0.3">
      <c r="A114" s="26" t="s">
        <v>1810</v>
      </c>
      <c r="B114" s="13" t="s">
        <v>161</v>
      </c>
      <c r="C114" s="13" t="s">
        <v>229</v>
      </c>
      <c r="D114" s="13" t="s">
        <v>1157</v>
      </c>
      <c r="E114" s="13" t="s">
        <v>894</v>
      </c>
      <c r="F114" s="13" t="s">
        <v>806</v>
      </c>
      <c r="G114" s="13">
        <v>48910</v>
      </c>
      <c r="H114" s="13" t="s">
        <v>2005</v>
      </c>
      <c r="I114" s="13" t="s">
        <v>501</v>
      </c>
      <c r="J114" s="13" t="s">
        <v>701</v>
      </c>
      <c r="K114" s="13" t="s">
        <v>1421</v>
      </c>
      <c r="L114" s="13" t="s">
        <v>1250</v>
      </c>
      <c r="M114" s="14" t="str">
        <f t="shared" si="1"/>
        <v>(113, 'James', 'Odonnell', '424 Lookout Street', 'Lansing', 'MI', '48910', 'USA', 'staikos@yahoo.ca', '307-417-3397', '5270301992784326', '01 / 20'),</v>
      </c>
    </row>
    <row r="115" spans="1:13" x14ac:dyDescent="0.3">
      <c r="A115" s="26" t="s">
        <v>1811</v>
      </c>
      <c r="B115" s="13" t="s">
        <v>230</v>
      </c>
      <c r="C115" s="13" t="s">
        <v>48</v>
      </c>
      <c r="D115" s="13" t="s">
        <v>1158</v>
      </c>
      <c r="E115" s="13" t="s">
        <v>895</v>
      </c>
      <c r="F115" s="13" t="s">
        <v>795</v>
      </c>
      <c r="G115" s="13" t="s">
        <v>1003</v>
      </c>
      <c r="H115" s="13" t="s">
        <v>2005</v>
      </c>
      <c r="I115" s="13" t="s">
        <v>502</v>
      </c>
      <c r="J115" s="13" t="s">
        <v>702</v>
      </c>
      <c r="K115" s="13" t="s">
        <v>1318</v>
      </c>
      <c r="L115" s="13" t="s">
        <v>1256</v>
      </c>
      <c r="M115" s="14" t="str">
        <f t="shared" si="1"/>
        <v>(114, 'Elisa', 'Cantrell', '82 4th Dr', 'Bayonne', 'NJ', '07002', 'USA', 'stakasa@yahoo.com', '958-282-5834', '4532312529085498', '06 / 21'),</v>
      </c>
    </row>
    <row r="116" spans="1:13" x14ac:dyDescent="0.3">
      <c r="A116" s="26" t="s">
        <v>1812</v>
      </c>
      <c r="B116" s="13" t="s">
        <v>231</v>
      </c>
      <c r="C116" s="13" t="s">
        <v>232</v>
      </c>
      <c r="D116" s="13" t="s">
        <v>1159</v>
      </c>
      <c r="E116" s="13" t="s">
        <v>896</v>
      </c>
      <c r="F116" s="13" t="s">
        <v>807</v>
      </c>
      <c r="G116" s="13">
        <v>34231</v>
      </c>
      <c r="H116" s="13" t="s">
        <v>2005</v>
      </c>
      <c r="I116" s="13" t="s">
        <v>503</v>
      </c>
      <c r="J116" s="13" t="s">
        <v>703</v>
      </c>
      <c r="K116" s="13" t="s">
        <v>1439</v>
      </c>
      <c r="L116" s="13" t="s">
        <v>1264</v>
      </c>
      <c r="M116" s="14" t="str">
        <f t="shared" si="1"/>
        <v>(115, 'Braylon', 'Mendoza', '38 Jockey Hollow Street', 'Sarasota', 'FL', '34231', 'USA', 'leviathan@outlook.com', '835-758-3684', '5289099222984281', '10 / 23'),</v>
      </c>
    </row>
    <row r="117" spans="1:13" x14ac:dyDescent="0.3">
      <c r="A117" s="26" t="s">
        <v>1813</v>
      </c>
      <c r="B117" s="13" t="s">
        <v>233</v>
      </c>
      <c r="C117" s="13" t="s">
        <v>234</v>
      </c>
      <c r="D117" s="13" t="s">
        <v>1160</v>
      </c>
      <c r="E117" s="13" t="s">
        <v>897</v>
      </c>
      <c r="F117" s="13" t="s">
        <v>795</v>
      </c>
      <c r="G117" s="13" t="s">
        <v>979</v>
      </c>
      <c r="H117" s="13" t="s">
        <v>2005</v>
      </c>
      <c r="I117" s="13" t="s">
        <v>504</v>
      </c>
      <c r="J117" s="13" t="s">
        <v>704</v>
      </c>
      <c r="K117" s="13" t="s">
        <v>1273</v>
      </c>
      <c r="L117" s="13" t="s">
        <v>1245</v>
      </c>
      <c r="M117" s="14" t="str">
        <f t="shared" si="1"/>
        <v>(116, 'Julius', 'Bond', '8865 South Rockledge St', 'Montclair', 'NJ', '07042', 'USA', 'kenja@att.net', '784-381-9622', '4532202390903962', '10 / 22'),</v>
      </c>
    </row>
    <row r="118" spans="1:13" x14ac:dyDescent="0.3">
      <c r="A118" s="26" t="s">
        <v>1814</v>
      </c>
      <c r="B118" s="13" t="s">
        <v>235</v>
      </c>
      <c r="C118" s="13" t="s">
        <v>236</v>
      </c>
      <c r="D118" s="13" t="s">
        <v>1161</v>
      </c>
      <c r="E118" s="13" t="s">
        <v>898</v>
      </c>
      <c r="F118" s="13" t="s">
        <v>818</v>
      </c>
      <c r="G118" s="13">
        <v>29501</v>
      </c>
      <c r="H118" s="13" t="s">
        <v>2005</v>
      </c>
      <c r="I118" s="13" t="s">
        <v>505</v>
      </c>
      <c r="J118" s="13" t="s">
        <v>705</v>
      </c>
      <c r="K118" s="13" t="s">
        <v>1356</v>
      </c>
      <c r="L118" s="13" t="s">
        <v>1254</v>
      </c>
      <c r="M118" s="14" t="str">
        <f t="shared" si="1"/>
        <v>(117, 'Christian', 'Sheppard', '199 North Bridle Lane', 'Florence', 'SC', '29501', 'USA', 'hermes@mac.com', '464-226-2761', '4929437880350487', '06 / 20'),</v>
      </c>
    </row>
    <row r="119" spans="1:13" x14ac:dyDescent="0.3">
      <c r="A119" s="26" t="s">
        <v>1815</v>
      </c>
      <c r="B119" s="13" t="s">
        <v>237</v>
      </c>
      <c r="C119" s="13" t="s">
        <v>238</v>
      </c>
      <c r="D119" s="13" t="s">
        <v>1162</v>
      </c>
      <c r="E119" s="13" t="s">
        <v>899</v>
      </c>
      <c r="F119" s="13" t="s">
        <v>808</v>
      </c>
      <c r="G119" s="13">
        <v>11520</v>
      </c>
      <c r="H119" s="13" t="s">
        <v>2005</v>
      </c>
      <c r="I119" s="13" t="s">
        <v>506</v>
      </c>
      <c r="J119" s="13" t="s">
        <v>706</v>
      </c>
      <c r="K119" s="13" t="s">
        <v>1363</v>
      </c>
      <c r="L119" s="13" t="s">
        <v>1257</v>
      </c>
      <c r="M119" s="14" t="str">
        <f t="shared" si="1"/>
        <v>(118, 'Leon', 'Rose', '18 Williams St', 'Freeport', 'NY', '11520', 'USA', 'vmalik@me.com', '629-614-3230', '4532831107214626', '07 / 21'),</v>
      </c>
    </row>
    <row r="120" spans="1:13" x14ac:dyDescent="0.3">
      <c r="A120" s="26" t="s">
        <v>1816</v>
      </c>
      <c r="B120" s="13" t="s">
        <v>239</v>
      </c>
      <c r="C120" s="13" t="s">
        <v>240</v>
      </c>
      <c r="D120" s="13" t="s">
        <v>1163</v>
      </c>
      <c r="E120" s="13" t="s">
        <v>900</v>
      </c>
      <c r="F120" s="13" t="s">
        <v>795</v>
      </c>
      <c r="G120" s="13" t="s">
        <v>1015</v>
      </c>
      <c r="H120" s="13" t="s">
        <v>2005</v>
      </c>
      <c r="I120" s="13" t="s">
        <v>507</v>
      </c>
      <c r="J120" s="13" t="s">
        <v>707</v>
      </c>
      <c r="K120" s="13" t="s">
        <v>1309</v>
      </c>
      <c r="L120" s="13" t="s">
        <v>1246</v>
      </c>
      <c r="M120" s="14" t="str">
        <f t="shared" si="1"/>
        <v>(119, 'Julio', 'Pollard', '7162 Clay Lane', 'Newark', 'NJ', '07103', 'USA', 'hutton@att.net', '319-483-3927', '4556897240877406', '12 / 22'),</v>
      </c>
    </row>
    <row r="121" spans="1:13" x14ac:dyDescent="0.3">
      <c r="A121" s="26" t="s">
        <v>1817</v>
      </c>
      <c r="B121" s="13" t="s">
        <v>241</v>
      </c>
      <c r="C121" s="13" t="s">
        <v>242</v>
      </c>
      <c r="D121" s="13" t="s">
        <v>1164</v>
      </c>
      <c r="E121" s="13" t="s">
        <v>901</v>
      </c>
      <c r="F121" s="13" t="s">
        <v>805</v>
      </c>
      <c r="G121" s="13">
        <v>44136</v>
      </c>
      <c r="H121" s="13" t="s">
        <v>2005</v>
      </c>
      <c r="I121" s="13" t="s">
        <v>508</v>
      </c>
      <c r="J121" s="13" t="s">
        <v>708</v>
      </c>
      <c r="K121" s="13" t="s">
        <v>1329</v>
      </c>
      <c r="L121" s="13" t="s">
        <v>1249</v>
      </c>
      <c r="M121" s="14" t="str">
        <f t="shared" si="1"/>
        <v>(120, 'Parker', 'Church', '232 Bradford Road', 'Strongsville', 'OH', '44136', 'USA', 'lauronen@sbcglobal.net', '491-884-5142', '4485140093353969', '05 / 22'),</v>
      </c>
    </row>
    <row r="122" spans="1:13" x14ac:dyDescent="0.3">
      <c r="A122" s="26" t="s">
        <v>1818</v>
      </c>
      <c r="B122" s="13" t="s">
        <v>243</v>
      </c>
      <c r="C122" s="13" t="s">
        <v>244</v>
      </c>
      <c r="D122" s="13" t="s">
        <v>1165</v>
      </c>
      <c r="E122" s="13" t="s">
        <v>1008</v>
      </c>
      <c r="F122" s="13" t="s">
        <v>811</v>
      </c>
      <c r="G122" s="13">
        <v>60056</v>
      </c>
      <c r="H122" s="13" t="s">
        <v>2005</v>
      </c>
      <c r="I122" s="13" t="s">
        <v>509</v>
      </c>
      <c r="J122" s="13" t="s">
        <v>709</v>
      </c>
      <c r="K122" s="13" t="s">
        <v>1412</v>
      </c>
      <c r="L122" s="13" t="s">
        <v>1256</v>
      </c>
      <c r="M122" s="14" t="str">
        <f t="shared" si="1"/>
        <v>(121, 'Julia', 'Ballard', '23 Branch St', 'Mount Prospect', 'IL', '60056', 'USA', 'keiji@yahoo.com', '814-207-0175', '5411594498309396', '06 / 21'),</v>
      </c>
    </row>
    <row r="123" spans="1:13" x14ac:dyDescent="0.3">
      <c r="A123" s="26" t="s">
        <v>1819</v>
      </c>
      <c r="B123" s="13" t="s">
        <v>245</v>
      </c>
      <c r="C123" s="13" t="s">
        <v>246</v>
      </c>
      <c r="D123" s="13" t="s">
        <v>1166</v>
      </c>
      <c r="E123" s="13" t="s">
        <v>902</v>
      </c>
      <c r="F123" s="13" t="s">
        <v>806</v>
      </c>
      <c r="G123" s="13">
        <v>48076</v>
      </c>
      <c r="H123" s="13" t="s">
        <v>2005</v>
      </c>
      <c r="I123" s="13" t="s">
        <v>510</v>
      </c>
      <c r="J123" s="13" t="s">
        <v>710</v>
      </c>
      <c r="K123" s="13" t="s">
        <v>1327</v>
      </c>
      <c r="L123" s="13" t="s">
        <v>1265</v>
      </c>
      <c r="M123" s="14" t="str">
        <f t="shared" si="1"/>
        <v>(122, 'Molly', 'Waller', '177 Richardson Dr', 'Southfield', 'MI', '48076', 'USA', 'satch@live.com', '739-965-6824', '4929867978588939', '11 / 23'),</v>
      </c>
    </row>
    <row r="124" spans="1:13" x14ac:dyDescent="0.3">
      <c r="A124" s="26" t="s">
        <v>1820</v>
      </c>
      <c r="B124" s="13" t="s">
        <v>247</v>
      </c>
      <c r="C124" s="13" t="s">
        <v>248</v>
      </c>
      <c r="D124" s="13" t="s">
        <v>1167</v>
      </c>
      <c r="E124" s="13" t="s">
        <v>1009</v>
      </c>
      <c r="F124" s="13" t="s">
        <v>890</v>
      </c>
      <c r="G124" s="13" t="s">
        <v>980</v>
      </c>
      <c r="H124" s="13" t="s">
        <v>2005</v>
      </c>
      <c r="I124" s="13" t="s">
        <v>511</v>
      </c>
      <c r="J124" s="13" t="s">
        <v>711</v>
      </c>
      <c r="K124" s="13" t="s">
        <v>1454</v>
      </c>
      <c r="L124" s="13" t="s">
        <v>1250</v>
      </c>
      <c r="M124" s="14" t="str">
        <f t="shared" si="1"/>
        <v>(123, 'Natasha', 'Small', '8175 Miller Street', 'New Britain', 'CT', '06051', 'USA', 'liedra@live.com', '794-461-9929', '5132287304024048', '01 / 20'),</v>
      </c>
    </row>
    <row r="125" spans="1:13" x14ac:dyDescent="0.3">
      <c r="A125" s="26" t="s">
        <v>1821</v>
      </c>
      <c r="B125" s="13" t="s">
        <v>249</v>
      </c>
      <c r="C125" s="13" t="s">
        <v>223</v>
      </c>
      <c r="D125" s="13" t="s">
        <v>1168</v>
      </c>
      <c r="E125" s="13" t="s">
        <v>903</v>
      </c>
      <c r="F125" s="13" t="s">
        <v>904</v>
      </c>
      <c r="G125" s="13">
        <v>50010</v>
      </c>
      <c r="H125" s="13" t="s">
        <v>2005</v>
      </c>
      <c r="I125" s="13" t="s">
        <v>512</v>
      </c>
      <c r="J125" s="13" t="s">
        <v>712</v>
      </c>
      <c r="K125" s="13" t="s">
        <v>1291</v>
      </c>
      <c r="L125" s="13" t="s">
        <v>1260</v>
      </c>
      <c r="M125" s="14" t="str">
        <f t="shared" si="1"/>
        <v>(124, 'Fisher', 'Kline', '7778 Mayflower St', 'Ames', 'IA', '50010', 'USA', 'donev@optonline.net', '598-929-3796', '4024007149208059', '08 / 22'),</v>
      </c>
    </row>
    <row r="126" spans="1:13" x14ac:dyDescent="0.3">
      <c r="A126" s="26" t="s">
        <v>1822</v>
      </c>
      <c r="B126" s="13" t="s">
        <v>250</v>
      </c>
      <c r="C126" s="13" t="s">
        <v>227</v>
      </c>
      <c r="D126" s="13" t="s">
        <v>1169</v>
      </c>
      <c r="E126" s="13" t="s">
        <v>1010</v>
      </c>
      <c r="F126" s="13" t="s">
        <v>816</v>
      </c>
      <c r="G126" s="13">
        <v>55104</v>
      </c>
      <c r="H126" s="13" t="s">
        <v>2005</v>
      </c>
      <c r="I126" s="13" t="s">
        <v>513</v>
      </c>
      <c r="J126" s="13" t="s">
        <v>713</v>
      </c>
      <c r="K126" s="13" t="s">
        <v>1332</v>
      </c>
      <c r="L126" s="13" t="s">
        <v>1265</v>
      </c>
      <c r="M126" s="14" t="str">
        <f t="shared" si="1"/>
        <v>(125, 'Maggie', 'Mccarthy', '322 Manchester Street', 'Saint Paul', 'MN', '55104', 'USA', 'fudrucker@yahoo.ca', '796-719-6501', '4556444115174047', '11 / 23'),</v>
      </c>
    </row>
    <row r="127" spans="1:13" x14ac:dyDescent="0.3">
      <c r="A127" s="26" t="s">
        <v>1823</v>
      </c>
      <c r="B127" s="13" t="s">
        <v>251</v>
      </c>
      <c r="C127" s="13" t="s">
        <v>252</v>
      </c>
      <c r="D127" s="13" t="s">
        <v>1170</v>
      </c>
      <c r="E127" s="13" t="s">
        <v>905</v>
      </c>
      <c r="F127" s="13" t="s">
        <v>805</v>
      </c>
      <c r="G127" s="13">
        <v>45040</v>
      </c>
      <c r="H127" s="13" t="s">
        <v>2005</v>
      </c>
      <c r="I127" s="13" t="s">
        <v>514</v>
      </c>
      <c r="J127" s="13" t="s">
        <v>714</v>
      </c>
      <c r="K127" s="13" t="s">
        <v>1358</v>
      </c>
      <c r="L127" s="13" t="s">
        <v>1256</v>
      </c>
      <c r="M127" s="14" t="str">
        <f t="shared" si="1"/>
        <v>(126, 'Justus', 'Clayton', '7357 South Poplar St', 'Mason', 'OH', '45040', 'USA', 'msroth@hotmail.com', '701-735-1336', '4916829707958895', '06 / 21'),</v>
      </c>
    </row>
    <row r="128" spans="1:13" x14ac:dyDescent="0.3">
      <c r="A128" s="26" t="s">
        <v>1824</v>
      </c>
      <c r="B128" s="13" t="s">
        <v>253</v>
      </c>
      <c r="C128" s="13" t="s">
        <v>254</v>
      </c>
      <c r="D128" s="13" t="s">
        <v>1171</v>
      </c>
      <c r="E128" s="13" t="s">
        <v>1011</v>
      </c>
      <c r="F128" s="13" t="s">
        <v>808</v>
      </c>
      <c r="G128" s="13">
        <v>11364</v>
      </c>
      <c r="H128" s="13" t="s">
        <v>2005</v>
      </c>
      <c r="I128" s="13" t="s">
        <v>515</v>
      </c>
      <c r="J128" s="13" t="s">
        <v>715</v>
      </c>
      <c r="K128" s="13" t="s">
        <v>1304</v>
      </c>
      <c r="L128" s="13" t="s">
        <v>1257</v>
      </c>
      <c r="M128" s="14" t="str">
        <f t="shared" si="1"/>
        <v>(127, 'Sammy', 'King', '457 Magnolia Ave', 'Oakland Gardens', 'NY', '11364', 'USA', 'dalamb@live.com', '238-389-3800', '4532492770040655', '07 / 21'),</v>
      </c>
    </row>
    <row r="129" spans="1:13" x14ac:dyDescent="0.3">
      <c r="A129" s="26" t="s">
        <v>1825</v>
      </c>
      <c r="B129" s="13" t="s">
        <v>255</v>
      </c>
      <c r="C129" s="13" t="s">
        <v>256</v>
      </c>
      <c r="D129" s="13" t="s">
        <v>1172</v>
      </c>
      <c r="E129" s="13" t="s">
        <v>906</v>
      </c>
      <c r="F129" s="13" t="s">
        <v>823</v>
      </c>
      <c r="G129" s="13">
        <v>31601</v>
      </c>
      <c r="H129" s="13" t="s">
        <v>2005</v>
      </c>
      <c r="I129" s="13" t="s">
        <v>516</v>
      </c>
      <c r="J129" s="13" t="s">
        <v>716</v>
      </c>
      <c r="K129" s="13" t="s">
        <v>1377</v>
      </c>
      <c r="L129" s="13" t="s">
        <v>1252</v>
      </c>
      <c r="M129" s="14" t="str">
        <f t="shared" si="1"/>
        <v>(128, 'Zayne', 'Robles', '406 South Elmwood St', 'Valdosta', 'GA', '31601', 'USA', 'gozer@hotmail.com', '401-673-6733', '5321145993366180', '04 / 20'),</v>
      </c>
    </row>
    <row r="130" spans="1:13" x14ac:dyDescent="0.3">
      <c r="A130" s="26" t="s">
        <v>1826</v>
      </c>
      <c r="B130" s="13" t="s">
        <v>257</v>
      </c>
      <c r="C130" s="13" t="s">
        <v>182</v>
      </c>
      <c r="D130" s="13" t="s">
        <v>1173</v>
      </c>
      <c r="E130" s="13" t="s">
        <v>1013</v>
      </c>
      <c r="F130" s="13" t="s">
        <v>824</v>
      </c>
      <c r="G130" s="13" t="s">
        <v>981</v>
      </c>
      <c r="H130" s="13" t="s">
        <v>2005</v>
      </c>
      <c r="I130" s="13" t="s">
        <v>517</v>
      </c>
      <c r="J130" s="13" t="s">
        <v>717</v>
      </c>
      <c r="K130" s="13" t="s">
        <v>1441</v>
      </c>
      <c r="L130" s="13" t="s">
        <v>1263</v>
      </c>
      <c r="M130" s="14" t="str">
        <f t="shared" ref="M130:M193" si="2">"("&amp;A130&amp;", '"&amp;B130&amp;"', '"&amp;C130&amp;"', '"&amp;D130&amp;"', '"&amp;E130&amp;"', '"&amp;F130&amp;"', '"&amp;G130&amp;"', '"&amp;H130&amp;"', '"&amp;I130&amp;"', '"&amp;J130&amp;"', '"&amp;K130&amp;"', '"&amp;L130&amp;"'),"</f>
        <v>(129, 'Alfonso', 'Christensen', '578 Joy Ridge Road', 'Jamaica Plain', 'MA', '02130', 'USA', 'burns@comcast.net', '705-239-6647', '5122911294694898', '07 / 23'),</v>
      </c>
    </row>
    <row r="131" spans="1:13" x14ac:dyDescent="0.3">
      <c r="A131" s="26" t="s">
        <v>1827</v>
      </c>
      <c r="B131" s="13" t="s">
        <v>258</v>
      </c>
      <c r="C131" s="13" t="s">
        <v>259</v>
      </c>
      <c r="D131" s="13" t="s">
        <v>1174</v>
      </c>
      <c r="E131" s="13" t="s">
        <v>907</v>
      </c>
      <c r="F131" s="13" t="s">
        <v>874</v>
      </c>
      <c r="G131" s="13">
        <v>98144</v>
      </c>
      <c r="H131" s="13" t="s">
        <v>2005</v>
      </c>
      <c r="I131" s="13" t="s">
        <v>518</v>
      </c>
      <c r="J131" s="13" t="s">
        <v>718</v>
      </c>
      <c r="K131" s="13" t="s">
        <v>1379</v>
      </c>
      <c r="L131" s="13" t="s">
        <v>1259</v>
      </c>
      <c r="M131" s="14" t="str">
        <f t="shared" si="2"/>
        <v>(130, 'Prince', 'Rivas', '542 Goldfield Drive', 'Seattle', 'WA', '98144', 'USA', 'singh@optonline.net', '662-547-7098', '5324038470601087', '03 / 22'),</v>
      </c>
    </row>
    <row r="132" spans="1:13" x14ac:dyDescent="0.3">
      <c r="A132" s="26" t="s">
        <v>1828</v>
      </c>
      <c r="B132" s="13" t="s">
        <v>260</v>
      </c>
      <c r="C132" s="13" t="s">
        <v>261</v>
      </c>
      <c r="D132" s="13" t="s">
        <v>1175</v>
      </c>
      <c r="E132" s="13" t="s">
        <v>908</v>
      </c>
      <c r="F132" s="13" t="s">
        <v>851</v>
      </c>
      <c r="G132" s="13">
        <v>54880</v>
      </c>
      <c r="H132" s="13" t="s">
        <v>2005</v>
      </c>
      <c r="I132" s="13" t="s">
        <v>519</v>
      </c>
      <c r="J132" s="13" t="s">
        <v>719</v>
      </c>
      <c r="K132" s="13" t="s">
        <v>1390</v>
      </c>
      <c r="L132" s="13" t="s">
        <v>1257</v>
      </c>
      <c r="M132" s="14" t="str">
        <f t="shared" si="2"/>
        <v>(131, 'Reginald', 'Humphrey', '851 Corona St', 'Superior', 'WI', '54880', 'USA', 'kmiller@icloud.com', '950-654-8629', '5487218902697209', '07 / 21'),</v>
      </c>
    </row>
    <row r="133" spans="1:13" x14ac:dyDescent="0.3">
      <c r="A133" s="26" t="s">
        <v>1829</v>
      </c>
      <c r="B133" s="13" t="s">
        <v>262</v>
      </c>
      <c r="C133" s="13" t="s">
        <v>263</v>
      </c>
      <c r="D133" s="13" t="s">
        <v>1176</v>
      </c>
      <c r="E133" s="13" t="s">
        <v>909</v>
      </c>
      <c r="F133" s="13" t="s">
        <v>801</v>
      </c>
      <c r="G133" s="13">
        <v>17701</v>
      </c>
      <c r="H133" s="13" t="s">
        <v>2005</v>
      </c>
      <c r="I133" s="13" t="s">
        <v>520</v>
      </c>
      <c r="J133" s="13" t="s">
        <v>720</v>
      </c>
      <c r="K133" s="13" t="s">
        <v>1457</v>
      </c>
      <c r="L133" s="13" t="s">
        <v>1250</v>
      </c>
      <c r="M133" s="14" t="str">
        <f t="shared" si="2"/>
        <v>(132, 'Elyse', 'Williamson', '88 Fawn Court', 'Williamsport', 'PA', '17701', 'USA', 'goresky@me.com', '908-298-7526', '5590549041546780', '01 / 20'),</v>
      </c>
    </row>
    <row r="134" spans="1:13" x14ac:dyDescent="0.3">
      <c r="A134" s="26" t="s">
        <v>1830</v>
      </c>
      <c r="B134" s="13" t="s">
        <v>52</v>
      </c>
      <c r="C134" s="13" t="s">
        <v>264</v>
      </c>
      <c r="D134" s="13" t="s">
        <v>1177</v>
      </c>
      <c r="E134" s="13" t="s">
        <v>910</v>
      </c>
      <c r="F134" s="13" t="s">
        <v>811</v>
      </c>
      <c r="G134" s="13">
        <v>60402</v>
      </c>
      <c r="H134" s="13" t="s">
        <v>2005</v>
      </c>
      <c r="I134" s="13" t="s">
        <v>521</v>
      </c>
      <c r="J134" s="13" t="s">
        <v>721</v>
      </c>
      <c r="K134" s="13" t="s">
        <v>1334</v>
      </c>
      <c r="L134" s="13" t="s">
        <v>1261</v>
      </c>
      <c r="M134" s="14" t="str">
        <f t="shared" si="2"/>
        <v>(133, 'George', 'Joyce', '7940 Rockville Drive', 'Berwyn', 'IL', '60402', 'USA', 'fglock@comcast.net', '483-910-7929', '4916759699234825', '02 / 23'),</v>
      </c>
    </row>
    <row r="135" spans="1:13" x14ac:dyDescent="0.3">
      <c r="A135" s="26" t="s">
        <v>1831</v>
      </c>
      <c r="B135" s="13" t="s">
        <v>265</v>
      </c>
      <c r="C135" s="13" t="s">
        <v>266</v>
      </c>
      <c r="D135" s="13" t="s">
        <v>1178</v>
      </c>
      <c r="E135" s="13" t="s">
        <v>828</v>
      </c>
      <c r="F135" s="13" t="s">
        <v>795</v>
      </c>
      <c r="G135" s="13" t="s">
        <v>1016</v>
      </c>
      <c r="H135" s="13" t="s">
        <v>2005</v>
      </c>
      <c r="I135" s="13" t="s">
        <v>522</v>
      </c>
      <c r="J135" s="13" t="s">
        <v>722</v>
      </c>
      <c r="K135" s="13" t="s">
        <v>1345</v>
      </c>
      <c r="L135" s="13" t="s">
        <v>1265</v>
      </c>
      <c r="M135" s="14" t="str">
        <f t="shared" si="2"/>
        <v>(134, 'Gauge', 'Daugherty', '79 Bridle Street', 'Linden', 'NJ', '07036', 'USA', 'skoch@mac.com', '828-228-5616', '4916506626954516', '11 / 23'),</v>
      </c>
    </row>
    <row r="136" spans="1:13" x14ac:dyDescent="0.3">
      <c r="A136" s="26" t="s">
        <v>1832</v>
      </c>
      <c r="B136" s="13" t="s">
        <v>34</v>
      </c>
      <c r="C136" s="13" t="s">
        <v>267</v>
      </c>
      <c r="D136" s="13" t="s">
        <v>1179</v>
      </c>
      <c r="E136" s="13" t="s">
        <v>911</v>
      </c>
      <c r="F136" s="13" t="s">
        <v>799</v>
      </c>
      <c r="G136" s="13">
        <v>23320</v>
      </c>
      <c r="H136" s="13" t="s">
        <v>2005</v>
      </c>
      <c r="I136" s="13" t="s">
        <v>523</v>
      </c>
      <c r="J136" s="13" t="s">
        <v>723</v>
      </c>
      <c r="K136" s="13" t="s">
        <v>1413</v>
      </c>
      <c r="L136" s="13" t="s">
        <v>1251</v>
      </c>
      <c r="M136" s="14" t="str">
        <f t="shared" si="2"/>
        <v>(135, 'Oliver', 'Berg', '7 Coffee Drive', 'Chesapeake', 'VA', '23320', 'USA', 'fwitness@gmail.com', '638-986-9853', '5339594494440822', '03 / 20'),</v>
      </c>
    </row>
    <row r="137" spans="1:13" x14ac:dyDescent="0.3">
      <c r="A137" s="26" t="s">
        <v>1833</v>
      </c>
      <c r="B137" s="13" t="s">
        <v>268</v>
      </c>
      <c r="C137" s="13" t="s">
        <v>269</v>
      </c>
      <c r="D137" s="13" t="s">
        <v>1180</v>
      </c>
      <c r="E137" s="13" t="s">
        <v>912</v>
      </c>
      <c r="F137" s="13" t="s">
        <v>851</v>
      </c>
      <c r="G137" s="13">
        <v>53562</v>
      </c>
      <c r="H137" s="13" t="s">
        <v>2005</v>
      </c>
      <c r="I137" s="13" t="s">
        <v>524</v>
      </c>
      <c r="J137" s="13" t="s">
        <v>724</v>
      </c>
      <c r="K137" s="13" t="s">
        <v>1274</v>
      </c>
      <c r="L137" s="13" t="s">
        <v>1258</v>
      </c>
      <c r="M137" s="14" t="str">
        <f t="shared" si="2"/>
        <v>(136, 'Kian', 'Shields', '8225 Arnold Lane', 'Middleton', 'WI', '53562', 'USA', 'pakaste@live.com', '463-600-4566', '4086582763485949', '10 / 21'),</v>
      </c>
    </row>
    <row r="138" spans="1:13" x14ac:dyDescent="0.3">
      <c r="A138" s="26" t="s">
        <v>1834</v>
      </c>
      <c r="B138" s="13" t="s">
        <v>270</v>
      </c>
      <c r="C138" s="13" t="s">
        <v>271</v>
      </c>
      <c r="D138" s="13" t="s">
        <v>1181</v>
      </c>
      <c r="E138" s="13" t="s">
        <v>913</v>
      </c>
      <c r="F138" s="13" t="s">
        <v>805</v>
      </c>
      <c r="G138" s="13">
        <v>44122</v>
      </c>
      <c r="H138" s="13" t="s">
        <v>2005</v>
      </c>
      <c r="I138" s="13" t="s">
        <v>525</v>
      </c>
      <c r="J138" s="13" t="s">
        <v>725</v>
      </c>
      <c r="K138" s="13" t="s">
        <v>1289</v>
      </c>
      <c r="L138" s="13" t="s">
        <v>1257</v>
      </c>
      <c r="M138" s="14" t="str">
        <f t="shared" si="2"/>
        <v>(137, 'Alisson', 'Hutchinson', '740 N Princess Ave', 'Beachwood', 'OH', '44122', 'USA', 'mhassel@verizon.net', '406-822-2849', '4485747603476948', '07 / 21'),</v>
      </c>
    </row>
    <row r="139" spans="1:13" x14ac:dyDescent="0.3">
      <c r="A139" s="26" t="s">
        <v>1835</v>
      </c>
      <c r="B139" s="13" t="s">
        <v>272</v>
      </c>
      <c r="C139" s="13" t="s">
        <v>273</v>
      </c>
      <c r="D139" s="13" t="s">
        <v>1182</v>
      </c>
      <c r="E139" s="13" t="s">
        <v>914</v>
      </c>
      <c r="F139" s="13" t="s">
        <v>797</v>
      </c>
      <c r="G139" s="13">
        <v>92831</v>
      </c>
      <c r="H139" s="13" t="s">
        <v>2005</v>
      </c>
      <c r="I139" s="13" t="s">
        <v>526</v>
      </c>
      <c r="J139" s="13" t="s">
        <v>726</v>
      </c>
      <c r="K139" s="13" t="s">
        <v>1337</v>
      </c>
      <c r="L139" s="13" t="s">
        <v>1252</v>
      </c>
      <c r="M139" s="14" t="str">
        <f t="shared" si="2"/>
        <v>(138, 'Lilly', 'Conway', '82 Green Hill Ave', 'Fullerton', 'CA', '92831', 'USA', 'tmaek@comcast.net', '367-340-5495', '4556916647409504', '04 / 20'),</v>
      </c>
    </row>
    <row r="140" spans="1:13" x14ac:dyDescent="0.3">
      <c r="A140" s="26" t="s">
        <v>1836</v>
      </c>
      <c r="B140" s="13" t="s">
        <v>187</v>
      </c>
      <c r="C140" s="13" t="s">
        <v>271</v>
      </c>
      <c r="D140" s="13" t="s">
        <v>1183</v>
      </c>
      <c r="E140" s="13" t="s">
        <v>1012</v>
      </c>
      <c r="F140" s="13" t="s">
        <v>829</v>
      </c>
      <c r="G140" s="13">
        <v>21220</v>
      </c>
      <c r="H140" s="13" t="s">
        <v>2005</v>
      </c>
      <c r="I140" s="13" t="s">
        <v>527</v>
      </c>
      <c r="J140" s="13" t="s">
        <v>727</v>
      </c>
      <c r="K140" s="13" t="s">
        <v>1368</v>
      </c>
      <c r="L140" s="13" t="s">
        <v>1264</v>
      </c>
      <c r="M140" s="14" t="str">
        <f t="shared" si="2"/>
        <v>(139, 'Marina', 'Hutchinson', '7727 Brewery St', 'Middle River', 'MD', '21220', 'USA', 'sokol@yahoo.ca', '522-273-0035', '5540775069609355', '10 / 23'),</v>
      </c>
    </row>
    <row r="141" spans="1:13" x14ac:dyDescent="0.3">
      <c r="A141" s="26" t="s">
        <v>1837</v>
      </c>
      <c r="B141" s="13" t="s">
        <v>274</v>
      </c>
      <c r="C141" s="13" t="s">
        <v>275</v>
      </c>
      <c r="D141" s="13" t="s">
        <v>1184</v>
      </c>
      <c r="E141" s="13" t="s">
        <v>915</v>
      </c>
      <c r="F141" s="13" t="s">
        <v>801</v>
      </c>
      <c r="G141" s="13">
        <v>18201</v>
      </c>
      <c r="H141" s="13" t="s">
        <v>2005</v>
      </c>
      <c r="I141" s="13" t="s">
        <v>528</v>
      </c>
      <c r="J141" s="13" t="s">
        <v>728</v>
      </c>
      <c r="K141" s="13" t="s">
        <v>1382</v>
      </c>
      <c r="L141" s="13" t="s">
        <v>1262</v>
      </c>
      <c r="M141" s="14" t="str">
        <f t="shared" si="2"/>
        <v>(140, 'Joe', 'Farrell', '12 Illinois Street', 'Hazleton', 'PA', '18201', 'USA', 'ganter@comcast.net', '624-574-4780', '5583668987093851', '05 / 23'),</v>
      </c>
    </row>
    <row r="142" spans="1:13" x14ac:dyDescent="0.3">
      <c r="A142" s="26" t="s">
        <v>1838</v>
      </c>
      <c r="B142" s="13" t="s">
        <v>73</v>
      </c>
      <c r="C142" s="13" t="s">
        <v>276</v>
      </c>
      <c r="D142" s="13" t="s">
        <v>1185</v>
      </c>
      <c r="E142" s="13" t="s">
        <v>1014</v>
      </c>
      <c r="F142" s="13" t="s">
        <v>824</v>
      </c>
      <c r="G142" s="13" t="s">
        <v>1017</v>
      </c>
      <c r="H142" s="13" t="s">
        <v>2005</v>
      </c>
      <c r="I142" s="13" t="s">
        <v>529</v>
      </c>
      <c r="J142" s="13" t="s">
        <v>729</v>
      </c>
      <c r="K142" s="13" t="s">
        <v>1307</v>
      </c>
      <c r="L142" s="13" t="s">
        <v>1249</v>
      </c>
      <c r="M142" s="14" t="str">
        <f t="shared" si="2"/>
        <v>(141, 'Adyson', 'Chandler', '7483 Young Rd Suite 50', 'North Andover', 'MA', '01845', 'USA', 'seebs@sbcglobal.net', '759-767-7507', '4024007105301104', '05 / 22'),</v>
      </c>
    </row>
    <row r="143" spans="1:13" x14ac:dyDescent="0.3">
      <c r="A143" s="26" t="s">
        <v>1839</v>
      </c>
      <c r="B143" s="13" t="s">
        <v>277</v>
      </c>
      <c r="C143" s="13" t="s">
        <v>246</v>
      </c>
      <c r="D143" s="13" t="s">
        <v>1186</v>
      </c>
      <c r="E143" s="13" t="s">
        <v>916</v>
      </c>
      <c r="F143" s="13" t="s">
        <v>807</v>
      </c>
      <c r="G143" s="13">
        <v>34491</v>
      </c>
      <c r="H143" s="13" t="s">
        <v>2005</v>
      </c>
      <c r="I143" s="13" t="s">
        <v>530</v>
      </c>
      <c r="J143" s="13" t="s">
        <v>730</v>
      </c>
      <c r="K143" s="13" t="s">
        <v>1372</v>
      </c>
      <c r="L143" s="13" t="s">
        <v>1254</v>
      </c>
      <c r="M143" s="14" t="str">
        <f t="shared" si="2"/>
        <v>(142, 'Hana', 'Waller', '378 Glenlake Lane', 'Summerfield', 'FL', '34491', 'USA', 'rgiersig@aol.com', '479-802-2162', '5598093084233719', '06 / 20'),</v>
      </c>
    </row>
    <row r="144" spans="1:13" x14ac:dyDescent="0.3">
      <c r="A144" s="26" t="s">
        <v>1840</v>
      </c>
      <c r="B144" s="13" t="s">
        <v>175</v>
      </c>
      <c r="C144" s="13" t="s">
        <v>278</v>
      </c>
      <c r="D144" s="13" t="s">
        <v>1187</v>
      </c>
      <c r="E144" s="13" t="s">
        <v>917</v>
      </c>
      <c r="F144" s="13" t="s">
        <v>837</v>
      </c>
      <c r="G144" s="13">
        <v>80241</v>
      </c>
      <c r="H144" s="13" t="s">
        <v>2005</v>
      </c>
      <c r="I144" s="13" t="s">
        <v>531</v>
      </c>
      <c r="J144" s="13" t="s">
        <v>731</v>
      </c>
      <c r="K144" s="13" t="s">
        <v>1428</v>
      </c>
      <c r="L144" s="13" t="s">
        <v>1246</v>
      </c>
      <c r="M144" s="14" t="str">
        <f t="shared" si="2"/>
        <v>(143, 'John', 'Medina', '135 Harrison Ave', 'Thornton', 'CO', '80241', 'USA', 'mgemmons@live.com', '338-591-0502', '5324278188153654', '12 / 22'),</v>
      </c>
    </row>
    <row r="145" spans="1:13" x14ac:dyDescent="0.3">
      <c r="A145" s="26" t="s">
        <v>1841</v>
      </c>
      <c r="B145" s="13" t="s">
        <v>279</v>
      </c>
      <c r="C145" s="13" t="s">
        <v>280</v>
      </c>
      <c r="D145" s="13" t="s">
        <v>1188</v>
      </c>
      <c r="E145" s="13" t="s">
        <v>918</v>
      </c>
      <c r="F145" s="13" t="s">
        <v>829</v>
      </c>
      <c r="G145" s="13">
        <v>20705</v>
      </c>
      <c r="H145" s="13" t="s">
        <v>2005</v>
      </c>
      <c r="I145" s="13" t="s">
        <v>532</v>
      </c>
      <c r="J145" s="13" t="s">
        <v>732</v>
      </c>
      <c r="K145" s="13" t="s">
        <v>1465</v>
      </c>
      <c r="L145" s="13" t="s">
        <v>1245</v>
      </c>
      <c r="M145" s="14" t="str">
        <f t="shared" si="2"/>
        <v>(144, 'Charity', 'Carr', '77 Roehampton Dr', 'Beltsville', 'MD', '20705', 'USA', 'benits@me.com', '522-432-0614', '5264888498491560', '10 / 22'),</v>
      </c>
    </row>
    <row r="146" spans="1:13" x14ac:dyDescent="0.3">
      <c r="A146" s="26" t="s">
        <v>1842</v>
      </c>
      <c r="B146" s="13" t="s">
        <v>281</v>
      </c>
      <c r="C146" s="13" t="s">
        <v>282</v>
      </c>
      <c r="D146" s="13" t="s">
        <v>1189</v>
      </c>
      <c r="E146" s="13" t="s">
        <v>1018</v>
      </c>
      <c r="F146" s="13" t="s">
        <v>811</v>
      </c>
      <c r="G146" s="13">
        <v>60047</v>
      </c>
      <c r="H146" s="13" t="s">
        <v>2005</v>
      </c>
      <c r="I146" s="13" t="s">
        <v>533</v>
      </c>
      <c r="J146" s="13" t="s">
        <v>733</v>
      </c>
      <c r="K146" s="13" t="s">
        <v>1460</v>
      </c>
      <c r="L146" s="13" t="s">
        <v>1250</v>
      </c>
      <c r="M146" s="14" t="str">
        <f t="shared" si="2"/>
        <v>(145, 'Paisley', 'Long', '7 County St', 'Lake Zurich', 'IL', '60047', 'USA', 'hllam@yahoo.com', '903-951-2837', '5553695117116803', '01 / 20'),</v>
      </c>
    </row>
    <row r="147" spans="1:13" x14ac:dyDescent="0.3">
      <c r="A147" s="26" t="s">
        <v>1843</v>
      </c>
      <c r="B147" s="13" t="s">
        <v>37</v>
      </c>
      <c r="C147" s="13" t="s">
        <v>283</v>
      </c>
      <c r="D147" s="13" t="s">
        <v>1190</v>
      </c>
      <c r="E147" s="13" t="s">
        <v>919</v>
      </c>
      <c r="F147" s="13" t="s">
        <v>792</v>
      </c>
      <c r="G147" s="13">
        <v>39532</v>
      </c>
      <c r="H147" s="13" t="s">
        <v>2005</v>
      </c>
      <c r="I147" s="13" t="s">
        <v>534</v>
      </c>
      <c r="J147" s="13" t="s">
        <v>734</v>
      </c>
      <c r="K147" s="13" t="s">
        <v>1298</v>
      </c>
      <c r="L147" s="13" t="s">
        <v>1245</v>
      </c>
      <c r="M147" s="14" t="str">
        <f t="shared" si="2"/>
        <v>(146, 'Justice', 'Levine', '53 Arlington Street', 'Biloxi', 'MS', '39532', 'USA', 'emmanuel@att.net', '610-962-2072', '4539209693371675', '10 / 22'),</v>
      </c>
    </row>
    <row r="148" spans="1:13" x14ac:dyDescent="0.3">
      <c r="A148" s="26" t="s">
        <v>1844</v>
      </c>
      <c r="B148" s="13" t="s">
        <v>284</v>
      </c>
      <c r="C148" s="13" t="s">
        <v>285</v>
      </c>
      <c r="D148" s="13" t="s">
        <v>1191</v>
      </c>
      <c r="E148" s="13" t="s">
        <v>920</v>
      </c>
      <c r="F148" s="13" t="s">
        <v>813</v>
      </c>
      <c r="G148" s="13">
        <v>38106</v>
      </c>
      <c r="H148" s="13" t="s">
        <v>2005</v>
      </c>
      <c r="I148" s="13" t="s">
        <v>535</v>
      </c>
      <c r="J148" s="13" t="s">
        <v>735</v>
      </c>
      <c r="K148" s="13" t="s">
        <v>1459</v>
      </c>
      <c r="L148" s="13" t="s">
        <v>1250</v>
      </c>
      <c r="M148" s="14" t="str">
        <f t="shared" si="2"/>
        <v>(147, 'Bentley', 'Dougherty', '631 Clark Ave', 'Memphis', 'TN', '38106', 'USA', 'sriha@optonline.net', '801-800-1435', '5163514789002526', '01 / 20'),</v>
      </c>
    </row>
    <row r="149" spans="1:13" x14ac:dyDescent="0.3">
      <c r="A149" s="26" t="s">
        <v>1845</v>
      </c>
      <c r="B149" s="13" t="s">
        <v>286</v>
      </c>
      <c r="C149" s="13" t="s">
        <v>287</v>
      </c>
      <c r="D149" s="13" t="s">
        <v>1192</v>
      </c>
      <c r="E149" s="13" t="s">
        <v>921</v>
      </c>
      <c r="F149" s="13" t="s">
        <v>890</v>
      </c>
      <c r="G149" s="13" t="s">
        <v>982</v>
      </c>
      <c r="H149" s="13" t="s">
        <v>2005</v>
      </c>
      <c r="I149" s="13" t="s">
        <v>536</v>
      </c>
      <c r="J149" s="13" t="s">
        <v>736</v>
      </c>
      <c r="K149" s="13" t="s">
        <v>1341</v>
      </c>
      <c r="L149" s="13" t="s">
        <v>1250</v>
      </c>
      <c r="M149" s="14" t="str">
        <f t="shared" si="2"/>
        <v>(148, 'Annabelle', 'Potts', '1 Old Lawrence St', 'Stratford', 'CT', '06614', 'USA', 'euice@aol.com', '442-645-7330', '4532995401159280', '01 / 20'),</v>
      </c>
    </row>
    <row r="150" spans="1:13" x14ac:dyDescent="0.3">
      <c r="A150" s="26" t="s">
        <v>1846</v>
      </c>
      <c r="B150" s="13" t="s">
        <v>50</v>
      </c>
      <c r="C150" s="13" t="s">
        <v>288</v>
      </c>
      <c r="D150" s="13" t="s">
        <v>1193</v>
      </c>
      <c r="E150" s="13" t="s">
        <v>922</v>
      </c>
      <c r="F150" s="13" t="s">
        <v>823</v>
      </c>
      <c r="G150" s="13">
        <v>30038</v>
      </c>
      <c r="H150" s="13" t="s">
        <v>2005</v>
      </c>
      <c r="I150" s="13" t="s">
        <v>537</v>
      </c>
      <c r="J150" s="13" t="s">
        <v>737</v>
      </c>
      <c r="K150" s="13" t="s">
        <v>1383</v>
      </c>
      <c r="L150" s="13" t="s">
        <v>1254</v>
      </c>
      <c r="M150" s="14" t="str">
        <f t="shared" si="2"/>
        <v>(149, 'Clark', 'Faulkner', '7374 Livingston St', 'Lithonia', 'GA', '30038', 'USA', 'camenisch@optonline.net', '846-492-4708', '5331207621857366', '06 / 20'),</v>
      </c>
    </row>
    <row r="151" spans="1:13" x14ac:dyDescent="0.3">
      <c r="A151" s="26" t="s">
        <v>1847</v>
      </c>
      <c r="B151" s="13" t="s">
        <v>289</v>
      </c>
      <c r="C151" s="13" t="s">
        <v>290</v>
      </c>
      <c r="D151" s="13" t="s">
        <v>1194</v>
      </c>
      <c r="E151" s="13" t="s">
        <v>1021</v>
      </c>
      <c r="F151" s="13" t="s">
        <v>808</v>
      </c>
      <c r="G151" s="13">
        <v>11374</v>
      </c>
      <c r="H151" s="13" t="s">
        <v>2005</v>
      </c>
      <c r="I151" s="13" t="s">
        <v>538</v>
      </c>
      <c r="J151" s="13" t="s">
        <v>738</v>
      </c>
      <c r="K151" s="13" t="s">
        <v>1401</v>
      </c>
      <c r="L151" s="13" t="s">
        <v>1251</v>
      </c>
      <c r="M151" s="14" t="str">
        <f t="shared" si="2"/>
        <v>(150, 'Ronald', 'Clements', '779 Pine St', 'Rego Park', 'NY', '11374', 'USA', 'mnemonic@msn.com', '930-960-5638', '5585181163195225', '03 / 20'),</v>
      </c>
    </row>
    <row r="152" spans="1:13" x14ac:dyDescent="0.3">
      <c r="A152" s="26" t="s">
        <v>1848</v>
      </c>
      <c r="B152" s="13" t="s">
        <v>291</v>
      </c>
      <c r="C152" s="13" t="s">
        <v>292</v>
      </c>
      <c r="D152" s="13" t="s">
        <v>1195</v>
      </c>
      <c r="E152" s="13" t="s">
        <v>1020</v>
      </c>
      <c r="F152" s="13" t="s">
        <v>795</v>
      </c>
      <c r="G152" s="13" t="s">
        <v>983</v>
      </c>
      <c r="H152" s="13" t="s">
        <v>2005</v>
      </c>
      <c r="I152" s="13" t="s">
        <v>539</v>
      </c>
      <c r="J152" s="13" t="s">
        <v>739</v>
      </c>
      <c r="K152" s="13" t="s">
        <v>1389</v>
      </c>
      <c r="L152" s="13" t="s">
        <v>1246</v>
      </c>
      <c r="M152" s="14" t="str">
        <f t="shared" si="2"/>
        <v>(151, 'Madilyn', 'Fischer', '308 Saxton Drive', 'Point Pleasant Beach', 'NJ', '08742', 'USA', 'mfburgo@comcast.net', '344-207-0486', '5174863840490619', '12 / 22'),</v>
      </c>
    </row>
    <row r="153" spans="1:13" x14ac:dyDescent="0.3">
      <c r="A153" s="26" t="s">
        <v>1849</v>
      </c>
      <c r="B153" s="13" t="s">
        <v>293</v>
      </c>
      <c r="C153" s="13" t="s">
        <v>14</v>
      </c>
      <c r="D153" s="13" t="s">
        <v>1196</v>
      </c>
      <c r="E153" s="13" t="s">
        <v>1022</v>
      </c>
      <c r="F153" s="13" t="s">
        <v>807</v>
      </c>
      <c r="G153" s="13">
        <v>33904</v>
      </c>
      <c r="H153" s="13" t="s">
        <v>2005</v>
      </c>
      <c r="I153" s="13" t="s">
        <v>540</v>
      </c>
      <c r="J153" s="13" t="s">
        <v>740</v>
      </c>
      <c r="K153" s="13" t="s">
        <v>1269</v>
      </c>
      <c r="L153" s="13" t="s">
        <v>1265</v>
      </c>
      <c r="M153" s="14" t="str">
        <f t="shared" si="2"/>
        <v>(152, 'Ayaan', 'Wilkerson', '166 Woodside Ave', 'Cape Coral', 'FL', '33904', 'USA', 'willg@gmail.com', '629-689-5102', '4758229444757406', '11 / 23'),</v>
      </c>
    </row>
    <row r="154" spans="1:13" x14ac:dyDescent="0.3">
      <c r="A154" s="26" t="s">
        <v>1850</v>
      </c>
      <c r="B154" s="13" t="s">
        <v>294</v>
      </c>
      <c r="C154" s="13" t="s">
        <v>295</v>
      </c>
      <c r="D154" s="13" t="s">
        <v>1197</v>
      </c>
      <c r="E154" s="13" t="s">
        <v>1025</v>
      </c>
      <c r="F154" s="13" t="s">
        <v>923</v>
      </c>
      <c r="G154" s="13">
        <v>73112</v>
      </c>
      <c r="H154" s="13" t="s">
        <v>2005</v>
      </c>
      <c r="I154" s="13" t="s">
        <v>541</v>
      </c>
      <c r="J154" s="13" t="s">
        <v>741</v>
      </c>
      <c r="K154" s="13" t="s">
        <v>1408</v>
      </c>
      <c r="L154" s="13" t="s">
        <v>1249</v>
      </c>
      <c r="M154" s="14" t="str">
        <f t="shared" si="2"/>
        <v>(153, 'Teagan', 'Kennedy', '93 Meadowbrook Rd', 'Oklahoma City', 'OK', '73112', 'USA', 'caidaperl@yahoo.com', '791-276-3103', '5138494228632708', '05 / 22'),</v>
      </c>
    </row>
    <row r="155" spans="1:13" x14ac:dyDescent="0.3">
      <c r="A155" s="26" t="s">
        <v>1851</v>
      </c>
      <c r="B155" s="13" t="s">
        <v>296</v>
      </c>
      <c r="C155" s="13" t="s">
        <v>297</v>
      </c>
      <c r="D155" s="13" t="s">
        <v>1198</v>
      </c>
      <c r="E155" s="13" t="s">
        <v>1019</v>
      </c>
      <c r="F155" s="13" t="s">
        <v>808</v>
      </c>
      <c r="G155" s="13">
        <v>10002</v>
      </c>
      <c r="H155" s="13" t="s">
        <v>2005</v>
      </c>
      <c r="I155" s="13" t="s">
        <v>542</v>
      </c>
      <c r="J155" s="13" t="s">
        <v>742</v>
      </c>
      <c r="K155" s="13" t="s">
        <v>1270</v>
      </c>
      <c r="L155" s="13" t="s">
        <v>1260</v>
      </c>
      <c r="M155" s="14" t="str">
        <f t="shared" si="2"/>
        <v>(154, 'Misael', 'Pierce', '23 Cardinal Lane', 'New York', 'NY', '10002', 'USA', 'matty@verizon.net', '287-366-6218', '4539148618949928', '08 / 22'),</v>
      </c>
    </row>
    <row r="156" spans="1:13" x14ac:dyDescent="0.3">
      <c r="A156" s="26" t="s">
        <v>1852</v>
      </c>
      <c r="B156" s="13" t="s">
        <v>298</v>
      </c>
      <c r="C156" s="13" t="s">
        <v>299</v>
      </c>
      <c r="D156" s="13" t="s">
        <v>1199</v>
      </c>
      <c r="E156" s="13" t="s">
        <v>1023</v>
      </c>
      <c r="F156" s="13" t="s">
        <v>803</v>
      </c>
      <c r="G156" s="13">
        <v>46360</v>
      </c>
      <c r="H156" s="13" t="s">
        <v>2005</v>
      </c>
      <c r="I156" s="13" t="s">
        <v>543</v>
      </c>
      <c r="J156" s="13" t="s">
        <v>743</v>
      </c>
      <c r="K156" s="13" t="s">
        <v>1409</v>
      </c>
      <c r="L156" s="13" t="s">
        <v>1254</v>
      </c>
      <c r="M156" s="14" t="str">
        <f t="shared" si="2"/>
        <v>(155, 'Ismael', 'Carrillo', '193 Walnutwood Lane', 'Michigan City', 'IN', '46360', 'USA', 'ryanvm@yahoo.ca', '526-910-6461', '5243858343359102', '06 / 20'),</v>
      </c>
    </row>
    <row r="157" spans="1:13" x14ac:dyDescent="0.3">
      <c r="A157" s="26" t="s">
        <v>1853</v>
      </c>
      <c r="B157" s="13" t="s">
        <v>300</v>
      </c>
      <c r="C157" s="13" t="s">
        <v>301</v>
      </c>
      <c r="D157" s="13" t="s">
        <v>1200</v>
      </c>
      <c r="E157" s="13" t="s">
        <v>924</v>
      </c>
      <c r="F157" s="13" t="s">
        <v>807</v>
      </c>
      <c r="G157" s="13">
        <v>33604</v>
      </c>
      <c r="H157" s="13" t="s">
        <v>2005</v>
      </c>
      <c r="I157" s="13" t="s">
        <v>544</v>
      </c>
      <c r="J157" s="13" t="s">
        <v>744</v>
      </c>
      <c r="K157" s="13" t="s">
        <v>1449</v>
      </c>
      <c r="L157" s="13" t="s">
        <v>1259</v>
      </c>
      <c r="M157" s="14" t="str">
        <f t="shared" si="2"/>
        <v>(156, 'Kiera', 'Martin', '510 South St Louis Dr', 'Tampa', 'FL', '33604', 'USA', 'psichel@mac.com', '628-445-4245', '5155245597678773', '03 / 22'),</v>
      </c>
    </row>
    <row r="158" spans="1:13" x14ac:dyDescent="0.3">
      <c r="A158" s="26" t="s">
        <v>1854</v>
      </c>
      <c r="B158" s="13" t="s">
        <v>302</v>
      </c>
      <c r="C158" s="13" t="s">
        <v>303</v>
      </c>
      <c r="D158" s="13" t="s">
        <v>1201</v>
      </c>
      <c r="E158" s="13" t="s">
        <v>1024</v>
      </c>
      <c r="F158" s="13" t="s">
        <v>925</v>
      </c>
      <c r="G158" s="13">
        <v>76522</v>
      </c>
      <c r="H158" s="13" t="s">
        <v>2005</v>
      </c>
      <c r="I158" s="13" t="s">
        <v>545</v>
      </c>
      <c r="J158" s="13" t="s">
        <v>745</v>
      </c>
      <c r="K158" s="13" t="s">
        <v>1397</v>
      </c>
      <c r="L158" s="13" t="s">
        <v>1260</v>
      </c>
      <c r="M158" s="14" t="str">
        <f t="shared" si="2"/>
        <v>(157, 'Vivian', 'Hooper', '777 Bow Ridge Lane', 'Copperas Cove', 'TX', '76522', 'USA', 'gospodin@mac.com', '550-332-1624', '5509134334201292', '08 / 22'),</v>
      </c>
    </row>
    <row r="159" spans="1:13" x14ac:dyDescent="0.3">
      <c r="A159" s="26" t="s">
        <v>1855</v>
      </c>
      <c r="B159" s="13" t="s">
        <v>304</v>
      </c>
      <c r="C159" s="13" t="s">
        <v>305</v>
      </c>
      <c r="D159" s="13" t="s">
        <v>1202</v>
      </c>
      <c r="E159" s="13" t="s">
        <v>926</v>
      </c>
      <c r="F159" s="13" t="s">
        <v>824</v>
      </c>
      <c r="G159" s="13" t="s">
        <v>984</v>
      </c>
      <c r="H159" s="13" t="s">
        <v>2005</v>
      </c>
      <c r="I159" s="13" t="s">
        <v>546</v>
      </c>
      <c r="J159" s="13" t="s">
        <v>746</v>
      </c>
      <c r="K159" s="13" t="s">
        <v>1450</v>
      </c>
      <c r="L159" s="13" t="s">
        <v>1255</v>
      </c>
      <c r="M159" s="14" t="str">
        <f t="shared" si="2"/>
        <v>(158, 'Kadyn', 'Lawrence', '60 Big Rock Cove St', 'Beverly', 'MA', '01915', 'USA', 'leviathan@me.com', '365-797-1420', '5556616735514218', '11 / 20'),</v>
      </c>
    </row>
    <row r="160" spans="1:13" x14ac:dyDescent="0.3">
      <c r="A160" s="26" t="s">
        <v>1856</v>
      </c>
      <c r="B160" s="13" t="s">
        <v>191</v>
      </c>
      <c r="C160" s="13" t="s">
        <v>306</v>
      </c>
      <c r="D160" s="13" t="s">
        <v>1203</v>
      </c>
      <c r="E160" s="13" t="s">
        <v>927</v>
      </c>
      <c r="F160" s="13" t="s">
        <v>823</v>
      </c>
      <c r="G160" s="13">
        <v>31904</v>
      </c>
      <c r="H160" s="13" t="s">
        <v>2005</v>
      </c>
      <c r="I160" s="13" t="s">
        <v>547</v>
      </c>
      <c r="J160" s="13" t="s">
        <v>747</v>
      </c>
      <c r="K160" s="13" t="s">
        <v>1442</v>
      </c>
      <c r="L160" s="13" t="s">
        <v>1253</v>
      </c>
      <c r="M160" s="14" t="str">
        <f t="shared" si="2"/>
        <v>(159, 'Jadyn', 'Gibson', '388 2nd St', 'Columbus', 'GA', '31904', 'USA', 'catalog@mac.com', '437-350-6986', '5206529253202906', '05 / 20'),</v>
      </c>
    </row>
    <row r="161" spans="1:13" x14ac:dyDescent="0.3">
      <c r="A161" s="26" t="s">
        <v>1857</v>
      </c>
      <c r="B161" s="13" t="s">
        <v>307</v>
      </c>
      <c r="C161" s="13" t="s">
        <v>308</v>
      </c>
      <c r="D161" s="13" t="s">
        <v>1204</v>
      </c>
      <c r="E161" s="13" t="s">
        <v>928</v>
      </c>
      <c r="F161" s="13" t="s">
        <v>829</v>
      </c>
      <c r="G161" s="13">
        <v>21113</v>
      </c>
      <c r="H161" s="13" t="s">
        <v>2005</v>
      </c>
      <c r="I161" s="13" t="s">
        <v>548</v>
      </c>
      <c r="J161" s="13" t="s">
        <v>748</v>
      </c>
      <c r="K161" s="13" t="s">
        <v>1430</v>
      </c>
      <c r="L161" s="13" t="s">
        <v>1250</v>
      </c>
      <c r="M161" s="14" t="str">
        <f t="shared" si="2"/>
        <v>(160, 'Quinn', 'Curry', '18 Saxon Street', 'Odenton', 'MD', '21113', 'USA', 'bowmanbs@yahoo.com', '448-771-5324', '5416877910362464', '01 / 20'),</v>
      </c>
    </row>
    <row r="162" spans="1:13" x14ac:dyDescent="0.3">
      <c r="A162" s="26" t="s">
        <v>1858</v>
      </c>
      <c r="B162" s="13" t="s">
        <v>309</v>
      </c>
      <c r="C162" s="13" t="s">
        <v>310</v>
      </c>
      <c r="D162" s="13" t="s">
        <v>1205</v>
      </c>
      <c r="E162" s="13" t="s">
        <v>929</v>
      </c>
      <c r="F162" s="13" t="s">
        <v>808</v>
      </c>
      <c r="G162" s="13">
        <v>14075</v>
      </c>
      <c r="H162" s="13" t="s">
        <v>2005</v>
      </c>
      <c r="I162" s="13" t="s">
        <v>549</v>
      </c>
      <c r="J162" s="13" t="s">
        <v>749</v>
      </c>
      <c r="K162" s="13" t="s">
        <v>1295</v>
      </c>
      <c r="L162" s="13" t="s">
        <v>1258</v>
      </c>
      <c r="M162" s="14" t="str">
        <f t="shared" si="2"/>
        <v>(161, 'Arthur', 'Barrett', '36 Cedarwood St', 'Hamburg', 'NY', '14075', 'USA', 'mnemonic@gmail.com', '322-405-1126', '4532517199440225', '10 / 21'),</v>
      </c>
    </row>
    <row r="163" spans="1:13" x14ac:dyDescent="0.3">
      <c r="A163" s="26" t="s">
        <v>1859</v>
      </c>
      <c r="B163" s="13" t="s">
        <v>294</v>
      </c>
      <c r="C163" s="13" t="s">
        <v>311</v>
      </c>
      <c r="D163" s="13" t="s">
        <v>1206</v>
      </c>
      <c r="E163" s="13" t="s">
        <v>1026</v>
      </c>
      <c r="F163" s="13" t="s">
        <v>799</v>
      </c>
      <c r="G163" s="13">
        <v>23451</v>
      </c>
      <c r="H163" s="13" t="s">
        <v>2005</v>
      </c>
      <c r="I163" s="13" t="s">
        <v>550</v>
      </c>
      <c r="J163" s="13" t="s">
        <v>750</v>
      </c>
      <c r="K163" s="13" t="s">
        <v>1266</v>
      </c>
      <c r="L163" s="13" t="s">
        <v>1251</v>
      </c>
      <c r="M163" s="14" t="str">
        <f t="shared" si="2"/>
        <v>(162, 'Teagan', 'Becker', '3 Roehampton Street Unit 637', 'Virginia Beach', 'VA', '23451', 'USA', 'formis@mac.com', '721-303-2911', '4024007146688410', '03 / 20'),</v>
      </c>
    </row>
    <row r="164" spans="1:13" x14ac:dyDescent="0.3">
      <c r="A164" s="26" t="s">
        <v>1860</v>
      </c>
      <c r="B164" s="13" t="s">
        <v>312</v>
      </c>
      <c r="C164" s="13" t="s">
        <v>313</v>
      </c>
      <c r="D164" s="13" t="s">
        <v>1207</v>
      </c>
      <c r="E164" s="13" t="s">
        <v>930</v>
      </c>
      <c r="F164" s="13" t="s">
        <v>816</v>
      </c>
      <c r="G164" s="13">
        <v>56601</v>
      </c>
      <c r="H164" s="13" t="s">
        <v>2005</v>
      </c>
      <c r="I164" s="13" t="s">
        <v>551</v>
      </c>
      <c r="J164" s="13" t="s">
        <v>751</v>
      </c>
      <c r="K164" s="13" t="s">
        <v>1420</v>
      </c>
      <c r="L164" s="13" t="s">
        <v>1256</v>
      </c>
      <c r="M164" s="14" t="str">
        <f t="shared" si="2"/>
        <v>(163, 'Jaelynn', 'Francis', '180 N Lees Creek Ave', 'Bemidji', 'MN', '56601', 'USA', 'goldberg@me.com', '246-729-9187', '5293207642329011', '06 / 21'),</v>
      </c>
    </row>
    <row r="165" spans="1:13" x14ac:dyDescent="0.3">
      <c r="A165" s="26" t="s">
        <v>1861</v>
      </c>
      <c r="B165" s="13" t="s">
        <v>314</v>
      </c>
      <c r="C165" s="13" t="s">
        <v>315</v>
      </c>
      <c r="D165" s="13" t="s">
        <v>1208</v>
      </c>
      <c r="E165" s="13" t="s">
        <v>931</v>
      </c>
      <c r="F165" s="13" t="s">
        <v>790</v>
      </c>
      <c r="G165" s="13">
        <v>27502</v>
      </c>
      <c r="H165" s="13" t="s">
        <v>2005</v>
      </c>
      <c r="I165" s="13" t="s">
        <v>552</v>
      </c>
      <c r="J165" s="13" t="s">
        <v>752</v>
      </c>
      <c r="K165" s="13" t="s">
        <v>1437</v>
      </c>
      <c r="L165" s="13" t="s">
        <v>1253</v>
      </c>
      <c r="M165" s="14" t="str">
        <f t="shared" si="2"/>
        <v>(164, 'Cael', 'Zamora', '791 Lilac Lane', 'Apex', 'NC', '27502', 'USA', 'stewwy@att.net', '264-480-3394', '5314985533076735', '05 / 20'),</v>
      </c>
    </row>
    <row r="166" spans="1:13" x14ac:dyDescent="0.3">
      <c r="A166" s="26" t="s">
        <v>1862</v>
      </c>
      <c r="B166" s="13" t="s">
        <v>316</v>
      </c>
      <c r="C166" s="13" t="s">
        <v>317</v>
      </c>
      <c r="D166" s="13" t="s">
        <v>1209</v>
      </c>
      <c r="E166" s="13" t="s">
        <v>1027</v>
      </c>
      <c r="F166" s="13" t="s">
        <v>811</v>
      </c>
      <c r="G166" s="13">
        <v>60007</v>
      </c>
      <c r="H166" s="13" t="s">
        <v>2005</v>
      </c>
      <c r="I166" s="13" t="s">
        <v>553</v>
      </c>
      <c r="J166" s="13" t="s">
        <v>753</v>
      </c>
      <c r="K166" s="13" t="s">
        <v>1275</v>
      </c>
      <c r="L166" s="13" t="s">
        <v>1261</v>
      </c>
      <c r="M166" s="14" t="str">
        <f t="shared" si="2"/>
        <v>(165, 'Cullen', 'Lester', '2 Acacia Dr', 'Elk Grove Village', 'IL', '60007', 'USA', 'afeldspar@yahoo.ca', '219-584-8208', '4916269075398855', '02 / 23'),</v>
      </c>
    </row>
    <row r="167" spans="1:13" x14ac:dyDescent="0.3">
      <c r="A167" s="26" t="s">
        <v>1863</v>
      </c>
      <c r="B167" s="13" t="s">
        <v>318</v>
      </c>
      <c r="C167" s="13" t="s">
        <v>133</v>
      </c>
      <c r="D167" s="13" t="s">
        <v>1210</v>
      </c>
      <c r="E167" s="13" t="s">
        <v>1028</v>
      </c>
      <c r="F167" s="13" t="s">
        <v>806</v>
      </c>
      <c r="G167" s="13">
        <v>49022</v>
      </c>
      <c r="H167" s="13" t="s">
        <v>2005</v>
      </c>
      <c r="I167" s="13" t="s">
        <v>554</v>
      </c>
      <c r="J167" s="13" t="s">
        <v>754</v>
      </c>
      <c r="K167" s="13" t="s">
        <v>1331</v>
      </c>
      <c r="L167" s="13" t="s">
        <v>1245</v>
      </c>
      <c r="M167" s="14" t="str">
        <f t="shared" si="2"/>
        <v>(166, 'Jeremiah', 'Newman', '635 Jockey Hollow Court', 'Benton Harbor', 'MI', '49022', 'USA', 'stinson@mac.com', '989-586-4082', '4024007141385236', '10 / 22'),</v>
      </c>
    </row>
    <row r="168" spans="1:13" x14ac:dyDescent="0.3">
      <c r="A168" s="26" t="s">
        <v>1864</v>
      </c>
      <c r="B168" s="13" t="s">
        <v>319</v>
      </c>
      <c r="C168" s="13" t="s">
        <v>320</v>
      </c>
      <c r="D168" s="13" t="s">
        <v>1211</v>
      </c>
      <c r="E168" s="13" t="s">
        <v>932</v>
      </c>
      <c r="F168" s="13" t="s">
        <v>808</v>
      </c>
      <c r="G168" s="13">
        <v>11787</v>
      </c>
      <c r="H168" s="13" t="s">
        <v>2005</v>
      </c>
      <c r="I168" s="13" t="s">
        <v>555</v>
      </c>
      <c r="J168" s="13" t="s">
        <v>755</v>
      </c>
      <c r="K168" s="13" t="s">
        <v>1434</v>
      </c>
      <c r="L168" s="13" t="s">
        <v>1251</v>
      </c>
      <c r="M168" s="14" t="str">
        <f t="shared" si="2"/>
        <v>(167, 'Triston', 'Harris', '8935 West Silver Spear St', 'Smithtown', 'NY', '11787', 'USA', 'cgcra@verizon.net', '610-785-2105', '5289361481532460', '03 / 20'),</v>
      </c>
    </row>
    <row r="169" spans="1:13" x14ac:dyDescent="0.3">
      <c r="A169" s="26" t="s">
        <v>1865</v>
      </c>
      <c r="B169" s="13" t="s">
        <v>321</v>
      </c>
      <c r="C169" s="13" t="s">
        <v>322</v>
      </c>
      <c r="D169" s="13" t="s">
        <v>1212</v>
      </c>
      <c r="E169" s="13" t="s">
        <v>1029</v>
      </c>
      <c r="F169" s="13" t="s">
        <v>806</v>
      </c>
      <c r="G169" s="13">
        <v>48047</v>
      </c>
      <c r="H169" s="13" t="s">
        <v>2005</v>
      </c>
      <c r="I169" s="13" t="s">
        <v>556</v>
      </c>
      <c r="J169" s="13" t="s">
        <v>756</v>
      </c>
      <c r="K169" s="13" t="s">
        <v>1415</v>
      </c>
      <c r="L169" s="13" t="s">
        <v>1245</v>
      </c>
      <c r="M169" s="14" t="str">
        <f t="shared" si="2"/>
        <v>(168, 'Layton', 'Shepherd', '8824 Princess Drive', 'New Baltimore', 'MI', '48047', 'USA', 'claypool@sbcglobal.net', '605-548-4510', '5197618268592681', '10 / 22'),</v>
      </c>
    </row>
    <row r="170" spans="1:13" x14ac:dyDescent="0.3">
      <c r="A170" s="26" t="s">
        <v>1866</v>
      </c>
      <c r="B170" s="13" t="s">
        <v>323</v>
      </c>
      <c r="C170" s="13" t="s">
        <v>269</v>
      </c>
      <c r="D170" s="13" t="s">
        <v>1213</v>
      </c>
      <c r="E170" s="13" t="s">
        <v>1030</v>
      </c>
      <c r="F170" s="13" t="s">
        <v>807</v>
      </c>
      <c r="G170" s="13">
        <v>33428</v>
      </c>
      <c r="H170" s="13" t="s">
        <v>2005</v>
      </c>
      <c r="I170" s="13" t="s">
        <v>557</v>
      </c>
      <c r="J170" s="13" t="s">
        <v>757</v>
      </c>
      <c r="K170" s="13" t="s">
        <v>1411</v>
      </c>
      <c r="L170" s="13" t="s">
        <v>1264</v>
      </c>
      <c r="M170" s="14" t="str">
        <f t="shared" si="2"/>
        <v>(169, 'Aydin', 'Shields', '14 Fairfield Dr', 'Boca Raton', 'FL', '33428', 'USA', 'granboul@mac.com', '541-439-0681', '5541836828697997', '10 / 23'),</v>
      </c>
    </row>
    <row r="171" spans="1:13" x14ac:dyDescent="0.3">
      <c r="A171" s="26" t="s">
        <v>1867</v>
      </c>
      <c r="B171" s="13" t="s">
        <v>324</v>
      </c>
      <c r="C171" s="13" t="s">
        <v>325</v>
      </c>
      <c r="D171" s="13" t="s">
        <v>1214</v>
      </c>
      <c r="E171" s="13" t="s">
        <v>1031</v>
      </c>
      <c r="F171" s="13" t="s">
        <v>829</v>
      </c>
      <c r="G171" s="13">
        <v>20744</v>
      </c>
      <c r="H171" s="13" t="s">
        <v>2005</v>
      </c>
      <c r="I171" s="13" t="s">
        <v>558</v>
      </c>
      <c r="J171" s="13" t="s">
        <v>758</v>
      </c>
      <c r="K171" s="13" t="s">
        <v>1395</v>
      </c>
      <c r="L171" s="13" t="s">
        <v>1263</v>
      </c>
      <c r="M171" s="14" t="str">
        <f t="shared" si="2"/>
        <v>(170, 'Jeffery', 'Dunlap', '33 Saxon Road', 'Fort Washington', 'MD', '20744', 'USA', 'dbrobins@aol.com', '441-285-6030', '5453566683871322', '07 / 23'),</v>
      </c>
    </row>
    <row r="172" spans="1:13" x14ac:dyDescent="0.3">
      <c r="A172" s="26" t="s">
        <v>1868</v>
      </c>
      <c r="B172" s="13" t="s">
        <v>326</v>
      </c>
      <c r="C172" s="13" t="s">
        <v>327</v>
      </c>
      <c r="D172" s="13" t="s">
        <v>1215</v>
      </c>
      <c r="E172" s="13" t="s">
        <v>40</v>
      </c>
      <c r="F172" s="13" t="s">
        <v>824</v>
      </c>
      <c r="G172" s="13" t="s">
        <v>1044</v>
      </c>
      <c r="H172" s="13" t="s">
        <v>2005</v>
      </c>
      <c r="I172" s="13" t="s">
        <v>559</v>
      </c>
      <c r="J172" s="13" t="s">
        <v>759</v>
      </c>
      <c r="K172" s="13" t="s">
        <v>1330</v>
      </c>
      <c r="L172" s="13" t="s">
        <v>1258</v>
      </c>
      <c r="M172" s="14" t="str">
        <f t="shared" si="2"/>
        <v>(171, 'Demarion', 'Garner', '395 Redwood Drive', 'Randolph', 'MA', '02368', 'USA', 'william@optonline.net', '302-477-6298', '4929871814630285', '10 / 21'),</v>
      </c>
    </row>
    <row r="173" spans="1:13" x14ac:dyDescent="0.3">
      <c r="A173" s="26" t="s">
        <v>1869</v>
      </c>
      <c r="B173" s="13" t="s">
        <v>328</v>
      </c>
      <c r="C173" s="13" t="s">
        <v>329</v>
      </c>
      <c r="D173" s="13" t="s">
        <v>1216</v>
      </c>
      <c r="E173" s="13" t="s">
        <v>1032</v>
      </c>
      <c r="F173" s="13" t="s">
        <v>805</v>
      </c>
      <c r="G173" s="13">
        <v>44133</v>
      </c>
      <c r="H173" s="13" t="s">
        <v>2005</v>
      </c>
      <c r="I173" s="13" t="s">
        <v>560</v>
      </c>
      <c r="J173" s="13" t="s">
        <v>760</v>
      </c>
      <c r="K173" s="13" t="s">
        <v>1282</v>
      </c>
      <c r="L173" s="13" t="s">
        <v>1245</v>
      </c>
      <c r="M173" s="14" t="str">
        <f t="shared" si="2"/>
        <v>(172, 'Samson', 'Wong', '8720 Prairie Dr', 'North Royalton', 'OH', '44133', 'USA', 'makarow@aol.com', '631-667-1142', '4532655867087165', '10 / 22'),</v>
      </c>
    </row>
    <row r="174" spans="1:13" x14ac:dyDescent="0.3">
      <c r="A174" s="26" t="s">
        <v>1870</v>
      </c>
      <c r="B174" s="13" t="s">
        <v>330</v>
      </c>
      <c r="C174" s="13" t="s">
        <v>331</v>
      </c>
      <c r="D174" s="13" t="s">
        <v>1217</v>
      </c>
      <c r="E174" s="13" t="s">
        <v>1033</v>
      </c>
      <c r="F174" s="13" t="s">
        <v>808</v>
      </c>
      <c r="G174" s="13">
        <v>11010</v>
      </c>
      <c r="H174" s="13" t="s">
        <v>2005</v>
      </c>
      <c r="I174" s="13" t="s">
        <v>561</v>
      </c>
      <c r="J174" s="13" t="s">
        <v>761</v>
      </c>
      <c r="K174" s="13" t="s">
        <v>1384</v>
      </c>
      <c r="L174" s="13" t="s">
        <v>1259</v>
      </c>
      <c r="M174" s="14" t="str">
        <f t="shared" si="2"/>
        <v>(173, 'Mateo', 'Walker', '37 Longbranch Rd', 'Franklin Square', 'NY', '11010', 'USA', 'frostman@gmail.com', '759-263-4490', '5271720235715574', '03 / 22'),</v>
      </c>
    </row>
    <row r="175" spans="1:13" x14ac:dyDescent="0.3">
      <c r="A175" s="26" t="s">
        <v>1871</v>
      </c>
      <c r="B175" s="13" t="s">
        <v>187</v>
      </c>
      <c r="C175" s="13" t="s">
        <v>332</v>
      </c>
      <c r="D175" s="13" t="s">
        <v>1218</v>
      </c>
      <c r="E175" s="13" t="s">
        <v>933</v>
      </c>
      <c r="F175" s="13" t="s">
        <v>823</v>
      </c>
      <c r="G175" s="13">
        <v>30813</v>
      </c>
      <c r="H175" s="13" t="s">
        <v>2005</v>
      </c>
      <c r="I175" s="13" t="s">
        <v>562</v>
      </c>
      <c r="J175" s="13" t="s">
        <v>762</v>
      </c>
      <c r="K175" s="13" t="s">
        <v>1342</v>
      </c>
      <c r="L175" s="13" t="s">
        <v>1245</v>
      </c>
      <c r="M175" s="14" t="str">
        <f t="shared" si="2"/>
        <v>(174, 'Marina', 'Harvey', '808 Harvey Road', 'Grovetown', 'GA', '30813', 'USA', 'rattenbt@comcast.net', '845-583-1351', '4286102347833486', '10 / 22'),</v>
      </c>
    </row>
    <row r="176" spans="1:13" x14ac:dyDescent="0.3">
      <c r="A176" s="26" t="s">
        <v>1872</v>
      </c>
      <c r="B176" s="13" t="s">
        <v>333</v>
      </c>
      <c r="C176" s="13" t="s">
        <v>334</v>
      </c>
      <c r="D176" s="13" t="s">
        <v>1219</v>
      </c>
      <c r="E176" s="13" t="s">
        <v>934</v>
      </c>
      <c r="F176" s="13" t="s">
        <v>799</v>
      </c>
      <c r="G176" s="13">
        <v>23111</v>
      </c>
      <c r="H176" s="13" t="s">
        <v>2005</v>
      </c>
      <c r="I176" s="13" t="s">
        <v>563</v>
      </c>
      <c r="J176" s="13" t="s">
        <v>763</v>
      </c>
      <c r="K176" s="13" t="s">
        <v>1319</v>
      </c>
      <c r="L176" s="13" t="s">
        <v>1253</v>
      </c>
      <c r="M176" s="14" t="str">
        <f t="shared" si="2"/>
        <v>(175, 'Cristian', 'Haynes', '96 Sage Lane', 'Mechanicsville', 'VA', '23111', 'USA', 'policies@aol.com', '534-210-5489', '4929691424311336', '05 / 20'),</v>
      </c>
    </row>
    <row r="177" spans="1:13" x14ac:dyDescent="0.3">
      <c r="A177" s="26" t="s">
        <v>1873</v>
      </c>
      <c r="B177" s="13" t="s">
        <v>335</v>
      </c>
      <c r="C177" s="13" t="s">
        <v>336</v>
      </c>
      <c r="D177" s="13" t="s">
        <v>1220</v>
      </c>
      <c r="E177" s="13" t="s">
        <v>935</v>
      </c>
      <c r="F177" s="13" t="s">
        <v>790</v>
      </c>
      <c r="G177" s="13">
        <v>27302</v>
      </c>
      <c r="H177" s="13" t="s">
        <v>2005</v>
      </c>
      <c r="I177" s="13" t="s">
        <v>564</v>
      </c>
      <c r="J177" s="13" t="s">
        <v>764</v>
      </c>
      <c r="K177" s="13" t="s">
        <v>1339</v>
      </c>
      <c r="L177" s="13" t="s">
        <v>1262</v>
      </c>
      <c r="M177" s="14" t="str">
        <f t="shared" si="2"/>
        <v>(176, 'Ireland', 'Petty', '99 Overlook Ave', 'Mebane', 'NC', '27302', 'USA', 'psharpe@gmail.com', '356-207-7725', '4716561937355129', '05 / 23'),</v>
      </c>
    </row>
    <row r="178" spans="1:13" x14ac:dyDescent="0.3">
      <c r="A178" s="26" t="s">
        <v>1874</v>
      </c>
      <c r="B178" s="13" t="s">
        <v>337</v>
      </c>
      <c r="C178" s="13" t="s">
        <v>338</v>
      </c>
      <c r="D178" s="13" t="s">
        <v>1221</v>
      </c>
      <c r="E178" s="13" t="s">
        <v>936</v>
      </c>
      <c r="F178" s="13" t="s">
        <v>811</v>
      </c>
      <c r="G178" s="13">
        <v>60067</v>
      </c>
      <c r="H178" s="13" t="s">
        <v>2005</v>
      </c>
      <c r="I178" s="13" t="s">
        <v>565</v>
      </c>
      <c r="J178" s="13" t="s">
        <v>765</v>
      </c>
      <c r="K178" s="13" t="s">
        <v>1276</v>
      </c>
      <c r="L178" s="13" t="s">
        <v>1246</v>
      </c>
      <c r="M178" s="14" t="str">
        <f t="shared" si="2"/>
        <v>(177, 'Chaz', 'Page', '55 East Ramblewood Ave', 'Palatine', 'IL', '60067', 'USA', 'payned@att.net', '880-953-9131', '4716925495133469', '12 / 22'),</v>
      </c>
    </row>
    <row r="179" spans="1:13" x14ac:dyDescent="0.3">
      <c r="A179" s="26" t="s">
        <v>1875</v>
      </c>
      <c r="B179" s="13" t="s">
        <v>339</v>
      </c>
      <c r="C179" s="13" t="s">
        <v>340</v>
      </c>
      <c r="D179" s="13" t="s">
        <v>1222</v>
      </c>
      <c r="E179" s="13" t="s">
        <v>937</v>
      </c>
      <c r="F179" s="13" t="s">
        <v>803</v>
      </c>
      <c r="G179" s="13">
        <v>47130</v>
      </c>
      <c r="H179" s="13" t="s">
        <v>2005</v>
      </c>
      <c r="I179" s="13" t="s">
        <v>566</v>
      </c>
      <c r="J179" s="13" t="s">
        <v>766</v>
      </c>
      <c r="K179" s="13" t="s">
        <v>1316</v>
      </c>
      <c r="L179" s="13" t="s">
        <v>1260</v>
      </c>
      <c r="M179" s="14" t="str">
        <f t="shared" si="2"/>
        <v>(178, 'Andy', 'Park', '7106 SE Border Drive', 'Jeffersonville', 'IN', '47130', 'USA', 'tristan@comcast.net', '529-810-1204', '4532233389509387', '08 / 22'),</v>
      </c>
    </row>
    <row r="180" spans="1:13" x14ac:dyDescent="0.3">
      <c r="A180" s="26" t="s">
        <v>1876</v>
      </c>
      <c r="B180" s="13" t="s">
        <v>341</v>
      </c>
      <c r="C180" s="13" t="s">
        <v>342</v>
      </c>
      <c r="D180" s="13" t="s">
        <v>1223</v>
      </c>
      <c r="E180" s="13" t="s">
        <v>1034</v>
      </c>
      <c r="F180" s="13" t="s">
        <v>797</v>
      </c>
      <c r="G180" s="13">
        <v>94806</v>
      </c>
      <c r="H180" s="13" t="s">
        <v>2005</v>
      </c>
      <c r="I180" s="13" t="s">
        <v>567</v>
      </c>
      <c r="J180" s="13" t="s">
        <v>767</v>
      </c>
      <c r="K180" s="13" t="s">
        <v>1349</v>
      </c>
      <c r="L180" s="13" t="s">
        <v>1256</v>
      </c>
      <c r="M180" s="14" t="str">
        <f t="shared" si="2"/>
        <v>(179, 'Julien', 'Vincent', '780 E River Dr', 'San Pablo', 'CA', '94806', 'USA', 'sagal@yahoo.ca', '878-739-3726', '4929651163120470', '06 / 21'),</v>
      </c>
    </row>
    <row r="181" spans="1:13" x14ac:dyDescent="0.3">
      <c r="A181" s="26" t="s">
        <v>1877</v>
      </c>
      <c r="B181" s="13" t="s">
        <v>343</v>
      </c>
      <c r="C181" s="13" t="s">
        <v>344</v>
      </c>
      <c r="D181" s="13" t="s">
        <v>1224</v>
      </c>
      <c r="E181" s="13" t="s">
        <v>938</v>
      </c>
      <c r="F181" s="13" t="s">
        <v>805</v>
      </c>
      <c r="G181" s="13">
        <v>44094</v>
      </c>
      <c r="H181" s="13" t="s">
        <v>2005</v>
      </c>
      <c r="I181" s="13" t="s">
        <v>568</v>
      </c>
      <c r="J181" s="13" t="s">
        <v>768</v>
      </c>
      <c r="K181" s="13" t="s">
        <v>1392</v>
      </c>
      <c r="L181" s="13" t="s">
        <v>1249</v>
      </c>
      <c r="M181" s="14" t="str">
        <f t="shared" si="2"/>
        <v>(180, 'Paola', 'Dominguez', '62 Birch Hill Ave', 'Willoughby', 'OH', '44094', 'USA', 'murty@icloud.com', '370-983-4120', '5451146532406208', '05 / 22'),</v>
      </c>
    </row>
    <row r="182" spans="1:13" x14ac:dyDescent="0.3">
      <c r="A182" s="26" t="s">
        <v>1878</v>
      </c>
      <c r="B182" s="13" t="s">
        <v>345</v>
      </c>
      <c r="C182" s="13" t="s">
        <v>346</v>
      </c>
      <c r="D182" s="13" t="s">
        <v>1225</v>
      </c>
      <c r="E182" s="13" t="s">
        <v>939</v>
      </c>
      <c r="F182" s="13" t="s">
        <v>811</v>
      </c>
      <c r="G182" s="13">
        <v>60060</v>
      </c>
      <c r="H182" s="13" t="s">
        <v>2005</v>
      </c>
      <c r="I182" s="13" t="s">
        <v>569</v>
      </c>
      <c r="J182" s="13" t="s">
        <v>769</v>
      </c>
      <c r="K182" s="13" t="s">
        <v>1407</v>
      </c>
      <c r="L182" s="13" t="s">
        <v>1254</v>
      </c>
      <c r="M182" s="14" t="str">
        <f t="shared" si="2"/>
        <v>(181, 'Jermaine', 'Brandt', '69 Edgewater Street', 'Mundelein', 'IL', '60060', 'USA', 'tangsh@hotmail.com', '902-668-7000', '5316028924460321', '06 / 20'),</v>
      </c>
    </row>
    <row r="183" spans="1:13" x14ac:dyDescent="0.3">
      <c r="A183" s="26" t="s">
        <v>1879</v>
      </c>
      <c r="B183" s="13" t="s">
        <v>347</v>
      </c>
      <c r="C183" s="13" t="s">
        <v>348</v>
      </c>
      <c r="D183" s="13" t="s">
        <v>1226</v>
      </c>
      <c r="E183" s="13" t="s">
        <v>940</v>
      </c>
      <c r="F183" s="13" t="s">
        <v>806</v>
      </c>
      <c r="G183" s="13">
        <v>49855</v>
      </c>
      <c r="H183" s="13" t="s">
        <v>2005</v>
      </c>
      <c r="I183" s="13" t="s">
        <v>570</v>
      </c>
      <c r="J183" s="13" t="s">
        <v>770</v>
      </c>
      <c r="K183" s="13" t="s">
        <v>1387</v>
      </c>
      <c r="L183" s="13" t="s">
        <v>1260</v>
      </c>
      <c r="M183" s="14" t="str">
        <f t="shared" si="2"/>
        <v>(182, 'Veronica', 'Neal', '8596 Anderson Street', 'Marquette', 'MI', '49855', 'USA', 'staikos@comcast.net', '385-420-7464', '5214109672703907', '08 / 22'),</v>
      </c>
    </row>
    <row r="184" spans="1:13" x14ac:dyDescent="0.3">
      <c r="A184" s="26" t="s">
        <v>1880</v>
      </c>
      <c r="B184" s="13" t="s">
        <v>349</v>
      </c>
      <c r="C184" s="13" t="s">
        <v>350</v>
      </c>
      <c r="D184" s="13" t="s">
        <v>1227</v>
      </c>
      <c r="E184" s="13" t="s">
        <v>941</v>
      </c>
      <c r="F184" s="13" t="s">
        <v>808</v>
      </c>
      <c r="G184" s="13">
        <v>11720</v>
      </c>
      <c r="H184" s="13" t="s">
        <v>2005</v>
      </c>
      <c r="I184" s="13" t="s">
        <v>571</v>
      </c>
      <c r="J184" s="13" t="s">
        <v>771</v>
      </c>
      <c r="K184" s="13" t="s">
        <v>1398</v>
      </c>
      <c r="L184" s="13" t="s">
        <v>1250</v>
      </c>
      <c r="M184" s="14" t="str">
        <f t="shared" si="2"/>
        <v>(183, 'Audrey', 'Levy', '65 Primrose Avenue', 'Centereach', 'NY', '11720', 'USA', 'ovprit@yahoo.com', '622-319-7930', '5267861619852785', '01 / 20'),</v>
      </c>
    </row>
    <row r="185" spans="1:13" x14ac:dyDescent="0.3">
      <c r="A185" s="26" t="s">
        <v>1881</v>
      </c>
      <c r="B185" s="13" t="s">
        <v>141</v>
      </c>
      <c r="C185" s="13" t="s">
        <v>351</v>
      </c>
      <c r="D185" s="13" t="s">
        <v>1228</v>
      </c>
      <c r="E185" s="13" t="s">
        <v>942</v>
      </c>
      <c r="F185" s="13" t="s">
        <v>816</v>
      </c>
      <c r="G185" s="13">
        <v>55316</v>
      </c>
      <c r="H185" s="13" t="s">
        <v>2005</v>
      </c>
      <c r="I185" s="13" t="s">
        <v>572</v>
      </c>
      <c r="J185" s="13" t="s">
        <v>772</v>
      </c>
      <c r="K185" s="13" t="s">
        <v>1321</v>
      </c>
      <c r="L185" s="13" t="s">
        <v>1252</v>
      </c>
      <c r="M185" s="14" t="str">
        <f t="shared" si="2"/>
        <v>(184, 'Zain', 'Morris', '8948 Bedford Avenue', 'Champlin', 'MN', '55316', 'USA', 'marcs@live.com', '725-765-0951', '4716421977913180', '04 / 20'),</v>
      </c>
    </row>
    <row r="186" spans="1:13" x14ac:dyDescent="0.3">
      <c r="A186" s="26" t="s">
        <v>1882</v>
      </c>
      <c r="B186" s="13" t="s">
        <v>352</v>
      </c>
      <c r="C186" s="13" t="s">
        <v>76</v>
      </c>
      <c r="D186" s="13" t="s">
        <v>1229</v>
      </c>
      <c r="E186" s="13" t="s">
        <v>1035</v>
      </c>
      <c r="F186" s="13" t="s">
        <v>807</v>
      </c>
      <c r="G186" s="13">
        <v>34952</v>
      </c>
      <c r="H186" s="13" t="s">
        <v>2005</v>
      </c>
      <c r="I186" s="13" t="s">
        <v>573</v>
      </c>
      <c r="J186" s="13" t="s">
        <v>773</v>
      </c>
      <c r="K186" s="13" t="s">
        <v>1456</v>
      </c>
      <c r="L186" s="13" t="s">
        <v>1264</v>
      </c>
      <c r="M186" s="14" t="str">
        <f t="shared" si="2"/>
        <v>(185, 'Jaydon', 'Owen', '4 Sunbeam St', 'Port Saint Lucie', 'FL', '34952', 'USA', 'lydia@att.net', '259-246-1374', '5322585998334734', '10 / 23'),</v>
      </c>
    </row>
    <row r="187" spans="1:13" x14ac:dyDescent="0.3">
      <c r="A187" s="26" t="s">
        <v>1883</v>
      </c>
      <c r="B187" s="13" t="s">
        <v>353</v>
      </c>
      <c r="C187" s="13" t="s">
        <v>354</v>
      </c>
      <c r="D187" s="13" t="s">
        <v>1230</v>
      </c>
      <c r="E187" s="13" t="s">
        <v>943</v>
      </c>
      <c r="F187" s="13" t="s">
        <v>818</v>
      </c>
      <c r="G187" s="13">
        <v>29440</v>
      </c>
      <c r="H187" s="13" t="s">
        <v>2005</v>
      </c>
      <c r="I187" s="13" t="s">
        <v>574</v>
      </c>
      <c r="J187" s="13" t="s">
        <v>774</v>
      </c>
      <c r="K187" s="13" t="s">
        <v>1385</v>
      </c>
      <c r="L187" s="13" t="s">
        <v>1253</v>
      </c>
      <c r="M187" s="14" t="str">
        <f t="shared" si="2"/>
        <v>(186, 'Andreas', 'Henderson', '287 Airport Ave', 'Georgetown', 'SC', '29440', 'USA', 'chaki@verizon.net', '518-624-8467', '5406089887069146', '05 / 20'),</v>
      </c>
    </row>
    <row r="188" spans="1:13" x14ac:dyDescent="0.3">
      <c r="A188" s="26" t="s">
        <v>1884</v>
      </c>
      <c r="B188" s="13" t="s">
        <v>355</v>
      </c>
      <c r="C188" s="13" t="s">
        <v>356</v>
      </c>
      <c r="D188" s="13" t="s">
        <v>1231</v>
      </c>
      <c r="E188" s="13" t="s">
        <v>1036</v>
      </c>
      <c r="F188" s="13" t="s">
        <v>799</v>
      </c>
      <c r="G188" s="13">
        <v>22630</v>
      </c>
      <c r="H188" s="13" t="s">
        <v>2005</v>
      </c>
      <c r="I188" s="13" t="s">
        <v>575</v>
      </c>
      <c r="J188" s="13" t="s">
        <v>775</v>
      </c>
      <c r="K188" s="13" t="s">
        <v>1455</v>
      </c>
      <c r="L188" s="13" t="s">
        <v>1249</v>
      </c>
      <c r="M188" s="14" t="str">
        <f t="shared" si="2"/>
        <v>(187, 'Mckenna', 'Donaldson', '8 Oxford Street', 'Front Royal', 'VA', '22630', 'USA', 'jesse@sbcglobal.net', '675-320-9989', '5365094411041354', '05 / 22'),</v>
      </c>
    </row>
    <row r="189" spans="1:13" x14ac:dyDescent="0.3">
      <c r="A189" s="26" t="s">
        <v>1885</v>
      </c>
      <c r="B189" s="13" t="s">
        <v>357</v>
      </c>
      <c r="C189" s="13" t="s">
        <v>78</v>
      </c>
      <c r="D189" s="13" t="s">
        <v>1232</v>
      </c>
      <c r="E189" s="13" t="s">
        <v>944</v>
      </c>
      <c r="F189" s="13" t="s">
        <v>790</v>
      </c>
      <c r="G189" s="13">
        <v>28792</v>
      </c>
      <c r="H189" s="13" t="s">
        <v>2005</v>
      </c>
      <c r="I189" s="13" t="s">
        <v>576</v>
      </c>
      <c r="J189" s="13" t="s">
        <v>776</v>
      </c>
      <c r="K189" s="13" t="s">
        <v>1381</v>
      </c>
      <c r="L189" s="13" t="s">
        <v>1250</v>
      </c>
      <c r="M189" s="14" t="str">
        <f t="shared" si="2"/>
        <v>(188, 'Johan', 'Norris', '8783 Lawrence Ave', 'Hendersonville', 'NC', '28792', 'USA', 'starstuff@optonline.net', '460-603-2474', '5477029651692156', '01 / 20'),</v>
      </c>
    </row>
    <row r="190" spans="1:13" x14ac:dyDescent="0.3">
      <c r="A190" s="26" t="s">
        <v>1886</v>
      </c>
      <c r="B190" s="13" t="s">
        <v>358</v>
      </c>
      <c r="C190" s="13" t="s">
        <v>359</v>
      </c>
      <c r="D190" s="13" t="s">
        <v>1233</v>
      </c>
      <c r="E190" s="13" t="s">
        <v>945</v>
      </c>
      <c r="F190" s="13" t="s">
        <v>824</v>
      </c>
      <c r="G190" s="13" t="s">
        <v>985</v>
      </c>
      <c r="H190" s="13" t="s">
        <v>2005</v>
      </c>
      <c r="I190" s="13" t="s">
        <v>577</v>
      </c>
      <c r="J190" s="13" t="s">
        <v>777</v>
      </c>
      <c r="K190" s="13" t="s">
        <v>1272</v>
      </c>
      <c r="L190" s="13" t="s">
        <v>1252</v>
      </c>
      <c r="M190" s="14" t="str">
        <f t="shared" si="2"/>
        <v>(189, 'Sidney', 'Rogers', '77 W Riverside Street', 'Cambridge', 'MA', '02138', 'USA', 'karasik@icloud.com', '273-734-8614', '4485396030169997', '04 / 20'),</v>
      </c>
    </row>
    <row r="191" spans="1:13" x14ac:dyDescent="0.3">
      <c r="A191" s="26" t="s">
        <v>1887</v>
      </c>
      <c r="B191" s="13" t="s">
        <v>360</v>
      </c>
      <c r="C191" s="13" t="s">
        <v>361</v>
      </c>
      <c r="D191" s="13" t="s">
        <v>1234</v>
      </c>
      <c r="E191" s="13" t="s">
        <v>946</v>
      </c>
      <c r="F191" s="13" t="s">
        <v>808</v>
      </c>
      <c r="G191" s="13">
        <v>11758</v>
      </c>
      <c r="H191" s="13" t="s">
        <v>2005</v>
      </c>
      <c r="I191" s="13" t="s">
        <v>578</v>
      </c>
      <c r="J191" s="13" t="s">
        <v>778</v>
      </c>
      <c r="K191" s="13" t="s">
        <v>1386</v>
      </c>
      <c r="L191" s="13" t="s">
        <v>1265</v>
      </c>
      <c r="M191" s="14" t="str">
        <f t="shared" si="2"/>
        <v>(190, 'Trey', 'Terrell', '58 Hill Street', 'Massapequa', 'NY', '11758', 'USA', 'gordonjcp@outlook.com', '494-294-4674', '5263445706005616', '11 / 23'),</v>
      </c>
    </row>
    <row r="192" spans="1:13" x14ac:dyDescent="0.3">
      <c r="A192" s="26" t="s">
        <v>1888</v>
      </c>
      <c r="B192" s="13" t="s">
        <v>362</v>
      </c>
      <c r="C192" s="13" t="s">
        <v>363</v>
      </c>
      <c r="D192" s="13" t="s">
        <v>1235</v>
      </c>
      <c r="E192" s="13" t="s">
        <v>1037</v>
      </c>
      <c r="F192" s="13" t="s">
        <v>904</v>
      </c>
      <c r="G192" s="13">
        <v>51106</v>
      </c>
      <c r="H192" s="13" t="s">
        <v>2005</v>
      </c>
      <c r="I192" s="13" t="s">
        <v>579</v>
      </c>
      <c r="J192" s="13" t="s">
        <v>779</v>
      </c>
      <c r="K192" s="13" t="s">
        <v>1314</v>
      </c>
      <c r="L192" s="13" t="s">
        <v>1250</v>
      </c>
      <c r="M192" s="14" t="str">
        <f t="shared" si="2"/>
        <v>(191, 'Abram', 'Sweeney', '7891 N Miller St', 'Sioux City', 'IA', '51106', 'USA', 'zeller@att.net', '279-631-9780', '4556492728833632', '01 / 20'),</v>
      </c>
    </row>
    <row r="193" spans="1:13" x14ac:dyDescent="0.3">
      <c r="A193" s="26" t="s">
        <v>1889</v>
      </c>
      <c r="B193" s="13" t="s">
        <v>364</v>
      </c>
      <c r="C193" s="13" t="s">
        <v>365</v>
      </c>
      <c r="D193" s="13" t="s">
        <v>1236</v>
      </c>
      <c r="E193" s="13" t="s">
        <v>1038</v>
      </c>
      <c r="F193" s="13" t="s">
        <v>851</v>
      </c>
      <c r="G193" s="13">
        <v>54935</v>
      </c>
      <c r="H193" s="13" t="s">
        <v>2005</v>
      </c>
      <c r="I193" s="13" t="s">
        <v>580</v>
      </c>
      <c r="J193" s="13" t="s">
        <v>780</v>
      </c>
      <c r="K193" s="13" t="s">
        <v>1301</v>
      </c>
      <c r="L193" s="13" t="s">
        <v>1259</v>
      </c>
      <c r="M193" s="14" t="str">
        <f t="shared" si="2"/>
        <v>(192, 'Maleah', 'Wright', '7932 Sunset Street', 'Fond Du Lac', 'WI', '54935', 'USA', 'overbom@optonline.net', '718-296-2578', '4532192901185136', '03 / 22'),</v>
      </c>
    </row>
    <row r="194" spans="1:13" x14ac:dyDescent="0.3">
      <c r="A194" s="26" t="s">
        <v>1890</v>
      </c>
      <c r="B194" s="13" t="s">
        <v>366</v>
      </c>
      <c r="C194" s="13" t="s">
        <v>367</v>
      </c>
      <c r="D194" s="13" t="s">
        <v>1237</v>
      </c>
      <c r="E194" s="13" t="s">
        <v>947</v>
      </c>
      <c r="F194" s="13" t="s">
        <v>948</v>
      </c>
      <c r="G194" s="13">
        <v>35209</v>
      </c>
      <c r="H194" s="13" t="s">
        <v>2005</v>
      </c>
      <c r="I194" s="13" t="s">
        <v>581</v>
      </c>
      <c r="J194" s="13" t="s">
        <v>781</v>
      </c>
      <c r="K194" s="13" t="s">
        <v>1406</v>
      </c>
      <c r="L194" s="13" t="s">
        <v>1249</v>
      </c>
      <c r="M194" s="14" t="str">
        <f t="shared" ref="M194:M200" si="3">"("&amp;A194&amp;", '"&amp;B194&amp;"', '"&amp;C194&amp;"', '"&amp;D194&amp;"', '"&amp;E194&amp;"', '"&amp;F194&amp;"', '"&amp;G194&amp;"', '"&amp;H194&amp;"', '"&amp;I194&amp;"', '"&amp;J194&amp;"', '"&amp;K194&amp;"', '"&amp;L194&amp;"'),"</f>
        <v>(193, 'Nasir', 'Graves', '1 North Pin Oak Road', 'Birmingham', 'AL', '35209', 'USA', 'feamster@verizon.net', '648-709-1177', '5393039168669796', '05 / 22'),</v>
      </c>
    </row>
    <row r="195" spans="1:13" x14ac:dyDescent="0.3">
      <c r="A195" s="26" t="s">
        <v>1891</v>
      </c>
      <c r="B195" s="13" t="s">
        <v>368</v>
      </c>
      <c r="C195" s="13" t="s">
        <v>369</v>
      </c>
      <c r="D195" s="13" t="s">
        <v>1238</v>
      </c>
      <c r="E195" s="13" t="s">
        <v>949</v>
      </c>
      <c r="F195" s="13" t="s">
        <v>805</v>
      </c>
      <c r="G195" s="13">
        <v>44691</v>
      </c>
      <c r="H195" s="13" t="s">
        <v>2005</v>
      </c>
      <c r="I195" s="13" t="s">
        <v>582</v>
      </c>
      <c r="J195" s="13" t="s">
        <v>782</v>
      </c>
      <c r="K195" s="13" t="s">
        <v>1278</v>
      </c>
      <c r="L195" s="13" t="s">
        <v>1265</v>
      </c>
      <c r="M195" s="14" t="str">
        <f t="shared" si="3"/>
        <v>(194, 'Chanel', 'Morton', '8447 Plumb Branch Road', 'Wooster', 'OH', '44691', 'USA', 'elflord@comcast.net', '576-974-0328', '4539712308905647', '11 / 23'),</v>
      </c>
    </row>
    <row r="196" spans="1:13" x14ac:dyDescent="0.3">
      <c r="A196" s="26" t="s">
        <v>1892</v>
      </c>
      <c r="B196" s="13" t="s">
        <v>370</v>
      </c>
      <c r="C196" s="13" t="s">
        <v>371</v>
      </c>
      <c r="D196" s="13" t="s">
        <v>1239</v>
      </c>
      <c r="E196" s="13" t="s">
        <v>1039</v>
      </c>
      <c r="F196" s="13" t="s">
        <v>811</v>
      </c>
      <c r="G196" s="13">
        <v>60156</v>
      </c>
      <c r="H196" s="13" t="s">
        <v>2005</v>
      </c>
      <c r="I196" s="13" t="s">
        <v>583</v>
      </c>
      <c r="J196" s="13" t="s">
        <v>783</v>
      </c>
      <c r="K196" s="13" t="s">
        <v>1305</v>
      </c>
      <c r="L196" s="13" t="s">
        <v>1245</v>
      </c>
      <c r="M196" s="14" t="str">
        <f t="shared" si="3"/>
        <v>(195, 'Ashtyn', 'Frazier', '32 Elm Lane', 'Lake In The Hills', 'IL', '60156', 'USA', 'majordick@msn.com', '811-334-6284', '4916068018458341', '10 / 22'),</v>
      </c>
    </row>
    <row r="197" spans="1:13" x14ac:dyDescent="0.3">
      <c r="A197" s="26" t="s">
        <v>1893</v>
      </c>
      <c r="B197" s="13" t="s">
        <v>372</v>
      </c>
      <c r="C197" s="13" t="s">
        <v>373</v>
      </c>
      <c r="D197" s="13" t="s">
        <v>1240</v>
      </c>
      <c r="E197" s="13" t="s">
        <v>950</v>
      </c>
      <c r="F197" s="13" t="s">
        <v>799</v>
      </c>
      <c r="G197" s="13">
        <v>20170</v>
      </c>
      <c r="H197" s="13" t="s">
        <v>2005</v>
      </c>
      <c r="I197" s="13" t="s">
        <v>584</v>
      </c>
      <c r="J197" s="13" t="s">
        <v>784</v>
      </c>
      <c r="K197" s="13" t="s">
        <v>1440</v>
      </c>
      <c r="L197" s="13" t="s">
        <v>1245</v>
      </c>
      <c r="M197" s="14" t="str">
        <f t="shared" si="3"/>
        <v>(196, 'Quentin', 'Davies', '954 Trenton Street', 'Herndon', 'VA', '20170', 'USA', 'heroine@aol.com', '595-211-7057', '5407203926486166', '10 / 22'),</v>
      </c>
    </row>
    <row r="198" spans="1:13" x14ac:dyDescent="0.3">
      <c r="A198" s="26" t="s">
        <v>1894</v>
      </c>
      <c r="B198" s="13" t="s">
        <v>374</v>
      </c>
      <c r="C198" s="13" t="s">
        <v>282</v>
      </c>
      <c r="D198" s="13" t="s">
        <v>1241</v>
      </c>
      <c r="E198" s="13" t="s">
        <v>1040</v>
      </c>
      <c r="F198" s="13" t="s">
        <v>795</v>
      </c>
      <c r="G198" s="13" t="s">
        <v>1043</v>
      </c>
      <c r="H198" s="13" t="s">
        <v>2005</v>
      </c>
      <c r="I198" s="13" t="s">
        <v>585</v>
      </c>
      <c r="J198" s="13" t="s">
        <v>785</v>
      </c>
      <c r="K198" s="13" t="s">
        <v>1293</v>
      </c>
      <c r="L198" s="13" t="s">
        <v>1257</v>
      </c>
      <c r="M198" s="14" t="str">
        <f t="shared" si="3"/>
        <v>(197, 'Emerson', 'Long', '9927 W Pheasant Drive', 'West New York', 'NJ', '07093', 'USA', 'tamas@icloud.com', '265-337-9379', '4024007197096901', '07 / 21'),</v>
      </c>
    </row>
    <row r="199" spans="1:13" x14ac:dyDescent="0.3">
      <c r="A199" s="26" t="s">
        <v>1895</v>
      </c>
      <c r="B199" s="13" t="s">
        <v>375</v>
      </c>
      <c r="C199" s="13" t="s">
        <v>376</v>
      </c>
      <c r="D199" s="13" t="s">
        <v>1242</v>
      </c>
      <c r="E199" s="13" t="s">
        <v>1041</v>
      </c>
      <c r="F199" s="13" t="s">
        <v>790</v>
      </c>
      <c r="G199" s="13">
        <v>27909</v>
      </c>
      <c r="H199" s="13" t="s">
        <v>2005</v>
      </c>
      <c r="I199" s="13" t="s">
        <v>586</v>
      </c>
      <c r="J199" s="13" t="s">
        <v>786</v>
      </c>
      <c r="K199" s="13" t="s">
        <v>1374</v>
      </c>
      <c r="L199" s="13" t="s">
        <v>1265</v>
      </c>
      <c r="M199" s="14" t="str">
        <f t="shared" si="3"/>
        <v>(198, 'Danielle', 'Gould', '653 Anderson Drive', 'Elizabeth City', 'NC', '27909', 'USA', 'dgriffith@hotmail.com', '410-903-7957', '5384265839975525', '11 / 23'),</v>
      </c>
    </row>
    <row r="200" spans="1:13" x14ac:dyDescent="0.3">
      <c r="A200" s="26" t="s">
        <v>1896</v>
      </c>
      <c r="B200" s="13" t="s">
        <v>377</v>
      </c>
      <c r="C200" s="13" t="s">
        <v>378</v>
      </c>
      <c r="D200" s="13" t="s">
        <v>1243</v>
      </c>
      <c r="E200" s="13" t="s">
        <v>951</v>
      </c>
      <c r="F200" s="13" t="s">
        <v>813</v>
      </c>
      <c r="G200" s="13">
        <v>37388</v>
      </c>
      <c r="H200" s="13" t="s">
        <v>2005</v>
      </c>
      <c r="I200" s="13" t="s">
        <v>587</v>
      </c>
      <c r="J200" s="13" t="s">
        <v>787</v>
      </c>
      <c r="K200" s="13" t="s">
        <v>1333</v>
      </c>
      <c r="L200" s="13" t="s">
        <v>1260</v>
      </c>
      <c r="M200" s="14" t="str">
        <f t="shared" si="3"/>
        <v>(199, 'Jamarion', 'Le', '278 S Saxon Court', 'Tullahoma', 'TN', '37388', 'USA', 'hillct@comcast.net', '639-312-9329', '4916118471617469', '08 / 22'),</v>
      </c>
    </row>
    <row r="201" spans="1:13" x14ac:dyDescent="0.3">
      <c r="A201" s="26" t="s">
        <v>1897</v>
      </c>
      <c r="B201" s="13" t="s">
        <v>379</v>
      </c>
      <c r="C201" s="13" t="s">
        <v>380</v>
      </c>
      <c r="D201" s="13" t="s">
        <v>1244</v>
      </c>
      <c r="E201" s="13" t="s">
        <v>1042</v>
      </c>
      <c r="F201" s="13" t="s">
        <v>806</v>
      </c>
      <c r="G201" s="13">
        <v>49085</v>
      </c>
      <c r="H201" s="13" t="s">
        <v>2005</v>
      </c>
      <c r="I201" s="13" t="s">
        <v>588</v>
      </c>
      <c r="J201" s="13" t="s">
        <v>788</v>
      </c>
      <c r="K201" s="13" t="s">
        <v>1283</v>
      </c>
      <c r="L201" s="13" t="s">
        <v>1262</v>
      </c>
      <c r="M201" s="14" t="str">
        <f>"("&amp;A201&amp;", '"&amp;B201&amp;"', '"&amp;C201&amp;"', '"&amp;D201&amp;"', '"&amp;E201&amp;"', '"&amp;F201&amp;"', '"&amp;G201&amp;"', '"&amp;H201&amp;"', '"&amp;I201&amp;"', '"&amp;J201&amp;"', '"&amp;K201&amp;"', '"&amp;L201&amp;"'),"</f>
        <v>(200, 'Chance', 'Mcdowell', '78 Virginia Rd', 'Saint Joseph', 'MI', '49085', 'USA', 'chinthaka@sbcglobal.net', '698-379-0629', '4916164093404811', '05 / 23'),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9999-CDA4-47F5-84FC-B743AE7D3F0D}">
  <dimension ref="A1:I101"/>
  <sheetViews>
    <sheetView workbookViewId="0">
      <pane ySplit="1" topLeftCell="A95" activePane="bottomLeft" state="frozen"/>
      <selection pane="bottomLeft" activeCell="I101" sqref="I101"/>
    </sheetView>
  </sheetViews>
  <sheetFormatPr defaultRowHeight="14.4" x14ac:dyDescent="0.3"/>
  <cols>
    <col min="1" max="1" width="8.88671875" style="2"/>
    <col min="2" max="2" width="10.44140625" style="2" bestFit="1" customWidth="1"/>
    <col min="3" max="3" width="12.88671875" style="2" bestFit="1" customWidth="1"/>
    <col min="4" max="4" width="21.6640625" style="3" bestFit="1" customWidth="1"/>
    <col min="5" max="5" width="9.88671875" style="2" bestFit="1" customWidth="1"/>
    <col min="6" max="6" width="5.44140625" style="2" bestFit="1" customWidth="1"/>
    <col min="7" max="7" width="8.6640625" style="2" bestFit="1" customWidth="1"/>
    <col min="8" max="8" width="6" style="2" bestFit="1" customWidth="1"/>
    <col min="9" max="9" width="46.21875" bestFit="1" customWidth="1"/>
  </cols>
  <sheetData>
    <row r="1" spans="1:9" s="1" customFormat="1" x14ac:dyDescent="0.3">
      <c r="A1" s="4" t="s">
        <v>1475</v>
      </c>
      <c r="B1" s="4" t="s">
        <v>0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2" t="s">
        <v>1248</v>
      </c>
    </row>
    <row r="2" spans="1:9" x14ac:dyDescent="0.3">
      <c r="A2" s="6">
        <v>1</v>
      </c>
      <c r="B2" s="6">
        <v>101</v>
      </c>
      <c r="C2" s="6">
        <v>1</v>
      </c>
      <c r="D2" s="7" t="s">
        <v>8</v>
      </c>
      <c r="E2" s="6">
        <v>2</v>
      </c>
      <c r="F2" s="6">
        <v>1</v>
      </c>
      <c r="G2" s="6">
        <v>1</v>
      </c>
      <c r="H2" s="6">
        <v>1</v>
      </c>
      <c r="I2" s="11" t="str">
        <f>"("&amp;A2&amp;", '"&amp;B2&amp;"', "&amp;C2&amp;", '"&amp;D2&amp;"', "&amp;E2&amp;", "&amp;F2&amp;", "&amp;G2&amp;", "&amp;H2&amp;"),"</f>
        <v>(1, '101', 1, 'balcony', 2, 1, 1, 1),</v>
      </c>
    </row>
    <row r="3" spans="1:9" x14ac:dyDescent="0.3">
      <c r="A3" s="6">
        <v>2</v>
      </c>
      <c r="B3" s="6">
        <v>102</v>
      </c>
      <c r="C3" s="6">
        <v>2</v>
      </c>
      <c r="D3" s="7"/>
      <c r="E3" s="6">
        <v>1</v>
      </c>
      <c r="F3" s="6">
        <v>1</v>
      </c>
      <c r="G3" s="6">
        <v>1</v>
      </c>
      <c r="H3" s="6">
        <v>1</v>
      </c>
      <c r="I3" s="11" t="str">
        <f t="shared" ref="I3:I66" si="0">"("&amp;A3&amp;", '"&amp;B3&amp;"', "&amp;C3&amp;", '"&amp;D3&amp;"', "&amp;E3&amp;", "&amp;F3&amp;", "&amp;G3&amp;", "&amp;H3&amp;"),"</f>
        <v>(2, '102', 2, '', 1, 1, 1, 1),</v>
      </c>
    </row>
    <row r="4" spans="1:9" x14ac:dyDescent="0.3">
      <c r="A4" s="6">
        <v>3</v>
      </c>
      <c r="B4" s="6">
        <v>103</v>
      </c>
      <c r="C4" s="6">
        <v>1</v>
      </c>
      <c r="D4" s="7"/>
      <c r="E4" s="6">
        <v>2</v>
      </c>
      <c r="F4" s="6">
        <v>1</v>
      </c>
      <c r="G4" s="6">
        <v>1</v>
      </c>
      <c r="H4" s="6">
        <v>1</v>
      </c>
      <c r="I4" s="11" t="str">
        <f t="shared" si="0"/>
        <v>(3, '103', 1, '', 2, 1, 1, 1),</v>
      </c>
    </row>
    <row r="5" spans="1:9" x14ac:dyDescent="0.3">
      <c r="A5" s="6">
        <v>4</v>
      </c>
      <c r="B5" s="6">
        <v>104</v>
      </c>
      <c r="C5" s="6">
        <v>2</v>
      </c>
      <c r="D5" s="7"/>
      <c r="E5" s="6">
        <v>2</v>
      </c>
      <c r="F5" s="6">
        <v>1</v>
      </c>
      <c r="G5" s="6">
        <v>1</v>
      </c>
      <c r="H5" s="6">
        <v>1</v>
      </c>
      <c r="I5" s="11" t="str">
        <f t="shared" si="0"/>
        <v>(4, '104', 2, '', 2, 1, 1, 1),</v>
      </c>
    </row>
    <row r="6" spans="1:9" x14ac:dyDescent="0.3">
      <c r="A6" s="6">
        <v>5</v>
      </c>
      <c r="B6" s="6">
        <v>105</v>
      </c>
      <c r="C6" s="6">
        <v>1</v>
      </c>
      <c r="D6" s="7"/>
      <c r="E6" s="6">
        <v>2</v>
      </c>
      <c r="F6" s="6">
        <v>1</v>
      </c>
      <c r="G6" s="6">
        <v>1</v>
      </c>
      <c r="H6" s="6">
        <v>1</v>
      </c>
      <c r="I6" s="11" t="str">
        <f t="shared" si="0"/>
        <v>(5, '105', 1, '', 2, 1, 1, 1),</v>
      </c>
    </row>
    <row r="7" spans="1:9" x14ac:dyDescent="0.3">
      <c r="A7" s="6">
        <v>6</v>
      </c>
      <c r="B7" s="6">
        <v>106</v>
      </c>
      <c r="C7" s="6">
        <v>3</v>
      </c>
      <c r="D7" s="7" t="s">
        <v>7</v>
      </c>
      <c r="E7" s="6">
        <v>1</v>
      </c>
      <c r="F7" s="6">
        <v>1</v>
      </c>
      <c r="G7" s="6">
        <v>1</v>
      </c>
      <c r="H7" s="6">
        <v>1</v>
      </c>
      <c r="I7" s="11" t="str">
        <f t="shared" si="0"/>
        <v>(6, '106', 3, 'microwave, refridgerator', 1, 1, 1, 1),</v>
      </c>
    </row>
    <row r="8" spans="1:9" x14ac:dyDescent="0.3">
      <c r="A8" s="6">
        <v>7</v>
      </c>
      <c r="B8" s="6">
        <v>107</v>
      </c>
      <c r="C8" s="6">
        <v>1</v>
      </c>
      <c r="D8" s="7"/>
      <c r="E8" s="6">
        <v>2</v>
      </c>
      <c r="F8" s="6">
        <v>1</v>
      </c>
      <c r="G8" s="6">
        <v>1</v>
      </c>
      <c r="H8" s="6">
        <v>1</v>
      </c>
      <c r="I8" s="11" t="str">
        <f t="shared" si="0"/>
        <v>(7, '107', 1, '', 2, 1, 1, 1),</v>
      </c>
    </row>
    <row r="9" spans="1:9" x14ac:dyDescent="0.3">
      <c r="A9" s="6">
        <v>8</v>
      </c>
      <c r="B9" s="6">
        <v>108</v>
      </c>
      <c r="C9" s="6">
        <v>3</v>
      </c>
      <c r="D9" s="7" t="s">
        <v>7</v>
      </c>
      <c r="E9" s="6">
        <v>2</v>
      </c>
      <c r="F9" s="6">
        <v>1</v>
      </c>
      <c r="G9" s="6">
        <v>1</v>
      </c>
      <c r="H9" s="6">
        <v>1</v>
      </c>
      <c r="I9" s="11" t="str">
        <f t="shared" si="0"/>
        <v>(8, '108', 3, 'microwave, refridgerator', 2, 1, 1, 1),</v>
      </c>
    </row>
    <row r="10" spans="1:9" x14ac:dyDescent="0.3">
      <c r="A10" s="6">
        <v>9</v>
      </c>
      <c r="B10" s="6">
        <v>109</v>
      </c>
      <c r="C10" s="6">
        <v>1</v>
      </c>
      <c r="D10" s="7"/>
      <c r="E10" s="6">
        <v>2</v>
      </c>
      <c r="F10" s="6">
        <v>1</v>
      </c>
      <c r="G10" s="6">
        <v>1</v>
      </c>
      <c r="H10" s="6">
        <v>1</v>
      </c>
      <c r="I10" s="11" t="str">
        <f t="shared" si="0"/>
        <v>(9, '109', 1, '', 2, 1, 1, 1),</v>
      </c>
    </row>
    <row r="11" spans="1:9" x14ac:dyDescent="0.3">
      <c r="A11" s="6">
        <v>10</v>
      </c>
      <c r="B11" s="6">
        <v>110</v>
      </c>
      <c r="C11" s="6">
        <v>3</v>
      </c>
      <c r="D11" s="7" t="s">
        <v>7</v>
      </c>
      <c r="E11" s="6">
        <v>1</v>
      </c>
      <c r="F11" s="6">
        <v>1</v>
      </c>
      <c r="G11" s="6">
        <v>1</v>
      </c>
      <c r="H11" s="6">
        <v>1</v>
      </c>
      <c r="I11" s="11" t="str">
        <f t="shared" si="0"/>
        <v>(10, '110', 3, 'microwave, refridgerator', 1, 1, 1, 1),</v>
      </c>
    </row>
    <row r="12" spans="1:9" x14ac:dyDescent="0.3">
      <c r="A12" s="6">
        <v>11</v>
      </c>
      <c r="B12" s="6">
        <v>111</v>
      </c>
      <c r="C12" s="6">
        <v>1</v>
      </c>
      <c r="D12" s="7"/>
      <c r="E12" s="6">
        <v>2</v>
      </c>
      <c r="F12" s="6">
        <v>1</v>
      </c>
      <c r="G12" s="6">
        <v>1</v>
      </c>
      <c r="H12" s="6">
        <v>1</v>
      </c>
      <c r="I12" s="11" t="str">
        <f t="shared" si="0"/>
        <v>(11, '111', 1, '', 2, 1, 1, 1),</v>
      </c>
    </row>
    <row r="13" spans="1:9" x14ac:dyDescent="0.3">
      <c r="A13" s="6">
        <v>12</v>
      </c>
      <c r="B13" s="6">
        <v>112</v>
      </c>
      <c r="C13" s="6">
        <v>2</v>
      </c>
      <c r="D13" s="7" t="s">
        <v>10</v>
      </c>
      <c r="E13" s="6">
        <v>2</v>
      </c>
      <c r="F13" s="6">
        <v>1</v>
      </c>
      <c r="G13" s="6">
        <v>1</v>
      </c>
      <c r="H13" s="6">
        <v>1</v>
      </c>
      <c r="I13" s="11" t="str">
        <f t="shared" si="0"/>
        <v>(12, '112', 2, '60-inch TV', 2, 1, 1, 1),</v>
      </c>
    </row>
    <row r="14" spans="1:9" x14ac:dyDescent="0.3">
      <c r="A14" s="6">
        <v>13</v>
      </c>
      <c r="B14" s="6">
        <v>113</v>
      </c>
      <c r="C14" s="6">
        <v>1</v>
      </c>
      <c r="D14" s="7"/>
      <c r="E14" s="6">
        <v>2</v>
      </c>
      <c r="F14" s="6">
        <v>1</v>
      </c>
      <c r="G14" s="6">
        <v>1</v>
      </c>
      <c r="H14" s="6">
        <v>1</v>
      </c>
      <c r="I14" s="11" t="str">
        <f t="shared" si="0"/>
        <v>(13, '113', 1, '', 2, 1, 1, 1),</v>
      </c>
    </row>
    <row r="15" spans="1:9" x14ac:dyDescent="0.3">
      <c r="A15" s="6">
        <v>14</v>
      </c>
      <c r="B15" s="6">
        <v>114</v>
      </c>
      <c r="C15" s="6">
        <v>2</v>
      </c>
      <c r="D15" s="7" t="s">
        <v>10</v>
      </c>
      <c r="E15" s="6">
        <v>1</v>
      </c>
      <c r="F15" s="6">
        <v>1</v>
      </c>
      <c r="G15" s="6">
        <v>1</v>
      </c>
      <c r="H15" s="6">
        <v>1</v>
      </c>
      <c r="I15" s="11" t="str">
        <f t="shared" si="0"/>
        <v>(14, '114', 2, '60-inch TV', 1, 1, 1, 1),</v>
      </c>
    </row>
    <row r="16" spans="1:9" x14ac:dyDescent="0.3">
      <c r="A16" s="6">
        <v>15</v>
      </c>
      <c r="B16" s="6">
        <v>115</v>
      </c>
      <c r="C16" s="6">
        <v>1</v>
      </c>
      <c r="D16" s="7"/>
      <c r="E16" s="6">
        <v>2</v>
      </c>
      <c r="F16" s="6">
        <v>1</v>
      </c>
      <c r="G16" s="6">
        <v>1</v>
      </c>
      <c r="H16" s="6">
        <v>1</v>
      </c>
      <c r="I16" s="11" t="str">
        <f t="shared" si="0"/>
        <v>(15, '115', 1, '', 2, 1, 1, 1),</v>
      </c>
    </row>
    <row r="17" spans="1:9" x14ac:dyDescent="0.3">
      <c r="A17" s="6">
        <v>16</v>
      </c>
      <c r="B17" s="6">
        <v>116</v>
      </c>
      <c r="C17" s="6">
        <v>3</v>
      </c>
      <c r="D17" s="7" t="s">
        <v>7</v>
      </c>
      <c r="E17" s="6">
        <v>2</v>
      </c>
      <c r="F17" s="6">
        <v>1</v>
      </c>
      <c r="G17" s="6">
        <v>1</v>
      </c>
      <c r="H17" s="6">
        <v>1</v>
      </c>
      <c r="I17" s="11" t="str">
        <f t="shared" si="0"/>
        <v>(16, '116', 3, 'microwave, refridgerator', 2, 1, 1, 1),</v>
      </c>
    </row>
    <row r="18" spans="1:9" x14ac:dyDescent="0.3">
      <c r="A18" s="6">
        <v>17</v>
      </c>
      <c r="B18" s="6">
        <v>117</v>
      </c>
      <c r="C18" s="6">
        <v>1</v>
      </c>
      <c r="D18" s="7"/>
      <c r="E18" s="6">
        <v>2</v>
      </c>
      <c r="F18" s="6">
        <v>1</v>
      </c>
      <c r="G18" s="6">
        <v>1</v>
      </c>
      <c r="H18" s="6">
        <v>1</v>
      </c>
      <c r="I18" s="11" t="str">
        <f t="shared" si="0"/>
        <v>(17, '117', 1, '', 2, 1, 1, 1),</v>
      </c>
    </row>
    <row r="19" spans="1:9" x14ac:dyDescent="0.3">
      <c r="A19" s="6">
        <v>18</v>
      </c>
      <c r="B19" s="6">
        <v>118</v>
      </c>
      <c r="C19" s="6">
        <v>3</v>
      </c>
      <c r="D19" s="7" t="s">
        <v>7</v>
      </c>
      <c r="E19" s="6">
        <v>1</v>
      </c>
      <c r="F19" s="6">
        <v>1</v>
      </c>
      <c r="G19" s="6">
        <v>1</v>
      </c>
      <c r="H19" s="6">
        <v>1</v>
      </c>
      <c r="I19" s="11" t="str">
        <f t="shared" si="0"/>
        <v>(18, '118', 3, 'microwave, refridgerator', 1, 1, 1, 1),</v>
      </c>
    </row>
    <row r="20" spans="1:9" x14ac:dyDescent="0.3">
      <c r="A20" s="6">
        <v>19</v>
      </c>
      <c r="B20" s="6">
        <v>119</v>
      </c>
      <c r="C20" s="6">
        <v>1</v>
      </c>
      <c r="D20" s="7"/>
      <c r="E20" s="6">
        <v>2</v>
      </c>
      <c r="F20" s="6">
        <v>1</v>
      </c>
      <c r="G20" s="6">
        <v>1</v>
      </c>
      <c r="H20" s="6">
        <v>1</v>
      </c>
      <c r="I20" s="11" t="str">
        <f t="shared" si="0"/>
        <v>(19, '119', 1, '', 2, 1, 1, 1),</v>
      </c>
    </row>
    <row r="21" spans="1:9" x14ac:dyDescent="0.3">
      <c r="A21" s="6">
        <v>20</v>
      </c>
      <c r="B21" s="6">
        <v>120</v>
      </c>
      <c r="C21" s="6">
        <v>3</v>
      </c>
      <c r="D21" s="7" t="s">
        <v>7</v>
      </c>
      <c r="E21" s="6">
        <v>2</v>
      </c>
      <c r="F21" s="6">
        <v>1</v>
      </c>
      <c r="G21" s="6">
        <v>1</v>
      </c>
      <c r="H21" s="6">
        <v>1</v>
      </c>
      <c r="I21" s="11" t="str">
        <f t="shared" si="0"/>
        <v>(20, '120', 3, 'microwave, refridgerator', 2, 1, 1, 1),</v>
      </c>
    </row>
    <row r="22" spans="1:9" x14ac:dyDescent="0.3">
      <c r="A22" s="6">
        <v>21</v>
      </c>
      <c r="B22" s="6">
        <v>121</v>
      </c>
      <c r="C22" s="6">
        <v>1</v>
      </c>
      <c r="D22" s="7"/>
      <c r="E22" s="6">
        <v>2</v>
      </c>
      <c r="F22" s="6">
        <v>1</v>
      </c>
      <c r="G22" s="6">
        <v>1</v>
      </c>
      <c r="H22" s="6">
        <v>1</v>
      </c>
      <c r="I22" s="11" t="str">
        <f t="shared" si="0"/>
        <v>(21, '121', 1, '', 2, 1, 1, 1),</v>
      </c>
    </row>
    <row r="23" spans="1:9" x14ac:dyDescent="0.3">
      <c r="A23" s="6">
        <v>22</v>
      </c>
      <c r="B23" s="6">
        <v>122</v>
      </c>
      <c r="C23" s="6">
        <v>2</v>
      </c>
      <c r="D23" s="7"/>
      <c r="E23" s="6">
        <v>1</v>
      </c>
      <c r="F23" s="6">
        <v>1</v>
      </c>
      <c r="G23" s="6">
        <v>1</v>
      </c>
      <c r="H23" s="6">
        <v>1</v>
      </c>
      <c r="I23" s="11" t="str">
        <f t="shared" si="0"/>
        <v>(22, '122', 2, '', 1, 1, 1, 1),</v>
      </c>
    </row>
    <row r="24" spans="1:9" x14ac:dyDescent="0.3">
      <c r="A24" s="6">
        <v>23</v>
      </c>
      <c r="B24" s="6">
        <v>123</v>
      </c>
      <c r="C24" s="6">
        <v>1</v>
      </c>
      <c r="D24" s="7"/>
      <c r="E24" s="6">
        <v>2</v>
      </c>
      <c r="F24" s="6">
        <v>1</v>
      </c>
      <c r="G24" s="6">
        <v>1</v>
      </c>
      <c r="H24" s="6">
        <v>1</v>
      </c>
      <c r="I24" s="11" t="str">
        <f t="shared" si="0"/>
        <v>(23, '123', 1, '', 2, 1, 1, 1),</v>
      </c>
    </row>
    <row r="25" spans="1:9" x14ac:dyDescent="0.3">
      <c r="A25" s="6">
        <v>24</v>
      </c>
      <c r="B25" s="6">
        <v>124</v>
      </c>
      <c r="C25" s="6">
        <v>2</v>
      </c>
      <c r="D25" s="7" t="s">
        <v>10</v>
      </c>
      <c r="E25" s="6">
        <v>2</v>
      </c>
      <c r="F25" s="6">
        <v>1</v>
      </c>
      <c r="G25" s="6">
        <v>1</v>
      </c>
      <c r="H25" s="6">
        <v>1</v>
      </c>
      <c r="I25" s="11" t="str">
        <f t="shared" si="0"/>
        <v>(24, '124', 2, '60-inch TV', 2, 1, 1, 1),</v>
      </c>
    </row>
    <row r="26" spans="1:9" x14ac:dyDescent="0.3">
      <c r="A26" s="6">
        <v>25</v>
      </c>
      <c r="B26" s="6">
        <v>125</v>
      </c>
      <c r="C26" s="6">
        <v>1</v>
      </c>
      <c r="D26" s="7" t="s">
        <v>8</v>
      </c>
      <c r="E26" s="6">
        <v>2</v>
      </c>
      <c r="F26" s="6">
        <v>1</v>
      </c>
      <c r="G26" s="6">
        <v>1</v>
      </c>
      <c r="H26" s="6">
        <v>1</v>
      </c>
      <c r="I26" s="11" t="str">
        <f t="shared" si="0"/>
        <v>(25, '125', 1, 'balcony', 2, 1, 1, 1),</v>
      </c>
    </row>
    <row r="27" spans="1:9" x14ac:dyDescent="0.3">
      <c r="A27" s="6">
        <v>26</v>
      </c>
      <c r="B27" s="6">
        <v>126</v>
      </c>
      <c r="C27" s="6">
        <v>3</v>
      </c>
      <c r="D27" s="7" t="s">
        <v>9</v>
      </c>
      <c r="E27" s="6">
        <v>1</v>
      </c>
      <c r="F27" s="6">
        <v>1</v>
      </c>
      <c r="G27" s="6">
        <v>1</v>
      </c>
      <c r="H27" s="6">
        <v>1</v>
      </c>
      <c r="I27" s="11" t="str">
        <f t="shared" si="0"/>
        <v>(26, '126', 3, 'microwave, refridgerator, balcony', 1, 1, 1, 1),</v>
      </c>
    </row>
    <row r="28" spans="1:9" x14ac:dyDescent="0.3">
      <c r="A28" s="6">
        <v>27</v>
      </c>
      <c r="B28" s="6">
        <v>127</v>
      </c>
      <c r="C28" s="6">
        <v>1</v>
      </c>
      <c r="D28" s="7"/>
      <c r="E28" s="6">
        <v>2</v>
      </c>
      <c r="F28" s="6">
        <v>1</v>
      </c>
      <c r="G28" s="6">
        <v>1</v>
      </c>
      <c r="H28" s="6">
        <v>1</v>
      </c>
      <c r="I28" s="11" t="str">
        <f t="shared" si="0"/>
        <v>(27, '127', 1, '', 2, 1, 1, 1),</v>
      </c>
    </row>
    <row r="29" spans="1:9" x14ac:dyDescent="0.3">
      <c r="A29" s="6">
        <v>28</v>
      </c>
      <c r="B29" s="6">
        <v>128</v>
      </c>
      <c r="C29" s="6">
        <v>3</v>
      </c>
      <c r="D29" s="7" t="s">
        <v>7</v>
      </c>
      <c r="E29" s="6">
        <v>2</v>
      </c>
      <c r="F29" s="6">
        <v>1</v>
      </c>
      <c r="G29" s="6">
        <v>1</v>
      </c>
      <c r="H29" s="6">
        <v>1</v>
      </c>
      <c r="I29" s="11" t="str">
        <f t="shared" si="0"/>
        <v>(28, '128', 3, 'microwave, refridgerator', 2, 1, 1, 1),</v>
      </c>
    </row>
    <row r="30" spans="1:9" x14ac:dyDescent="0.3">
      <c r="A30" s="6">
        <v>29</v>
      </c>
      <c r="B30" s="6">
        <v>129</v>
      </c>
      <c r="C30" s="6">
        <v>1</v>
      </c>
      <c r="D30" s="7"/>
      <c r="E30" s="6">
        <v>2</v>
      </c>
      <c r="F30" s="6">
        <v>1</v>
      </c>
      <c r="G30" s="6">
        <v>1</v>
      </c>
      <c r="H30" s="6">
        <v>1</v>
      </c>
      <c r="I30" s="11" t="str">
        <f t="shared" si="0"/>
        <v>(29, '129', 1, '', 2, 1, 1, 1),</v>
      </c>
    </row>
    <row r="31" spans="1:9" x14ac:dyDescent="0.3">
      <c r="A31" s="6">
        <v>30</v>
      </c>
      <c r="B31" s="6">
        <v>130</v>
      </c>
      <c r="C31" s="6">
        <v>3</v>
      </c>
      <c r="D31" s="7" t="s">
        <v>7</v>
      </c>
      <c r="E31" s="6">
        <v>1</v>
      </c>
      <c r="F31" s="6">
        <v>1</v>
      </c>
      <c r="G31" s="6">
        <v>1</v>
      </c>
      <c r="H31" s="6">
        <v>1</v>
      </c>
      <c r="I31" s="11" t="str">
        <f t="shared" si="0"/>
        <v>(30, '130', 3, 'microwave, refridgerator', 1, 1, 1, 1),</v>
      </c>
    </row>
    <row r="32" spans="1:9" x14ac:dyDescent="0.3">
      <c r="A32" s="6">
        <v>31</v>
      </c>
      <c r="B32" s="6">
        <v>131</v>
      </c>
      <c r="C32" s="6">
        <v>1</v>
      </c>
      <c r="D32" s="7"/>
      <c r="E32" s="6">
        <v>2</v>
      </c>
      <c r="F32" s="6">
        <v>1</v>
      </c>
      <c r="G32" s="6">
        <v>1</v>
      </c>
      <c r="H32" s="6">
        <v>1</v>
      </c>
      <c r="I32" s="11" t="str">
        <f t="shared" si="0"/>
        <v>(31, '131', 1, '', 2, 1, 1, 1),</v>
      </c>
    </row>
    <row r="33" spans="1:9" x14ac:dyDescent="0.3">
      <c r="A33" s="6">
        <v>32</v>
      </c>
      <c r="B33" s="6">
        <v>132</v>
      </c>
      <c r="C33" s="6">
        <v>2</v>
      </c>
      <c r="D33" s="7"/>
      <c r="E33" s="6">
        <v>2</v>
      </c>
      <c r="F33" s="6">
        <v>1</v>
      </c>
      <c r="G33" s="6">
        <v>1</v>
      </c>
      <c r="H33" s="6">
        <v>1</v>
      </c>
      <c r="I33" s="11" t="str">
        <f t="shared" si="0"/>
        <v>(32, '132', 2, '', 2, 1, 1, 1),</v>
      </c>
    </row>
    <row r="34" spans="1:9" x14ac:dyDescent="0.3">
      <c r="A34" s="6">
        <v>33</v>
      </c>
      <c r="B34" s="6">
        <v>133</v>
      </c>
      <c r="C34" s="6">
        <v>1</v>
      </c>
      <c r="D34" s="7"/>
      <c r="E34" s="6">
        <v>2</v>
      </c>
      <c r="F34" s="6">
        <v>1</v>
      </c>
      <c r="G34" s="6">
        <v>1</v>
      </c>
      <c r="H34" s="6">
        <v>1</v>
      </c>
      <c r="I34" s="11" t="str">
        <f t="shared" si="0"/>
        <v>(33, '133', 1, '', 2, 1, 1, 1),</v>
      </c>
    </row>
    <row r="35" spans="1:9" x14ac:dyDescent="0.3">
      <c r="A35" s="6">
        <v>34</v>
      </c>
      <c r="B35" s="6">
        <v>134</v>
      </c>
      <c r="C35" s="6">
        <v>2</v>
      </c>
      <c r="D35" s="7" t="s">
        <v>10</v>
      </c>
      <c r="E35" s="6">
        <v>1</v>
      </c>
      <c r="F35" s="6">
        <v>1</v>
      </c>
      <c r="G35" s="6">
        <v>1</v>
      </c>
      <c r="H35" s="6">
        <v>1</v>
      </c>
      <c r="I35" s="11" t="str">
        <f t="shared" si="0"/>
        <v>(34, '134', 2, '60-inch TV', 1, 1, 1, 1),</v>
      </c>
    </row>
    <row r="36" spans="1:9" x14ac:dyDescent="0.3">
      <c r="A36" s="6">
        <v>35</v>
      </c>
      <c r="B36" s="6">
        <v>135</v>
      </c>
      <c r="C36" s="6">
        <v>1</v>
      </c>
      <c r="D36" s="7"/>
      <c r="E36" s="6">
        <v>2</v>
      </c>
      <c r="F36" s="6">
        <v>1</v>
      </c>
      <c r="G36" s="6">
        <v>1</v>
      </c>
      <c r="H36" s="6">
        <v>1</v>
      </c>
      <c r="I36" s="11" t="str">
        <f t="shared" si="0"/>
        <v>(35, '135', 1, '', 2, 1, 1, 1),</v>
      </c>
    </row>
    <row r="37" spans="1:9" x14ac:dyDescent="0.3">
      <c r="A37" s="6">
        <v>36</v>
      </c>
      <c r="B37" s="6">
        <v>136</v>
      </c>
      <c r="C37" s="6">
        <v>3</v>
      </c>
      <c r="D37" s="7" t="s">
        <v>7</v>
      </c>
      <c r="E37" s="6">
        <v>2</v>
      </c>
      <c r="F37" s="6">
        <v>1</v>
      </c>
      <c r="G37" s="6">
        <v>1</v>
      </c>
      <c r="H37" s="6">
        <v>1</v>
      </c>
      <c r="I37" s="11" t="str">
        <f t="shared" si="0"/>
        <v>(36, '136', 3, 'microwave, refridgerator', 2, 1, 1, 1),</v>
      </c>
    </row>
    <row r="38" spans="1:9" x14ac:dyDescent="0.3">
      <c r="A38" s="6">
        <v>37</v>
      </c>
      <c r="B38" s="6">
        <v>137</v>
      </c>
      <c r="C38" s="6">
        <v>1</v>
      </c>
      <c r="D38" s="7"/>
      <c r="E38" s="6">
        <v>2</v>
      </c>
      <c r="F38" s="6">
        <v>1</v>
      </c>
      <c r="G38" s="6">
        <v>1</v>
      </c>
      <c r="H38" s="6">
        <v>1</v>
      </c>
      <c r="I38" s="11" t="str">
        <f t="shared" si="0"/>
        <v>(37, '137', 1, '', 2, 1, 1, 1),</v>
      </c>
    </row>
    <row r="39" spans="1:9" x14ac:dyDescent="0.3">
      <c r="A39" s="6">
        <v>38</v>
      </c>
      <c r="B39" s="6">
        <v>138</v>
      </c>
      <c r="C39" s="6">
        <v>3</v>
      </c>
      <c r="D39" s="7" t="s">
        <v>7</v>
      </c>
      <c r="E39" s="6">
        <v>1</v>
      </c>
      <c r="F39" s="6">
        <v>1</v>
      </c>
      <c r="G39" s="6">
        <v>1</v>
      </c>
      <c r="H39" s="6">
        <v>1</v>
      </c>
      <c r="I39" s="11" t="str">
        <f t="shared" si="0"/>
        <v>(38, '138', 3, 'microwave, refridgerator', 1, 1, 1, 1),</v>
      </c>
    </row>
    <row r="40" spans="1:9" x14ac:dyDescent="0.3">
      <c r="A40" s="6">
        <v>39</v>
      </c>
      <c r="B40" s="6">
        <v>139</v>
      </c>
      <c r="C40" s="6">
        <v>1</v>
      </c>
      <c r="D40" s="7"/>
      <c r="E40" s="6">
        <v>2</v>
      </c>
      <c r="F40" s="6">
        <v>1</v>
      </c>
      <c r="G40" s="6">
        <v>1</v>
      </c>
      <c r="H40" s="6">
        <v>1</v>
      </c>
      <c r="I40" s="11" t="str">
        <f t="shared" si="0"/>
        <v>(39, '139', 1, '', 2, 1, 1, 1),</v>
      </c>
    </row>
    <row r="41" spans="1:9" x14ac:dyDescent="0.3">
      <c r="A41" s="6">
        <v>40</v>
      </c>
      <c r="B41" s="6">
        <v>140</v>
      </c>
      <c r="C41" s="6">
        <v>3</v>
      </c>
      <c r="D41" s="7" t="s">
        <v>7</v>
      </c>
      <c r="E41" s="6">
        <v>2</v>
      </c>
      <c r="F41" s="6">
        <v>1</v>
      </c>
      <c r="G41" s="6">
        <v>1</v>
      </c>
      <c r="H41" s="6">
        <v>1</v>
      </c>
      <c r="I41" s="11" t="str">
        <f t="shared" si="0"/>
        <v>(40, '140', 3, 'microwave, refridgerator', 2, 1, 1, 1),</v>
      </c>
    </row>
    <row r="42" spans="1:9" x14ac:dyDescent="0.3">
      <c r="A42" s="6">
        <v>41</v>
      </c>
      <c r="B42" s="6">
        <v>141</v>
      </c>
      <c r="C42" s="6">
        <v>1</v>
      </c>
      <c r="D42" s="7"/>
      <c r="E42" s="6">
        <v>2</v>
      </c>
      <c r="F42" s="6">
        <v>1</v>
      </c>
      <c r="G42" s="6">
        <v>1</v>
      </c>
      <c r="H42" s="6">
        <v>1</v>
      </c>
      <c r="I42" s="11" t="str">
        <f t="shared" si="0"/>
        <v>(41, '141', 1, '', 2, 1, 1, 1),</v>
      </c>
    </row>
    <row r="43" spans="1:9" x14ac:dyDescent="0.3">
      <c r="A43" s="6">
        <v>42</v>
      </c>
      <c r="B43" s="6">
        <v>142</v>
      </c>
      <c r="C43" s="6">
        <v>2</v>
      </c>
      <c r="D43" s="7" t="s">
        <v>10</v>
      </c>
      <c r="E43" s="6">
        <v>1</v>
      </c>
      <c r="F43" s="6">
        <v>1</v>
      </c>
      <c r="G43" s="6">
        <v>1</v>
      </c>
      <c r="H43" s="6">
        <v>1</v>
      </c>
      <c r="I43" s="11" t="str">
        <f t="shared" si="0"/>
        <v>(42, '142', 2, '60-inch TV', 1, 1, 1, 1),</v>
      </c>
    </row>
    <row r="44" spans="1:9" x14ac:dyDescent="0.3">
      <c r="A44" s="6">
        <v>43</v>
      </c>
      <c r="B44" s="6">
        <v>143</v>
      </c>
      <c r="C44" s="6">
        <v>1</v>
      </c>
      <c r="D44" s="7"/>
      <c r="E44" s="6">
        <v>2</v>
      </c>
      <c r="F44" s="6">
        <v>1</v>
      </c>
      <c r="G44" s="6">
        <v>1</v>
      </c>
      <c r="H44" s="6">
        <v>1</v>
      </c>
      <c r="I44" s="11" t="str">
        <f t="shared" si="0"/>
        <v>(43, '143', 1, '', 2, 1, 1, 1),</v>
      </c>
    </row>
    <row r="45" spans="1:9" x14ac:dyDescent="0.3">
      <c r="A45" s="6">
        <v>44</v>
      </c>
      <c r="B45" s="6">
        <v>144</v>
      </c>
      <c r="C45" s="6">
        <v>2</v>
      </c>
      <c r="D45" s="7"/>
      <c r="E45" s="6">
        <v>2</v>
      </c>
      <c r="F45" s="6">
        <v>1</v>
      </c>
      <c r="G45" s="6">
        <v>1</v>
      </c>
      <c r="H45" s="6">
        <v>1</v>
      </c>
      <c r="I45" s="11" t="str">
        <f t="shared" si="0"/>
        <v>(44, '144', 2, '', 2, 1, 1, 1),</v>
      </c>
    </row>
    <row r="46" spans="1:9" x14ac:dyDescent="0.3">
      <c r="A46" s="6">
        <v>45</v>
      </c>
      <c r="B46" s="6">
        <v>145</v>
      </c>
      <c r="C46" s="6">
        <v>1</v>
      </c>
      <c r="D46" s="7"/>
      <c r="E46" s="6">
        <v>2</v>
      </c>
      <c r="F46" s="6">
        <v>1</v>
      </c>
      <c r="G46" s="6">
        <v>1</v>
      </c>
      <c r="H46" s="6">
        <v>1</v>
      </c>
      <c r="I46" s="11" t="str">
        <f t="shared" si="0"/>
        <v>(45, '145', 1, '', 2, 1, 1, 1),</v>
      </c>
    </row>
    <row r="47" spans="1:9" x14ac:dyDescent="0.3">
      <c r="A47" s="6">
        <v>46</v>
      </c>
      <c r="B47" s="6">
        <v>146</v>
      </c>
      <c r="C47" s="6">
        <v>3</v>
      </c>
      <c r="D47" s="7" t="s">
        <v>7</v>
      </c>
      <c r="E47" s="6">
        <v>1</v>
      </c>
      <c r="F47" s="6">
        <v>1</v>
      </c>
      <c r="G47" s="6">
        <v>1</v>
      </c>
      <c r="H47" s="6">
        <v>1</v>
      </c>
      <c r="I47" s="11" t="str">
        <f t="shared" si="0"/>
        <v>(46, '146', 3, 'microwave, refridgerator', 1, 1, 1, 1),</v>
      </c>
    </row>
    <row r="48" spans="1:9" x14ac:dyDescent="0.3">
      <c r="A48" s="6">
        <v>47</v>
      </c>
      <c r="B48" s="6">
        <v>147</v>
      </c>
      <c r="C48" s="6">
        <v>1</v>
      </c>
      <c r="D48" s="7"/>
      <c r="E48" s="6">
        <v>2</v>
      </c>
      <c r="F48" s="6">
        <v>1</v>
      </c>
      <c r="G48" s="6">
        <v>1</v>
      </c>
      <c r="H48" s="6">
        <v>1</v>
      </c>
      <c r="I48" s="11" t="str">
        <f t="shared" si="0"/>
        <v>(47, '147', 1, '', 2, 1, 1, 1),</v>
      </c>
    </row>
    <row r="49" spans="1:9" x14ac:dyDescent="0.3">
      <c r="A49" s="6">
        <v>48</v>
      </c>
      <c r="B49" s="6">
        <v>148</v>
      </c>
      <c r="C49" s="6">
        <v>3</v>
      </c>
      <c r="D49" s="7" t="s">
        <v>7</v>
      </c>
      <c r="E49" s="6">
        <v>2</v>
      </c>
      <c r="F49" s="6">
        <v>1</v>
      </c>
      <c r="G49" s="6">
        <v>1</v>
      </c>
      <c r="H49" s="6">
        <v>1</v>
      </c>
      <c r="I49" s="11" t="str">
        <f t="shared" si="0"/>
        <v>(48, '148', 3, 'microwave, refridgerator', 2, 1, 1, 1),</v>
      </c>
    </row>
    <row r="50" spans="1:9" x14ac:dyDescent="0.3">
      <c r="A50" s="6">
        <v>49</v>
      </c>
      <c r="B50" s="6">
        <v>149</v>
      </c>
      <c r="C50" s="6">
        <v>1</v>
      </c>
      <c r="D50" s="7"/>
      <c r="E50" s="6">
        <v>2</v>
      </c>
      <c r="F50" s="6">
        <v>1</v>
      </c>
      <c r="G50" s="6">
        <v>1</v>
      </c>
      <c r="H50" s="6">
        <v>1</v>
      </c>
      <c r="I50" s="11" t="str">
        <f t="shared" si="0"/>
        <v>(49, '149', 1, '', 2, 1, 1, 1),</v>
      </c>
    </row>
    <row r="51" spans="1:9" x14ac:dyDescent="0.3">
      <c r="A51" s="6">
        <v>50</v>
      </c>
      <c r="B51" s="6">
        <v>150</v>
      </c>
      <c r="C51" s="6">
        <v>3</v>
      </c>
      <c r="D51" s="7" t="s">
        <v>7</v>
      </c>
      <c r="E51" s="6">
        <v>1</v>
      </c>
      <c r="F51" s="6">
        <v>1</v>
      </c>
      <c r="G51" s="6">
        <v>1</v>
      </c>
      <c r="H51" s="6">
        <v>1</v>
      </c>
      <c r="I51" s="11" t="str">
        <f t="shared" si="0"/>
        <v>(50, '150', 3, 'microwave, refridgerator', 1, 1, 1, 1),</v>
      </c>
    </row>
    <row r="52" spans="1:9" x14ac:dyDescent="0.3">
      <c r="A52" s="6">
        <v>51</v>
      </c>
      <c r="B52" s="6">
        <v>201</v>
      </c>
      <c r="C52" s="6">
        <v>1</v>
      </c>
      <c r="D52" s="7" t="s">
        <v>8</v>
      </c>
      <c r="E52" s="6">
        <v>2</v>
      </c>
      <c r="F52" s="6">
        <v>1</v>
      </c>
      <c r="G52" s="6">
        <v>1</v>
      </c>
      <c r="H52" s="6">
        <v>1</v>
      </c>
      <c r="I52" s="11" t="str">
        <f t="shared" si="0"/>
        <v>(51, '201', 1, 'balcony', 2, 1, 1, 1),</v>
      </c>
    </row>
    <row r="53" spans="1:9" x14ac:dyDescent="0.3">
      <c r="A53" s="6">
        <v>52</v>
      </c>
      <c r="B53" s="6">
        <v>202</v>
      </c>
      <c r="C53" s="6">
        <v>2</v>
      </c>
      <c r="D53" s="7"/>
      <c r="E53" s="6">
        <v>2</v>
      </c>
      <c r="F53" s="6">
        <v>1</v>
      </c>
      <c r="G53" s="6">
        <v>1</v>
      </c>
      <c r="H53" s="6">
        <v>1</v>
      </c>
      <c r="I53" s="11" t="str">
        <f t="shared" si="0"/>
        <v>(52, '202', 2, '', 2, 1, 1, 1),</v>
      </c>
    </row>
    <row r="54" spans="1:9" x14ac:dyDescent="0.3">
      <c r="A54" s="6">
        <v>53</v>
      </c>
      <c r="B54" s="6">
        <v>203</v>
      </c>
      <c r="C54" s="6">
        <v>1</v>
      </c>
      <c r="D54" s="7"/>
      <c r="E54" s="6">
        <v>2</v>
      </c>
      <c r="F54" s="6">
        <v>1</v>
      </c>
      <c r="G54" s="6">
        <v>1</v>
      </c>
      <c r="H54" s="6">
        <v>1</v>
      </c>
      <c r="I54" s="11" t="str">
        <f t="shared" si="0"/>
        <v>(53, '203', 1, '', 2, 1, 1, 1),</v>
      </c>
    </row>
    <row r="55" spans="1:9" x14ac:dyDescent="0.3">
      <c r="A55" s="6">
        <v>54</v>
      </c>
      <c r="B55" s="6">
        <v>204</v>
      </c>
      <c r="C55" s="6">
        <v>2</v>
      </c>
      <c r="D55" s="7"/>
      <c r="E55" s="6">
        <v>1</v>
      </c>
      <c r="F55" s="6">
        <v>1</v>
      </c>
      <c r="G55" s="6">
        <v>1</v>
      </c>
      <c r="H55" s="6">
        <v>1</v>
      </c>
      <c r="I55" s="11" t="str">
        <f t="shared" si="0"/>
        <v>(54, '204', 2, '', 1, 1, 1, 1),</v>
      </c>
    </row>
    <row r="56" spans="1:9" x14ac:dyDescent="0.3">
      <c r="A56" s="6">
        <v>55</v>
      </c>
      <c r="B56" s="6">
        <v>205</v>
      </c>
      <c r="C56" s="6">
        <v>1</v>
      </c>
      <c r="D56" s="7"/>
      <c r="E56" s="6">
        <v>2</v>
      </c>
      <c r="F56" s="6">
        <v>1</v>
      </c>
      <c r="G56" s="6">
        <v>1</v>
      </c>
      <c r="H56" s="6">
        <v>1</v>
      </c>
      <c r="I56" s="11" t="str">
        <f t="shared" si="0"/>
        <v>(55, '205', 1, '', 2, 1, 1, 1),</v>
      </c>
    </row>
    <row r="57" spans="1:9" x14ac:dyDescent="0.3">
      <c r="A57" s="6">
        <v>56</v>
      </c>
      <c r="B57" s="6">
        <v>206</v>
      </c>
      <c r="C57" s="6">
        <v>3</v>
      </c>
      <c r="D57" s="7" t="s">
        <v>7</v>
      </c>
      <c r="E57" s="6">
        <v>2</v>
      </c>
      <c r="F57" s="6">
        <v>1</v>
      </c>
      <c r="G57" s="6">
        <v>1</v>
      </c>
      <c r="H57" s="6">
        <v>1</v>
      </c>
      <c r="I57" s="11" t="str">
        <f t="shared" si="0"/>
        <v>(56, '206', 3, 'microwave, refridgerator', 2, 1, 1, 1),</v>
      </c>
    </row>
    <row r="58" spans="1:9" x14ac:dyDescent="0.3">
      <c r="A58" s="6">
        <v>57</v>
      </c>
      <c r="B58" s="6">
        <v>207</v>
      </c>
      <c r="C58" s="6">
        <v>1</v>
      </c>
      <c r="D58" s="7"/>
      <c r="E58" s="6">
        <v>2</v>
      </c>
      <c r="F58" s="6">
        <v>1</v>
      </c>
      <c r="G58" s="6">
        <v>1</v>
      </c>
      <c r="H58" s="6">
        <v>1</v>
      </c>
      <c r="I58" s="11" t="str">
        <f t="shared" si="0"/>
        <v>(57, '207', 1, '', 2, 1, 1, 1),</v>
      </c>
    </row>
    <row r="59" spans="1:9" x14ac:dyDescent="0.3">
      <c r="A59" s="6">
        <v>58</v>
      </c>
      <c r="B59" s="6">
        <v>208</v>
      </c>
      <c r="C59" s="6">
        <v>3</v>
      </c>
      <c r="D59" s="7" t="s">
        <v>7</v>
      </c>
      <c r="E59" s="6">
        <v>1</v>
      </c>
      <c r="F59" s="6">
        <v>1</v>
      </c>
      <c r="G59" s="6">
        <v>1</v>
      </c>
      <c r="H59" s="6">
        <v>1</v>
      </c>
      <c r="I59" s="11" t="str">
        <f t="shared" si="0"/>
        <v>(58, '208', 3, 'microwave, refridgerator', 1, 1, 1, 1),</v>
      </c>
    </row>
    <row r="60" spans="1:9" x14ac:dyDescent="0.3">
      <c r="A60" s="6">
        <v>59</v>
      </c>
      <c r="B60" s="6">
        <v>209</v>
      </c>
      <c r="C60" s="6">
        <v>1</v>
      </c>
      <c r="D60" s="7"/>
      <c r="E60" s="6">
        <v>2</v>
      </c>
      <c r="F60" s="6">
        <v>1</v>
      </c>
      <c r="G60" s="6">
        <v>1</v>
      </c>
      <c r="H60" s="6">
        <v>1</v>
      </c>
      <c r="I60" s="11" t="str">
        <f t="shared" si="0"/>
        <v>(59, '209', 1, '', 2, 1, 1, 1),</v>
      </c>
    </row>
    <row r="61" spans="1:9" x14ac:dyDescent="0.3">
      <c r="A61" s="6">
        <v>60</v>
      </c>
      <c r="B61" s="6">
        <v>210</v>
      </c>
      <c r="C61" s="6">
        <v>3</v>
      </c>
      <c r="D61" s="7" t="s">
        <v>7</v>
      </c>
      <c r="E61" s="6">
        <v>2</v>
      </c>
      <c r="F61" s="6">
        <v>1</v>
      </c>
      <c r="G61" s="6">
        <v>1</v>
      </c>
      <c r="H61" s="6">
        <v>1</v>
      </c>
      <c r="I61" s="11" t="str">
        <f t="shared" si="0"/>
        <v>(60, '210', 3, 'microwave, refridgerator', 2, 1, 1, 1),</v>
      </c>
    </row>
    <row r="62" spans="1:9" x14ac:dyDescent="0.3">
      <c r="A62" s="6">
        <v>61</v>
      </c>
      <c r="B62" s="6">
        <v>211</v>
      </c>
      <c r="C62" s="6">
        <v>1</v>
      </c>
      <c r="D62" s="7"/>
      <c r="E62" s="6">
        <v>2</v>
      </c>
      <c r="F62" s="6">
        <v>1</v>
      </c>
      <c r="G62" s="6">
        <v>1</v>
      </c>
      <c r="H62" s="6">
        <v>1</v>
      </c>
      <c r="I62" s="11" t="str">
        <f t="shared" si="0"/>
        <v>(61, '211', 1, '', 2, 1, 1, 1),</v>
      </c>
    </row>
    <row r="63" spans="1:9" x14ac:dyDescent="0.3">
      <c r="A63" s="6">
        <v>62</v>
      </c>
      <c r="B63" s="6">
        <v>212</v>
      </c>
      <c r="C63" s="6">
        <v>2</v>
      </c>
      <c r="D63" s="7" t="s">
        <v>10</v>
      </c>
      <c r="E63" s="6">
        <v>1</v>
      </c>
      <c r="F63" s="6">
        <v>1</v>
      </c>
      <c r="G63" s="6">
        <v>1</v>
      </c>
      <c r="H63" s="6">
        <v>1</v>
      </c>
      <c r="I63" s="11" t="str">
        <f t="shared" si="0"/>
        <v>(62, '212', 2, '60-inch TV', 1, 1, 1, 1),</v>
      </c>
    </row>
    <row r="64" spans="1:9" x14ac:dyDescent="0.3">
      <c r="A64" s="6">
        <v>63</v>
      </c>
      <c r="B64" s="6">
        <v>213</v>
      </c>
      <c r="C64" s="6">
        <v>1</v>
      </c>
      <c r="D64" s="7"/>
      <c r="E64" s="6">
        <v>2</v>
      </c>
      <c r="F64" s="6">
        <v>1</v>
      </c>
      <c r="G64" s="6">
        <v>1</v>
      </c>
      <c r="H64" s="6">
        <v>1</v>
      </c>
      <c r="I64" s="11" t="str">
        <f t="shared" si="0"/>
        <v>(63, '213', 1, '', 2, 1, 1, 1),</v>
      </c>
    </row>
    <row r="65" spans="1:9" x14ac:dyDescent="0.3">
      <c r="A65" s="6">
        <v>64</v>
      </c>
      <c r="B65" s="6">
        <v>214</v>
      </c>
      <c r="C65" s="6">
        <v>2</v>
      </c>
      <c r="D65" s="7"/>
      <c r="E65" s="6">
        <v>2</v>
      </c>
      <c r="F65" s="6">
        <v>1</v>
      </c>
      <c r="G65" s="6">
        <v>1</v>
      </c>
      <c r="H65" s="6">
        <v>1</v>
      </c>
      <c r="I65" s="11" t="str">
        <f t="shared" si="0"/>
        <v>(64, '214', 2, '', 2, 1, 1, 1),</v>
      </c>
    </row>
    <row r="66" spans="1:9" x14ac:dyDescent="0.3">
      <c r="A66" s="6">
        <v>65</v>
      </c>
      <c r="B66" s="6">
        <v>215</v>
      </c>
      <c r="C66" s="6">
        <v>1</v>
      </c>
      <c r="D66" s="7"/>
      <c r="E66" s="6">
        <v>2</v>
      </c>
      <c r="F66" s="6">
        <v>1</v>
      </c>
      <c r="G66" s="6">
        <v>1</v>
      </c>
      <c r="H66" s="6">
        <v>1</v>
      </c>
      <c r="I66" s="11" t="str">
        <f t="shared" si="0"/>
        <v>(65, '215', 1, '', 2, 1, 1, 1),</v>
      </c>
    </row>
    <row r="67" spans="1:9" x14ac:dyDescent="0.3">
      <c r="A67" s="6">
        <v>66</v>
      </c>
      <c r="B67" s="6">
        <v>216</v>
      </c>
      <c r="C67" s="6">
        <v>3</v>
      </c>
      <c r="D67" s="7" t="s">
        <v>7</v>
      </c>
      <c r="E67" s="6">
        <v>1</v>
      </c>
      <c r="F67" s="6">
        <v>1</v>
      </c>
      <c r="G67" s="6">
        <v>1</v>
      </c>
      <c r="H67" s="6">
        <v>1</v>
      </c>
      <c r="I67" s="11" t="str">
        <f t="shared" ref="I67:I100" si="1">"("&amp;A67&amp;", '"&amp;B67&amp;"', "&amp;C67&amp;", '"&amp;D67&amp;"', "&amp;E67&amp;", "&amp;F67&amp;", "&amp;G67&amp;", "&amp;H67&amp;"),"</f>
        <v>(66, '216', 3, 'microwave, refridgerator', 1, 1, 1, 1),</v>
      </c>
    </row>
    <row r="68" spans="1:9" x14ac:dyDescent="0.3">
      <c r="A68" s="6">
        <v>67</v>
      </c>
      <c r="B68" s="6">
        <v>217</v>
      </c>
      <c r="C68" s="6">
        <v>1</v>
      </c>
      <c r="D68" s="7"/>
      <c r="E68" s="6">
        <v>2</v>
      </c>
      <c r="F68" s="6">
        <v>1</v>
      </c>
      <c r="G68" s="6">
        <v>1</v>
      </c>
      <c r="H68" s="6">
        <v>1</v>
      </c>
      <c r="I68" s="11" t="str">
        <f t="shared" si="1"/>
        <v>(67, '217', 1, '', 2, 1, 1, 1),</v>
      </c>
    </row>
    <row r="69" spans="1:9" x14ac:dyDescent="0.3">
      <c r="A69" s="6">
        <v>68</v>
      </c>
      <c r="B69" s="6">
        <v>218</v>
      </c>
      <c r="C69" s="6">
        <v>3</v>
      </c>
      <c r="D69" s="7" t="s">
        <v>7</v>
      </c>
      <c r="E69" s="6">
        <v>2</v>
      </c>
      <c r="F69" s="6">
        <v>1</v>
      </c>
      <c r="G69" s="6">
        <v>1</v>
      </c>
      <c r="H69" s="6">
        <v>1</v>
      </c>
      <c r="I69" s="11" t="str">
        <f t="shared" si="1"/>
        <v>(68, '218', 3, 'microwave, refridgerator', 2, 1, 1, 1),</v>
      </c>
    </row>
    <row r="70" spans="1:9" x14ac:dyDescent="0.3">
      <c r="A70" s="6">
        <v>69</v>
      </c>
      <c r="B70" s="6">
        <v>219</v>
      </c>
      <c r="C70" s="6">
        <v>1</v>
      </c>
      <c r="D70" s="7"/>
      <c r="E70" s="6">
        <v>2</v>
      </c>
      <c r="F70" s="6">
        <v>1</v>
      </c>
      <c r="G70" s="6">
        <v>1</v>
      </c>
      <c r="H70" s="6">
        <v>1</v>
      </c>
      <c r="I70" s="11" t="str">
        <f t="shared" si="1"/>
        <v>(69, '219', 1, '', 2, 1, 1, 1),</v>
      </c>
    </row>
    <row r="71" spans="1:9" x14ac:dyDescent="0.3">
      <c r="A71" s="6">
        <v>70</v>
      </c>
      <c r="B71" s="6">
        <v>220</v>
      </c>
      <c r="C71" s="6">
        <v>3</v>
      </c>
      <c r="D71" s="7" t="s">
        <v>7</v>
      </c>
      <c r="E71" s="6">
        <v>1</v>
      </c>
      <c r="F71" s="6">
        <v>1</v>
      </c>
      <c r="G71" s="6">
        <v>1</v>
      </c>
      <c r="H71" s="6">
        <v>1</v>
      </c>
      <c r="I71" s="11" t="str">
        <f t="shared" si="1"/>
        <v>(70, '220', 3, 'microwave, refridgerator', 1, 1, 1, 1),</v>
      </c>
    </row>
    <row r="72" spans="1:9" x14ac:dyDescent="0.3">
      <c r="A72" s="6">
        <v>71</v>
      </c>
      <c r="B72" s="6">
        <v>221</v>
      </c>
      <c r="C72" s="6">
        <v>1</v>
      </c>
      <c r="D72" s="7"/>
      <c r="E72" s="6">
        <v>2</v>
      </c>
      <c r="F72" s="6">
        <v>1</v>
      </c>
      <c r="G72" s="6">
        <v>1</v>
      </c>
      <c r="H72" s="6">
        <v>1</v>
      </c>
      <c r="I72" s="11" t="str">
        <f t="shared" si="1"/>
        <v>(71, '221', 1, '', 2, 1, 1, 1),</v>
      </c>
    </row>
    <row r="73" spans="1:9" x14ac:dyDescent="0.3">
      <c r="A73" s="6">
        <v>72</v>
      </c>
      <c r="B73" s="6">
        <v>222</v>
      </c>
      <c r="C73" s="6">
        <v>2</v>
      </c>
      <c r="D73" s="7"/>
      <c r="E73" s="6">
        <v>2</v>
      </c>
      <c r="F73" s="6">
        <v>1</v>
      </c>
      <c r="G73" s="6">
        <v>1</v>
      </c>
      <c r="H73" s="6">
        <v>1</v>
      </c>
      <c r="I73" s="11" t="str">
        <f t="shared" si="1"/>
        <v>(72, '222', 2, '', 2, 1, 1, 1),</v>
      </c>
    </row>
    <row r="74" spans="1:9" x14ac:dyDescent="0.3">
      <c r="A74" s="6">
        <v>73</v>
      </c>
      <c r="B74" s="6">
        <v>223</v>
      </c>
      <c r="C74" s="6">
        <v>1</v>
      </c>
      <c r="D74" s="7"/>
      <c r="E74" s="6">
        <v>2</v>
      </c>
      <c r="F74" s="6">
        <v>1</v>
      </c>
      <c r="G74" s="6">
        <v>1</v>
      </c>
      <c r="H74" s="6">
        <v>1</v>
      </c>
      <c r="I74" s="11" t="str">
        <f t="shared" si="1"/>
        <v>(73, '223', 1, '', 2, 1, 1, 1),</v>
      </c>
    </row>
    <row r="75" spans="1:9" x14ac:dyDescent="0.3">
      <c r="A75" s="6">
        <v>74</v>
      </c>
      <c r="B75" s="6">
        <v>224</v>
      </c>
      <c r="C75" s="6">
        <v>2</v>
      </c>
      <c r="D75" s="7" t="s">
        <v>10</v>
      </c>
      <c r="E75" s="6">
        <v>1</v>
      </c>
      <c r="F75" s="6">
        <v>1</v>
      </c>
      <c r="G75" s="6">
        <v>1</v>
      </c>
      <c r="H75" s="6">
        <v>1</v>
      </c>
      <c r="I75" s="11" t="str">
        <f t="shared" si="1"/>
        <v>(74, '224', 2, '60-inch TV', 1, 1, 1, 1),</v>
      </c>
    </row>
    <row r="76" spans="1:9" x14ac:dyDescent="0.3">
      <c r="A76" s="6">
        <v>75</v>
      </c>
      <c r="B76" s="6">
        <v>225</v>
      </c>
      <c r="C76" s="6">
        <v>1</v>
      </c>
      <c r="D76" s="7" t="s">
        <v>8</v>
      </c>
      <c r="E76" s="6">
        <v>2</v>
      </c>
      <c r="F76" s="6">
        <v>1</v>
      </c>
      <c r="G76" s="6">
        <v>1</v>
      </c>
      <c r="H76" s="6">
        <v>1</v>
      </c>
      <c r="I76" s="11" t="str">
        <f t="shared" si="1"/>
        <v>(75, '225', 1, 'balcony', 2, 1, 1, 1),</v>
      </c>
    </row>
    <row r="77" spans="1:9" x14ac:dyDescent="0.3">
      <c r="A77" s="6">
        <v>76</v>
      </c>
      <c r="B77" s="6">
        <v>226</v>
      </c>
      <c r="C77" s="6">
        <v>3</v>
      </c>
      <c r="D77" s="7" t="s">
        <v>9</v>
      </c>
      <c r="E77" s="6">
        <v>2</v>
      </c>
      <c r="F77" s="6">
        <v>1</v>
      </c>
      <c r="G77" s="6">
        <v>1</v>
      </c>
      <c r="H77" s="6">
        <v>1</v>
      </c>
      <c r="I77" s="11" t="str">
        <f t="shared" si="1"/>
        <v>(76, '226', 3, 'microwave, refridgerator, balcony', 2, 1, 1, 1),</v>
      </c>
    </row>
    <row r="78" spans="1:9" x14ac:dyDescent="0.3">
      <c r="A78" s="6">
        <v>77</v>
      </c>
      <c r="B78" s="6">
        <v>227</v>
      </c>
      <c r="C78" s="6">
        <v>1</v>
      </c>
      <c r="D78" s="7"/>
      <c r="E78" s="6">
        <v>2</v>
      </c>
      <c r="F78" s="6">
        <v>1</v>
      </c>
      <c r="G78" s="6">
        <v>1</v>
      </c>
      <c r="H78" s="6">
        <v>1</v>
      </c>
      <c r="I78" s="11" t="str">
        <f t="shared" si="1"/>
        <v>(77, '227', 1, '', 2, 1, 1, 1),</v>
      </c>
    </row>
    <row r="79" spans="1:9" x14ac:dyDescent="0.3">
      <c r="A79" s="6">
        <v>78</v>
      </c>
      <c r="B79" s="6">
        <v>228</v>
      </c>
      <c r="C79" s="6">
        <v>3</v>
      </c>
      <c r="D79" s="7" t="s">
        <v>7</v>
      </c>
      <c r="E79" s="6">
        <v>1</v>
      </c>
      <c r="F79" s="6">
        <v>1</v>
      </c>
      <c r="G79" s="6">
        <v>1</v>
      </c>
      <c r="H79" s="6">
        <v>1</v>
      </c>
      <c r="I79" s="11" t="str">
        <f t="shared" si="1"/>
        <v>(78, '228', 3, 'microwave, refridgerator', 1, 1, 1, 1),</v>
      </c>
    </row>
    <row r="80" spans="1:9" x14ac:dyDescent="0.3">
      <c r="A80" s="6">
        <v>79</v>
      </c>
      <c r="B80" s="6">
        <v>229</v>
      </c>
      <c r="C80" s="6">
        <v>1</v>
      </c>
      <c r="D80" s="7"/>
      <c r="E80" s="6">
        <v>2</v>
      </c>
      <c r="F80" s="6">
        <v>1</v>
      </c>
      <c r="G80" s="6">
        <v>1</v>
      </c>
      <c r="H80" s="6">
        <v>1</v>
      </c>
      <c r="I80" s="11" t="str">
        <f t="shared" si="1"/>
        <v>(79, '229', 1, '', 2, 1, 1, 1),</v>
      </c>
    </row>
    <row r="81" spans="1:9" x14ac:dyDescent="0.3">
      <c r="A81" s="6">
        <v>80</v>
      </c>
      <c r="B81" s="6">
        <v>230</v>
      </c>
      <c r="C81" s="6">
        <v>3</v>
      </c>
      <c r="D81" s="7" t="s">
        <v>7</v>
      </c>
      <c r="E81" s="6">
        <v>2</v>
      </c>
      <c r="F81" s="6">
        <v>1</v>
      </c>
      <c r="G81" s="6">
        <v>1</v>
      </c>
      <c r="H81" s="6">
        <v>1</v>
      </c>
      <c r="I81" s="11" t="str">
        <f t="shared" si="1"/>
        <v>(80, '230', 3, 'microwave, refridgerator', 2, 1, 1, 1),</v>
      </c>
    </row>
    <row r="82" spans="1:9" x14ac:dyDescent="0.3">
      <c r="A82" s="6">
        <v>81</v>
      </c>
      <c r="B82" s="6">
        <v>231</v>
      </c>
      <c r="C82" s="6">
        <v>1</v>
      </c>
      <c r="D82" s="7"/>
      <c r="E82" s="6">
        <v>2</v>
      </c>
      <c r="F82" s="6">
        <v>0</v>
      </c>
      <c r="G82" s="6">
        <v>0</v>
      </c>
      <c r="H82" s="6">
        <v>1</v>
      </c>
      <c r="I82" s="11" t="str">
        <f t="shared" si="1"/>
        <v>(81, '231', 1, '', 2, 0, 0, 1),</v>
      </c>
    </row>
    <row r="83" spans="1:9" x14ac:dyDescent="0.3">
      <c r="A83" s="6">
        <v>82</v>
      </c>
      <c r="B83" s="6">
        <v>232</v>
      </c>
      <c r="C83" s="6">
        <v>2</v>
      </c>
      <c r="D83" s="7"/>
      <c r="E83" s="6">
        <v>1</v>
      </c>
      <c r="F83" s="6">
        <v>1</v>
      </c>
      <c r="G83" s="6">
        <v>0</v>
      </c>
      <c r="H83" s="6">
        <v>1</v>
      </c>
      <c r="I83" s="11" t="str">
        <f t="shared" si="1"/>
        <v>(82, '232', 2, '', 1, 1, 0, 1),</v>
      </c>
    </row>
    <row r="84" spans="1:9" x14ac:dyDescent="0.3">
      <c r="A84" s="6">
        <v>83</v>
      </c>
      <c r="B84" s="6">
        <v>233</v>
      </c>
      <c r="C84" s="6">
        <v>1</v>
      </c>
      <c r="D84" s="7"/>
      <c r="E84" s="6">
        <v>2</v>
      </c>
      <c r="F84" s="6">
        <v>1</v>
      </c>
      <c r="G84" s="6">
        <v>0</v>
      </c>
      <c r="H84" s="6">
        <v>1</v>
      </c>
      <c r="I84" s="11" t="str">
        <f t="shared" si="1"/>
        <v>(83, '233', 1, '', 2, 1, 0, 1),</v>
      </c>
    </row>
    <row r="85" spans="1:9" x14ac:dyDescent="0.3">
      <c r="A85" s="6">
        <v>84</v>
      </c>
      <c r="B85" s="6">
        <v>234</v>
      </c>
      <c r="C85" s="6">
        <v>2</v>
      </c>
      <c r="D85" s="7" t="s">
        <v>10</v>
      </c>
      <c r="E85" s="6">
        <v>2</v>
      </c>
      <c r="F85" s="6">
        <v>1</v>
      </c>
      <c r="G85" s="6">
        <v>0</v>
      </c>
      <c r="H85" s="6">
        <v>1</v>
      </c>
      <c r="I85" s="11" t="str">
        <f t="shared" si="1"/>
        <v>(84, '234', 2, '60-inch TV', 2, 1, 0, 1),</v>
      </c>
    </row>
    <row r="86" spans="1:9" x14ac:dyDescent="0.3">
      <c r="A86" s="6">
        <v>85</v>
      </c>
      <c r="B86" s="6">
        <v>235</v>
      </c>
      <c r="C86" s="6">
        <v>1</v>
      </c>
      <c r="D86" s="7"/>
      <c r="E86" s="6">
        <v>2</v>
      </c>
      <c r="F86" s="6">
        <v>1</v>
      </c>
      <c r="G86" s="6">
        <v>0</v>
      </c>
      <c r="H86" s="6">
        <v>1</v>
      </c>
      <c r="I86" s="11" t="str">
        <f t="shared" si="1"/>
        <v>(85, '235', 1, '', 2, 1, 0, 1),</v>
      </c>
    </row>
    <row r="87" spans="1:9" x14ac:dyDescent="0.3">
      <c r="A87" s="6">
        <v>86</v>
      </c>
      <c r="B87" s="6">
        <v>236</v>
      </c>
      <c r="C87" s="6">
        <v>3</v>
      </c>
      <c r="D87" s="7" t="s">
        <v>7</v>
      </c>
      <c r="E87" s="6">
        <v>1</v>
      </c>
      <c r="F87" s="6">
        <v>1</v>
      </c>
      <c r="G87" s="6">
        <v>0</v>
      </c>
      <c r="H87" s="6">
        <v>1</v>
      </c>
      <c r="I87" s="11" t="str">
        <f t="shared" si="1"/>
        <v>(86, '236', 3, 'microwave, refridgerator', 1, 1, 0, 1),</v>
      </c>
    </row>
    <row r="88" spans="1:9" x14ac:dyDescent="0.3">
      <c r="A88" s="6">
        <v>87</v>
      </c>
      <c r="B88" s="6">
        <v>237</v>
      </c>
      <c r="C88" s="6">
        <v>1</v>
      </c>
      <c r="D88" s="7"/>
      <c r="E88" s="6">
        <v>2</v>
      </c>
      <c r="F88" s="6">
        <v>1</v>
      </c>
      <c r="G88" s="6">
        <v>0</v>
      </c>
      <c r="H88" s="6">
        <v>1</v>
      </c>
      <c r="I88" s="11" t="str">
        <f t="shared" si="1"/>
        <v>(87, '237', 1, '', 2, 1, 0, 1),</v>
      </c>
    </row>
    <row r="89" spans="1:9" x14ac:dyDescent="0.3">
      <c r="A89" s="6">
        <v>88</v>
      </c>
      <c r="B89" s="6">
        <v>238</v>
      </c>
      <c r="C89" s="6">
        <v>3</v>
      </c>
      <c r="D89" s="7" t="s">
        <v>7</v>
      </c>
      <c r="E89" s="6">
        <v>2</v>
      </c>
      <c r="F89" s="6">
        <v>1</v>
      </c>
      <c r="G89" s="6">
        <v>0</v>
      </c>
      <c r="H89" s="6">
        <v>1</v>
      </c>
      <c r="I89" s="11" t="str">
        <f t="shared" si="1"/>
        <v>(88, '238', 3, 'microwave, refridgerator', 2, 1, 0, 1),</v>
      </c>
    </row>
    <row r="90" spans="1:9" x14ac:dyDescent="0.3">
      <c r="A90" s="6">
        <v>89</v>
      </c>
      <c r="B90" s="6">
        <v>239</v>
      </c>
      <c r="C90" s="6">
        <v>1</v>
      </c>
      <c r="D90" s="7"/>
      <c r="E90" s="6">
        <v>2</v>
      </c>
      <c r="F90" s="6">
        <v>0</v>
      </c>
      <c r="G90" s="6">
        <v>0</v>
      </c>
      <c r="H90" s="6">
        <v>0</v>
      </c>
      <c r="I90" s="11" t="str">
        <f t="shared" si="1"/>
        <v>(89, '239', 1, '', 2, 0, 0, 0),</v>
      </c>
    </row>
    <row r="91" spans="1:9" x14ac:dyDescent="0.3">
      <c r="A91" s="6">
        <v>90</v>
      </c>
      <c r="B91" s="6">
        <v>240</v>
      </c>
      <c r="C91" s="6">
        <v>3</v>
      </c>
      <c r="D91" s="7" t="s">
        <v>7</v>
      </c>
      <c r="E91" s="6">
        <v>1</v>
      </c>
      <c r="F91" s="6">
        <v>1</v>
      </c>
      <c r="G91" s="6">
        <v>0</v>
      </c>
      <c r="H91" s="6">
        <v>1</v>
      </c>
      <c r="I91" s="11" t="str">
        <f t="shared" si="1"/>
        <v>(90, '240', 3, 'microwave, refridgerator', 1, 1, 0, 1),</v>
      </c>
    </row>
    <row r="92" spans="1:9" x14ac:dyDescent="0.3">
      <c r="A92" s="6">
        <v>91</v>
      </c>
      <c r="B92" s="6">
        <v>241</v>
      </c>
      <c r="C92" s="6">
        <v>1</v>
      </c>
      <c r="D92" s="7"/>
      <c r="E92" s="6">
        <v>2</v>
      </c>
      <c r="F92" s="6">
        <v>0</v>
      </c>
      <c r="G92" s="6">
        <v>0</v>
      </c>
      <c r="H92" s="6">
        <v>1</v>
      </c>
      <c r="I92" s="11" t="str">
        <f t="shared" si="1"/>
        <v>(91, '241', 1, '', 2, 0, 0, 1),</v>
      </c>
    </row>
    <row r="93" spans="1:9" x14ac:dyDescent="0.3">
      <c r="A93" s="6">
        <v>92</v>
      </c>
      <c r="B93" s="6">
        <v>242</v>
      </c>
      <c r="C93" s="6">
        <v>2</v>
      </c>
      <c r="D93" s="7"/>
      <c r="E93" s="6">
        <v>2</v>
      </c>
      <c r="F93" s="6">
        <v>1</v>
      </c>
      <c r="G93" s="6">
        <v>0</v>
      </c>
      <c r="H93" s="6">
        <v>1</v>
      </c>
      <c r="I93" s="11" t="str">
        <f t="shared" si="1"/>
        <v>(92, '242', 2, '', 2, 1, 0, 1),</v>
      </c>
    </row>
    <row r="94" spans="1:9" x14ac:dyDescent="0.3">
      <c r="A94" s="6">
        <v>93</v>
      </c>
      <c r="B94" s="6">
        <v>243</v>
      </c>
      <c r="C94" s="6">
        <v>1</v>
      </c>
      <c r="D94" s="7"/>
      <c r="E94" s="6">
        <v>2</v>
      </c>
      <c r="F94" s="6">
        <v>1</v>
      </c>
      <c r="G94" s="6">
        <v>0</v>
      </c>
      <c r="H94" s="6">
        <v>1</v>
      </c>
      <c r="I94" s="11" t="str">
        <f t="shared" si="1"/>
        <v>(93, '243', 1, '', 2, 1, 0, 1),</v>
      </c>
    </row>
    <row r="95" spans="1:9" x14ac:dyDescent="0.3">
      <c r="A95" s="6">
        <v>94</v>
      </c>
      <c r="B95" s="6">
        <v>244</v>
      </c>
      <c r="C95" s="6">
        <v>2</v>
      </c>
      <c r="D95" s="7"/>
      <c r="E95" s="6">
        <v>1</v>
      </c>
      <c r="F95" s="6">
        <v>0</v>
      </c>
      <c r="G95" s="6">
        <v>0</v>
      </c>
      <c r="H95" s="6">
        <v>1</v>
      </c>
      <c r="I95" s="11" t="str">
        <f t="shared" si="1"/>
        <v>(94, '244', 2, '', 1, 0, 0, 1),</v>
      </c>
    </row>
    <row r="96" spans="1:9" x14ac:dyDescent="0.3">
      <c r="A96" s="6">
        <v>95</v>
      </c>
      <c r="B96" s="6">
        <v>245</v>
      </c>
      <c r="C96" s="6">
        <v>1</v>
      </c>
      <c r="D96" s="7"/>
      <c r="E96" s="6">
        <v>2</v>
      </c>
      <c r="F96" s="6">
        <v>1</v>
      </c>
      <c r="G96" s="6">
        <v>0</v>
      </c>
      <c r="H96" s="6">
        <v>1</v>
      </c>
      <c r="I96" s="11" t="str">
        <f t="shared" si="1"/>
        <v>(95, '245', 1, '', 2, 1, 0, 1),</v>
      </c>
    </row>
    <row r="97" spans="1:9" x14ac:dyDescent="0.3">
      <c r="A97" s="6">
        <v>96</v>
      </c>
      <c r="B97" s="6">
        <v>246</v>
      </c>
      <c r="C97" s="6">
        <v>3</v>
      </c>
      <c r="D97" s="7" t="s">
        <v>7</v>
      </c>
      <c r="E97" s="6">
        <v>2</v>
      </c>
      <c r="F97" s="6">
        <v>0</v>
      </c>
      <c r="G97" s="6">
        <v>0</v>
      </c>
      <c r="H97" s="6">
        <v>0</v>
      </c>
      <c r="I97" s="11" t="str">
        <f t="shared" si="1"/>
        <v>(96, '246', 3, 'microwave, refridgerator', 2, 0, 0, 0),</v>
      </c>
    </row>
    <row r="98" spans="1:9" x14ac:dyDescent="0.3">
      <c r="A98" s="6">
        <v>97</v>
      </c>
      <c r="B98" s="6">
        <v>247</v>
      </c>
      <c r="C98" s="6">
        <v>1</v>
      </c>
      <c r="D98" s="7"/>
      <c r="E98" s="6">
        <v>2</v>
      </c>
      <c r="F98" s="6">
        <v>1</v>
      </c>
      <c r="G98" s="6">
        <v>0</v>
      </c>
      <c r="H98" s="6">
        <v>1</v>
      </c>
      <c r="I98" s="11" t="str">
        <f t="shared" si="1"/>
        <v>(97, '247', 1, '', 2, 1, 0, 1),</v>
      </c>
    </row>
    <row r="99" spans="1:9" x14ac:dyDescent="0.3">
      <c r="A99" s="6">
        <v>98</v>
      </c>
      <c r="B99" s="6">
        <v>248</v>
      </c>
      <c r="C99" s="6">
        <v>3</v>
      </c>
      <c r="D99" s="7" t="s">
        <v>7</v>
      </c>
      <c r="E99" s="6">
        <v>1</v>
      </c>
      <c r="F99" s="6">
        <v>1</v>
      </c>
      <c r="G99" s="6">
        <v>0</v>
      </c>
      <c r="H99" s="6">
        <v>1</v>
      </c>
      <c r="I99" s="11" t="str">
        <f t="shared" si="1"/>
        <v>(98, '248', 3, 'microwave, refridgerator', 1, 1, 0, 1),</v>
      </c>
    </row>
    <row r="100" spans="1:9" x14ac:dyDescent="0.3">
      <c r="A100" s="6">
        <v>99</v>
      </c>
      <c r="B100" s="6">
        <v>249</v>
      </c>
      <c r="C100" s="6">
        <v>1</v>
      </c>
      <c r="D100" s="7"/>
      <c r="E100" s="6">
        <v>2</v>
      </c>
      <c r="F100" s="6">
        <v>1</v>
      </c>
      <c r="G100" s="6">
        <v>0</v>
      </c>
      <c r="H100" s="6">
        <v>1</v>
      </c>
      <c r="I100" s="11" t="str">
        <f t="shared" si="1"/>
        <v>(99, '249', 1, '', 2, 1, 0, 1),</v>
      </c>
    </row>
    <row r="101" spans="1:9" x14ac:dyDescent="0.3">
      <c r="A101" s="6">
        <v>100</v>
      </c>
      <c r="B101" s="6">
        <v>250</v>
      </c>
      <c r="C101" s="6">
        <v>3</v>
      </c>
      <c r="D101" s="7" t="s">
        <v>7</v>
      </c>
      <c r="E101" s="6">
        <v>2</v>
      </c>
      <c r="F101" s="6">
        <v>0</v>
      </c>
      <c r="G101" s="6">
        <v>0</v>
      </c>
      <c r="H101" s="6">
        <v>1</v>
      </c>
      <c r="I101" s="11" t="str">
        <f>"("&amp;A101&amp;", '"&amp;B101&amp;"', "&amp;C101&amp;", '"&amp;D101&amp;"', "&amp;E101&amp;", "&amp;F101&amp;", "&amp;G101&amp;", "&amp;H101&amp;");"</f>
        <v>(100, '250', 3, 'microwave, refridgerator', 2, 0, 0, 1);</v>
      </c>
    </row>
  </sheetData>
  <sortState xmlns:xlrd2="http://schemas.microsoft.com/office/spreadsheetml/2017/richdata2" ref="A2:I101">
    <sortCondition ref="A2:A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res_rooms (old)</vt:lpstr>
      <vt:lpstr>res_rooms</vt:lpstr>
      <vt:lpstr>reservations</vt:lpstr>
      <vt:lpstr>customers</vt:lpstr>
      <vt:lpstr>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2015-06-05T18:17:20Z</dcterms:created>
  <dcterms:modified xsi:type="dcterms:W3CDTF">2019-11-24T03:26:55Z</dcterms:modified>
</cp:coreProperties>
</file>