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X:\python\hlc_cuhp\excel\"/>
    </mc:Choice>
  </mc:AlternateContent>
  <bookViews>
    <workbookView xWindow="0" yWindow="0" windowWidth="22365" windowHeight="10080" activeTab="3"/>
  </bookViews>
  <sheets>
    <sheet name="Sheet1" sheetId="1" r:id="rId1"/>
    <sheet name="params" sheetId="3" r:id="rId2"/>
    <sheet name="Rainfall by month" sheetId="2" r:id="rId3"/>
    <sheet name="run vs imperv area" sheetId="4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" i="1" l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" i="1"/>
  <c r="C21" i="2"/>
  <c r="D21" i="2"/>
  <c r="E21" i="2"/>
  <c r="F21" i="2"/>
  <c r="G21" i="2"/>
  <c r="H21" i="2"/>
  <c r="B21" i="2"/>
  <c r="T30" i="1"/>
  <c r="S30" i="1"/>
  <c r="R30" i="1"/>
  <c r="Q30" i="1"/>
  <c r="P30" i="1"/>
  <c r="O30" i="1"/>
  <c r="N30" i="1"/>
  <c r="U30" i="1" s="1"/>
  <c r="C30" i="1"/>
  <c r="D30" i="1"/>
  <c r="E30" i="1"/>
  <c r="F30" i="1"/>
  <c r="G30" i="1"/>
  <c r="H30" i="1"/>
  <c r="B30" i="1"/>
  <c r="I30" i="1" s="1"/>
  <c r="V4" i="1"/>
  <c r="W4" i="1"/>
  <c r="X4" i="1"/>
  <c r="Y4" i="1"/>
  <c r="Z4" i="1"/>
  <c r="AA4" i="1"/>
  <c r="AB4" i="1"/>
  <c r="V5" i="1"/>
  <c r="W5" i="1"/>
  <c r="X5" i="1"/>
  <c r="Y5" i="1"/>
  <c r="Z5" i="1"/>
  <c r="AA5" i="1"/>
  <c r="AB5" i="1"/>
  <c r="V6" i="1"/>
  <c r="W6" i="1"/>
  <c r="X6" i="1"/>
  <c r="Y6" i="1"/>
  <c r="Z6" i="1"/>
  <c r="AA6" i="1"/>
  <c r="AB6" i="1"/>
  <c r="V7" i="1"/>
  <c r="W7" i="1"/>
  <c r="X7" i="1"/>
  <c r="Y7" i="1"/>
  <c r="Z7" i="1"/>
  <c r="AA7" i="1"/>
  <c r="AB7" i="1"/>
  <c r="V8" i="1"/>
  <c r="W8" i="1"/>
  <c r="X8" i="1"/>
  <c r="Y8" i="1"/>
  <c r="Z8" i="1"/>
  <c r="AA8" i="1"/>
  <c r="AB8" i="1"/>
  <c r="V9" i="1"/>
  <c r="W9" i="1"/>
  <c r="X9" i="1"/>
  <c r="Y9" i="1"/>
  <c r="Z9" i="1"/>
  <c r="AA9" i="1"/>
  <c r="AB9" i="1"/>
  <c r="V10" i="1"/>
  <c r="W10" i="1"/>
  <c r="X10" i="1"/>
  <c r="Y10" i="1"/>
  <c r="Z10" i="1"/>
  <c r="AA10" i="1"/>
  <c r="AB10" i="1"/>
  <c r="V11" i="1"/>
  <c r="W11" i="1"/>
  <c r="X11" i="1"/>
  <c r="Y11" i="1"/>
  <c r="Z11" i="1"/>
  <c r="AA11" i="1"/>
  <c r="AB11" i="1"/>
  <c r="V12" i="1"/>
  <c r="W12" i="1"/>
  <c r="X12" i="1"/>
  <c r="Y12" i="1"/>
  <c r="Z12" i="1"/>
  <c r="AA12" i="1"/>
  <c r="AB12" i="1"/>
  <c r="V13" i="1"/>
  <c r="W13" i="1"/>
  <c r="X13" i="1"/>
  <c r="Y13" i="1"/>
  <c r="Z13" i="1"/>
  <c r="AA13" i="1"/>
  <c r="AB13" i="1"/>
  <c r="V14" i="1"/>
  <c r="W14" i="1"/>
  <c r="X14" i="1"/>
  <c r="Y14" i="1"/>
  <c r="Z14" i="1"/>
  <c r="AA14" i="1"/>
  <c r="AB14" i="1"/>
  <c r="V15" i="1"/>
  <c r="W15" i="1"/>
  <c r="X15" i="1"/>
  <c r="Y15" i="1"/>
  <c r="Z15" i="1"/>
  <c r="AA15" i="1"/>
  <c r="AB15" i="1"/>
  <c r="V16" i="1"/>
  <c r="W16" i="1"/>
  <c r="X16" i="1"/>
  <c r="Y16" i="1"/>
  <c r="Z16" i="1"/>
  <c r="AA16" i="1"/>
  <c r="AB16" i="1"/>
  <c r="V17" i="1"/>
  <c r="W17" i="1"/>
  <c r="X17" i="1"/>
  <c r="Y17" i="1"/>
  <c r="Z17" i="1"/>
  <c r="AA17" i="1"/>
  <c r="AB17" i="1"/>
  <c r="V18" i="1"/>
  <c r="W18" i="1"/>
  <c r="X18" i="1"/>
  <c r="Y18" i="1"/>
  <c r="Z18" i="1"/>
  <c r="AA18" i="1"/>
  <c r="AB18" i="1"/>
  <c r="V19" i="1"/>
  <c r="W19" i="1"/>
  <c r="X19" i="1"/>
  <c r="Y19" i="1"/>
  <c r="Z19" i="1"/>
  <c r="AA19" i="1"/>
  <c r="AB19" i="1"/>
  <c r="V20" i="1"/>
  <c r="W20" i="1"/>
  <c r="X20" i="1"/>
  <c r="Y20" i="1"/>
  <c r="Z20" i="1"/>
  <c r="AA20" i="1"/>
  <c r="AB20" i="1"/>
  <c r="V21" i="1"/>
  <c r="W21" i="1"/>
  <c r="X21" i="1"/>
  <c r="Y21" i="1"/>
  <c r="Z21" i="1"/>
  <c r="AA21" i="1"/>
  <c r="AB21" i="1"/>
  <c r="V22" i="1"/>
  <c r="W22" i="1"/>
  <c r="X22" i="1"/>
  <c r="Y22" i="1"/>
  <c r="Z22" i="1"/>
  <c r="AA22" i="1"/>
  <c r="AB22" i="1"/>
  <c r="V23" i="1"/>
  <c r="W23" i="1"/>
  <c r="X23" i="1"/>
  <c r="Y23" i="1"/>
  <c r="Z23" i="1"/>
  <c r="AA23" i="1"/>
  <c r="AB23" i="1"/>
  <c r="V24" i="1"/>
  <c r="W24" i="1"/>
  <c r="X24" i="1"/>
  <c r="Y24" i="1"/>
  <c r="Z24" i="1"/>
  <c r="AA24" i="1"/>
  <c r="AB24" i="1"/>
  <c r="V25" i="1"/>
  <c r="W25" i="1"/>
  <c r="X25" i="1"/>
  <c r="Y25" i="1"/>
  <c r="Z25" i="1"/>
  <c r="AA25" i="1"/>
  <c r="AB25" i="1"/>
  <c r="V26" i="1"/>
  <c r="W26" i="1"/>
  <c r="X26" i="1"/>
  <c r="Y26" i="1"/>
  <c r="Z26" i="1"/>
  <c r="AA26" i="1"/>
  <c r="AB26" i="1"/>
  <c r="V27" i="1"/>
  <c r="W27" i="1"/>
  <c r="X27" i="1"/>
  <c r="Y27" i="1"/>
  <c r="Z27" i="1"/>
  <c r="AA27" i="1"/>
  <c r="AB27" i="1"/>
  <c r="V28" i="1"/>
  <c r="W28" i="1"/>
  <c r="X28" i="1"/>
  <c r="Y28" i="1"/>
  <c r="Z28" i="1"/>
  <c r="AA28" i="1"/>
  <c r="AB28" i="1"/>
  <c r="V29" i="1"/>
  <c r="W29" i="1"/>
  <c r="X29" i="1"/>
  <c r="Y29" i="1"/>
  <c r="Z29" i="1"/>
  <c r="AA29" i="1"/>
  <c r="AB29" i="1"/>
  <c r="W3" i="1"/>
  <c r="X3" i="1"/>
  <c r="Y3" i="1"/>
  <c r="Z3" i="1"/>
  <c r="AA3" i="1"/>
  <c r="AB3" i="1"/>
  <c r="V3" i="1"/>
</calcChain>
</file>

<file path=xl/sharedStrings.xml><?xml version="1.0" encoding="utf-8"?>
<sst xmlns="http://schemas.openxmlformats.org/spreadsheetml/2006/main" count="178" uniqueCount="48">
  <si>
    <t>Subcatchment</t>
  </si>
  <si>
    <t>April</t>
  </si>
  <si>
    <t>May</t>
  </si>
  <si>
    <t>June</t>
  </si>
  <si>
    <t>July</t>
  </si>
  <si>
    <t>August</t>
  </si>
  <si>
    <t>September</t>
  </si>
  <si>
    <t>October</t>
  </si>
  <si>
    <t>WQ129</t>
  </si>
  <si>
    <t>WQ148</t>
  </si>
  <si>
    <t>WQ144</t>
  </si>
  <si>
    <t>WQ112 - WQ113</t>
  </si>
  <si>
    <t>WQ146</t>
  </si>
  <si>
    <t>WQ147</t>
  </si>
  <si>
    <t>WQ140</t>
  </si>
  <si>
    <t>WQ141</t>
  </si>
  <si>
    <t>WQ142</t>
  </si>
  <si>
    <t>WQ125</t>
  </si>
  <si>
    <t>WQ114 - WQ115</t>
  </si>
  <si>
    <t>WQ149 - WQ150</t>
  </si>
  <si>
    <t>WQ110</t>
  </si>
  <si>
    <t>WQ116</t>
  </si>
  <si>
    <t>WQ111</t>
  </si>
  <si>
    <t>WQ145</t>
  </si>
  <si>
    <t>WQ139</t>
  </si>
  <si>
    <t>WQ138</t>
  </si>
  <si>
    <t>WQ133 - WQ136</t>
  </si>
  <si>
    <t>WQ126 - WQ128</t>
  </si>
  <si>
    <t>WQ131</t>
  </si>
  <si>
    <t>WQ130</t>
  </si>
  <si>
    <t>WQ132</t>
  </si>
  <si>
    <t>WQ137</t>
  </si>
  <si>
    <t>WQ151 - WQ153</t>
  </si>
  <si>
    <t>WQ117 - WQ124</t>
  </si>
  <si>
    <t>WQ143</t>
  </si>
  <si>
    <t>Wrong fc and decay coeff</t>
  </si>
  <si>
    <t>Corrected hortons parameters</t>
  </si>
  <si>
    <t>Diffs</t>
  </si>
  <si>
    <t>Year</t>
  </si>
  <si>
    <t>http://www.usclimatedata.com/climate/denver/colorado/united-states/usco0105</t>
  </si>
  <si>
    <t>https://rainfall.weatherdb.com/l/52/Denver-Colorado</t>
  </si>
  <si>
    <t>area (mi^2)</t>
  </si>
  <si>
    <t>% imperv</t>
  </si>
  <si>
    <t>area * impr</t>
  </si>
  <si>
    <t>runoff</t>
  </si>
  <si>
    <t>ac-ft</t>
  </si>
  <si>
    <t>area*imv</t>
  </si>
  <si>
    <t>mi^2*%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</si>
</sst>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9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9" fontId="0" fillId="0" borderId="0" xfId="0" applyNumberFormat="1"/>
    <xf numFmtId="1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Sheet1!$N$2:$S$2</c:f>
              <c:strCache>
                <c:ptCount val="6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</c:strCache>
            </c:strRef>
          </c:cat>
          <c:val>
            <c:numRef>
              <c:f>Sheet1!$N$3:$S$3</c:f>
              <c:numCache>
                <c:formatCode>0</c:formatCode>
                <c:ptCount val="6"/>
                <c:pt idx="0">
                  <c:v>0.49771240557000002</c:v>
                </c:pt>
                <c:pt idx="1">
                  <c:v>0.66349267682000002</c:v>
                </c:pt>
                <c:pt idx="2">
                  <c:v>0.62580670048599996</c:v>
                </c:pt>
                <c:pt idx="3">
                  <c:v>0.499064884933</c:v>
                </c:pt>
                <c:pt idx="4">
                  <c:v>0.44956414024899999</c:v>
                </c:pt>
                <c:pt idx="5">
                  <c:v>0.30106190619599998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6D-4F52-BBDD-077C90C6C5E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Sheet1!$N$2:$S$2</c:f>
              <c:strCache>
                <c:ptCount val="6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</c:strCache>
            </c:strRef>
          </c:cat>
          <c:val>
            <c:numRef>
              <c:f>Sheet1!$N$4:$S$4</c:f>
              <c:numCache>
                <c:formatCode>0</c:formatCode>
                <c:ptCount val="6"/>
                <c:pt idx="0">
                  <c:v>3.2936064768</c:v>
                </c:pt>
                <c:pt idx="1">
                  <c:v>3.48688925055</c:v>
                </c:pt>
                <c:pt idx="2">
                  <c:v>2.4355533489500001</c:v>
                </c:pt>
                <c:pt idx="3">
                  <c:v>3.3025564944000001</c:v>
                </c:pt>
                <c:pt idx="4">
                  <c:v>2.97498585024</c:v>
                </c:pt>
                <c:pt idx="5">
                  <c:v>1.99227391776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6D-4F52-BBDD-077C90C6C5E3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Sheet1!$N$2:$S$2</c:f>
              <c:strCache>
                <c:ptCount val="6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</c:strCache>
            </c:strRef>
          </c:cat>
          <c:val>
            <c:numRef>
              <c:f>Sheet1!$N$5:$S$5</c:f>
              <c:numCache>
                <c:formatCode>0</c:formatCode>
                <c:ptCount val="6"/>
                <c:pt idx="0">
                  <c:v>5.3052589046499996</c:v>
                </c:pt>
                <c:pt idx="1">
                  <c:v>5.5791717285300004</c:v>
                </c:pt>
                <c:pt idx="2">
                  <c:v>3.9093218217099999</c:v>
                </c:pt>
                <c:pt idx="3">
                  <c:v>5.3196753690699996</c:v>
                </c:pt>
                <c:pt idx="4">
                  <c:v>4.7920327714799997</c:v>
                </c:pt>
                <c:pt idx="5">
                  <c:v>3.2091049787400001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6D-4F52-BBDD-077C90C6C5E3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Sheet1!$N$2:$S$2</c:f>
              <c:strCache>
                <c:ptCount val="6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</c:strCache>
            </c:strRef>
          </c:cat>
          <c:val>
            <c:numRef>
              <c:f>Sheet1!$N$6:$S$6</c:f>
              <c:numCache>
                <c:formatCode>0</c:formatCode>
                <c:ptCount val="6"/>
                <c:pt idx="0">
                  <c:v>0.69002405355700003</c:v>
                </c:pt>
                <c:pt idx="1">
                  <c:v>1.0166676937500001</c:v>
                </c:pt>
                <c:pt idx="2">
                  <c:v>1.01939998505</c:v>
                </c:pt>
                <c:pt idx="3">
                  <c:v>0.69189911892</c:v>
                </c:pt>
                <c:pt idx="4">
                  <c:v>0.62327172663599995</c:v>
                </c:pt>
                <c:pt idx="5">
                  <c:v>0.41738954978699999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E6D-4F52-BBDD-077C90C6C5E3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Sheet1!$N$2:$S$2</c:f>
              <c:strCache>
                <c:ptCount val="6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</c:strCache>
            </c:strRef>
          </c:cat>
          <c:val>
            <c:numRef>
              <c:f>Sheet1!$N$7:$S$7</c:f>
              <c:numCache>
                <c:formatCode>0</c:formatCode>
                <c:ptCount val="6"/>
                <c:pt idx="0">
                  <c:v>2.2325063466700001</c:v>
                </c:pt>
                <c:pt idx="1">
                  <c:v>2.37692381445</c:v>
                </c:pt>
                <c:pt idx="2">
                  <c:v>1.67879785202</c:v>
                </c:pt>
                <c:pt idx="3">
                  <c:v>2.2385729400000001</c:v>
                </c:pt>
                <c:pt idx="4">
                  <c:v>2.0165356239999999</c:v>
                </c:pt>
                <c:pt idx="5">
                  <c:v>1.3504236759999999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E6D-4F52-BBDD-077C90C6C5E3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Sheet1!$N$2:$S$2</c:f>
              <c:strCache>
                <c:ptCount val="6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</c:strCache>
            </c:strRef>
          </c:cat>
          <c:val>
            <c:numRef>
              <c:f>Sheet1!$N$8:$S$8</c:f>
              <c:numCache>
                <c:formatCode>0</c:formatCode>
                <c:ptCount val="6"/>
                <c:pt idx="0">
                  <c:v>6.0105363019900002</c:v>
                </c:pt>
                <c:pt idx="1">
                  <c:v>6.3451190394600001</c:v>
                </c:pt>
                <c:pt idx="2">
                  <c:v>4.4467091777499999</c:v>
                </c:pt>
                <c:pt idx="3">
                  <c:v>6.0268692810699998</c:v>
                </c:pt>
                <c:pt idx="4">
                  <c:v>5.4290822466800002</c:v>
                </c:pt>
                <c:pt idx="5">
                  <c:v>3.6357211435400001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E6D-4F52-BBDD-077C90C6C5E3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Sheet1!$N$2:$S$2</c:f>
              <c:strCache>
                <c:ptCount val="6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</c:strCache>
            </c:strRef>
          </c:cat>
          <c:val>
            <c:numRef>
              <c:f>Sheet1!$N$9:$S$9</c:f>
              <c:numCache>
                <c:formatCode>0</c:formatCode>
                <c:ptCount val="6"/>
                <c:pt idx="0">
                  <c:v>2.0054895345800001</c:v>
                </c:pt>
                <c:pt idx="1">
                  <c:v>2.1090338312000001</c:v>
                </c:pt>
                <c:pt idx="2">
                  <c:v>1.5747289038100001</c:v>
                </c:pt>
                <c:pt idx="3">
                  <c:v>2.0109392343999999</c:v>
                </c:pt>
                <c:pt idx="4">
                  <c:v>1.81148022091</c:v>
                </c:pt>
                <c:pt idx="5">
                  <c:v>1.2131031804300001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E6D-4F52-BBDD-077C90C6C5E3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Sheet1!$N$2:$S$2</c:f>
              <c:strCache>
                <c:ptCount val="6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</c:strCache>
            </c:strRef>
          </c:cat>
          <c:val>
            <c:numRef>
              <c:f>Sheet1!$N$10:$S$10</c:f>
              <c:numCache>
                <c:formatCode>0</c:formatCode>
                <c:ptCount val="6"/>
                <c:pt idx="0">
                  <c:v>2.9930817410400001</c:v>
                </c:pt>
                <c:pt idx="1">
                  <c:v>3.14761585267</c:v>
                </c:pt>
                <c:pt idx="2">
                  <c:v>2.2809543611200001</c:v>
                </c:pt>
                <c:pt idx="3">
                  <c:v>3.00121511533</c:v>
                </c:pt>
                <c:pt idx="4">
                  <c:v>2.7035336160900001</c:v>
                </c:pt>
                <c:pt idx="5">
                  <c:v>1.81048911836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E6D-4F52-BBDD-077C90C6C5E3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Sheet1!$N$2:$S$2</c:f>
              <c:strCache>
                <c:ptCount val="6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</c:strCache>
            </c:strRef>
          </c:cat>
          <c:val>
            <c:numRef>
              <c:f>Sheet1!$N$11:$S$11</c:f>
              <c:numCache>
                <c:formatCode>0</c:formatCode>
                <c:ptCount val="6"/>
                <c:pt idx="0">
                  <c:v>4.6656885070199996</c:v>
                </c:pt>
                <c:pt idx="1">
                  <c:v>4.9065800332</c:v>
                </c:pt>
                <c:pt idx="2">
                  <c:v>3.4168053280000001</c:v>
                </c:pt>
                <c:pt idx="3">
                  <c:v>4.6783670084000004</c:v>
                </c:pt>
                <c:pt idx="4">
                  <c:v>4.2143338579699998</c:v>
                </c:pt>
                <c:pt idx="5">
                  <c:v>2.8222344066899998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E6D-4F52-BBDD-077C90C6C5E3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Sheet1!$N$2:$S$2</c:f>
              <c:strCache>
                <c:ptCount val="6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</c:strCache>
            </c:strRef>
          </c:cat>
          <c:val>
            <c:numRef>
              <c:f>Sheet1!$N$12:$S$12</c:f>
              <c:numCache>
                <c:formatCode>0</c:formatCode>
                <c:ptCount val="6"/>
                <c:pt idx="0">
                  <c:v>2.0319080092399999</c:v>
                </c:pt>
                <c:pt idx="1">
                  <c:v>2.2059107165</c:v>
                </c:pt>
                <c:pt idx="2">
                  <c:v>1.6077077291799999</c:v>
                </c:pt>
                <c:pt idx="3">
                  <c:v>2.0374294983999999</c:v>
                </c:pt>
                <c:pt idx="4">
                  <c:v>1.83534299531</c:v>
                </c:pt>
                <c:pt idx="5">
                  <c:v>1.2290834860299999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E6D-4F52-BBDD-077C90C6C5E3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Sheet1!$N$2:$S$2</c:f>
              <c:strCache>
                <c:ptCount val="6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</c:strCache>
            </c:strRef>
          </c:cat>
          <c:val>
            <c:numRef>
              <c:f>Sheet1!$N$13:$S$13</c:f>
              <c:numCache>
                <c:formatCode>0</c:formatCode>
                <c:ptCount val="6"/>
                <c:pt idx="0">
                  <c:v>2.7595844163400001</c:v>
                </c:pt>
                <c:pt idx="1">
                  <c:v>3.2281508107799999</c:v>
                </c:pt>
                <c:pt idx="2">
                  <c:v>2.5809677124100001</c:v>
                </c:pt>
                <c:pt idx="3">
                  <c:v>2.7670832870400002</c:v>
                </c:pt>
                <c:pt idx="4">
                  <c:v>2.4926246195399999</c:v>
                </c:pt>
                <c:pt idx="5">
                  <c:v>1.6692486170600001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E6D-4F52-BBDD-077C90C6C5E3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Sheet1!$N$2:$S$2</c:f>
              <c:strCache>
                <c:ptCount val="6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</c:strCache>
            </c:strRef>
          </c:cat>
          <c:val>
            <c:numRef>
              <c:f>Sheet1!$N$14:$S$14</c:f>
              <c:numCache>
                <c:formatCode>0</c:formatCode>
                <c:ptCount val="6"/>
                <c:pt idx="0">
                  <c:v>10.7504716707</c:v>
                </c:pt>
                <c:pt idx="1">
                  <c:v>11.460181225299999</c:v>
                </c:pt>
                <c:pt idx="2">
                  <c:v>8.0902111261999998</c:v>
                </c:pt>
                <c:pt idx="3">
                  <c:v>10.7796849089</c:v>
                </c:pt>
                <c:pt idx="4">
                  <c:v>9.7104803895000007</c:v>
                </c:pt>
                <c:pt idx="5">
                  <c:v>6.5028668312400004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E6D-4F52-BBDD-077C90C6C5E3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Sheet1!$N$2:$S$2</c:f>
              <c:strCache>
                <c:ptCount val="6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</c:strCache>
            </c:strRef>
          </c:cat>
          <c:val>
            <c:numRef>
              <c:f>Sheet1!$N$15:$S$15</c:f>
              <c:numCache>
                <c:formatCode>0</c:formatCode>
                <c:ptCount val="6"/>
                <c:pt idx="0">
                  <c:v>0.41551692871099999</c:v>
                </c:pt>
                <c:pt idx="1">
                  <c:v>0.54822947444100001</c:v>
                </c:pt>
                <c:pt idx="2">
                  <c:v>0.50598981078100003</c:v>
                </c:pt>
                <c:pt idx="3">
                  <c:v>0.4166460508</c:v>
                </c:pt>
                <c:pt idx="4">
                  <c:v>0.37532018234699999</c:v>
                </c:pt>
                <c:pt idx="5">
                  <c:v>0.25134257698700002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E6D-4F52-BBDD-077C90C6C5E3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Sheet1!$N$2:$S$2</c:f>
              <c:strCache>
                <c:ptCount val="6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</c:strCache>
            </c:strRef>
          </c:cat>
          <c:val>
            <c:numRef>
              <c:f>Sheet1!$N$16:$S$16</c:f>
              <c:numCache>
                <c:formatCode>0</c:formatCode>
                <c:ptCount val="6"/>
                <c:pt idx="0">
                  <c:v>1.3212379889800001</c:v>
                </c:pt>
                <c:pt idx="1">
                  <c:v>1.5296372117499999</c:v>
                </c:pt>
                <c:pt idx="2">
                  <c:v>1.2248411934700001</c:v>
                </c:pt>
                <c:pt idx="3">
                  <c:v>1.3248283096</c:v>
                </c:pt>
                <c:pt idx="4">
                  <c:v>1.19342257483</c:v>
                </c:pt>
                <c:pt idx="5">
                  <c:v>0.79920537050700002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E6D-4F52-BBDD-077C90C6C5E3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Sheet1!$N$2:$S$2</c:f>
              <c:strCache>
                <c:ptCount val="6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</c:strCache>
            </c:strRef>
          </c:cat>
          <c:val>
            <c:numRef>
              <c:f>Sheet1!$N$17:$S$17</c:f>
              <c:numCache>
                <c:formatCode>0</c:formatCode>
                <c:ptCount val="6"/>
                <c:pt idx="0">
                  <c:v>0.172938192593</c:v>
                </c:pt>
                <c:pt idx="1">
                  <c:v>0.33913917108699998</c:v>
                </c:pt>
                <c:pt idx="2">
                  <c:v>0.41152338145</c:v>
                </c:pt>
                <c:pt idx="3">
                  <c:v>0.17340813333300001</c:v>
                </c:pt>
                <c:pt idx="4">
                  <c:v>0.156208302222</c:v>
                </c:pt>
                <c:pt idx="5">
                  <c:v>0.104608808889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EE6D-4F52-BBDD-077C90C6C5E3}"/>
            </c:ext>
          </c:extLst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Sheet1!$N$2:$S$2</c:f>
              <c:strCache>
                <c:ptCount val="6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</c:strCache>
            </c:strRef>
          </c:cat>
          <c:val>
            <c:numRef>
              <c:f>Sheet1!$N$18:$S$18</c:f>
              <c:numCache>
                <c:formatCode>0</c:formatCode>
                <c:ptCount val="6"/>
                <c:pt idx="0">
                  <c:v>3.22042709807</c:v>
                </c:pt>
                <c:pt idx="1">
                  <c:v>3.3981939524599998</c:v>
                </c:pt>
                <c:pt idx="2">
                  <c:v>2.44246143247</c:v>
                </c:pt>
                <c:pt idx="3">
                  <c:v>3.2291782586700002</c:v>
                </c:pt>
                <c:pt idx="4">
                  <c:v>2.9088857809799999</c:v>
                </c:pt>
                <c:pt idx="5">
                  <c:v>1.9480083479100001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EE6D-4F52-BBDD-077C90C6C5E3}"/>
            </c:ext>
          </c:extLst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Sheet1!$N$2:$S$2</c:f>
              <c:strCache>
                <c:ptCount val="6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</c:strCache>
            </c:strRef>
          </c:cat>
          <c:val>
            <c:numRef>
              <c:f>Sheet1!$N$19:$S$19</c:f>
              <c:numCache>
                <c:formatCode>0</c:formatCode>
                <c:ptCount val="6"/>
                <c:pt idx="0">
                  <c:v>1.54975147615</c:v>
                </c:pt>
                <c:pt idx="1">
                  <c:v>1.6297658186699999</c:v>
                </c:pt>
                <c:pt idx="2">
                  <c:v>1.26245394466</c:v>
                </c:pt>
                <c:pt idx="3">
                  <c:v>1.5539627573300001</c:v>
                </c:pt>
                <c:pt idx="4">
                  <c:v>1.3998298659599999</c:v>
                </c:pt>
                <c:pt idx="5">
                  <c:v>0.93743119182199997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EE6D-4F52-BBDD-077C90C6C5E3}"/>
            </c:ext>
          </c:extLst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Sheet1!$N$2:$S$2</c:f>
              <c:strCache>
                <c:ptCount val="6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</c:strCache>
            </c:strRef>
          </c:cat>
          <c:val>
            <c:numRef>
              <c:f>Sheet1!$N$20:$S$20</c:f>
              <c:numCache>
                <c:formatCode>0</c:formatCode>
                <c:ptCount val="6"/>
                <c:pt idx="0">
                  <c:v>3.0950362500700002</c:v>
                </c:pt>
                <c:pt idx="1">
                  <c:v>3.2548343173299998</c:v>
                </c:pt>
                <c:pt idx="2">
                  <c:v>2.3774390571700001</c:v>
                </c:pt>
                <c:pt idx="3">
                  <c:v>3.1034466746699998</c:v>
                </c:pt>
                <c:pt idx="4">
                  <c:v>2.7956251345799998</c:v>
                </c:pt>
                <c:pt idx="5">
                  <c:v>1.87216051431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EE6D-4F52-BBDD-077C90C6C5E3}"/>
            </c:ext>
          </c:extLst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Sheet1!$N$2:$S$2</c:f>
              <c:strCache>
                <c:ptCount val="6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</c:strCache>
            </c:strRef>
          </c:cat>
          <c:val>
            <c:numRef>
              <c:f>Sheet1!$N$21:$S$21</c:f>
              <c:numCache>
                <c:formatCode>0</c:formatCode>
                <c:ptCount val="6"/>
                <c:pt idx="0">
                  <c:v>17.7196115934</c:v>
                </c:pt>
                <c:pt idx="1">
                  <c:v>18.916504588399999</c:v>
                </c:pt>
                <c:pt idx="2">
                  <c:v>13.414261353600001</c:v>
                </c:pt>
                <c:pt idx="3">
                  <c:v>17.767762711900001</c:v>
                </c:pt>
                <c:pt idx="4">
                  <c:v>16.005431776199998</c:v>
                </c:pt>
                <c:pt idx="5">
                  <c:v>10.718438969299999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EE6D-4F52-BBDD-077C90C6C5E3}"/>
            </c:ext>
          </c:extLst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Sheet1!$N$2:$S$2</c:f>
              <c:strCache>
                <c:ptCount val="6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</c:strCache>
            </c:strRef>
          </c:cat>
          <c:val>
            <c:numRef>
              <c:f>Sheet1!$N$22:$S$22</c:f>
              <c:numCache>
                <c:formatCode>0</c:formatCode>
                <c:ptCount val="6"/>
                <c:pt idx="0">
                  <c:v>6.6514723733199999</c:v>
                </c:pt>
                <c:pt idx="1">
                  <c:v>7.2407239948699997</c:v>
                </c:pt>
                <c:pt idx="2">
                  <c:v>5.3043248033400001</c:v>
                </c:pt>
                <c:pt idx="3">
                  <c:v>6.6695470265100001</c:v>
                </c:pt>
                <c:pt idx="4">
                  <c:v>6.0080147198200002</c:v>
                </c:pt>
                <c:pt idx="5">
                  <c:v>4.0234177997299998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EE6D-4F52-BBDD-077C90C6C5E3}"/>
            </c:ext>
          </c:extLst>
        </c:ser>
        <c:ser>
          <c:idx val="20"/>
          <c:order val="20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Sheet1!$N$2:$S$2</c:f>
              <c:strCache>
                <c:ptCount val="6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</c:strCache>
            </c:strRef>
          </c:cat>
          <c:val>
            <c:numRef>
              <c:f>Sheet1!$N$23:$S$23</c:f>
              <c:numCache>
                <c:formatCode>0</c:formatCode>
                <c:ptCount val="6"/>
                <c:pt idx="0">
                  <c:v>0.31461498690400003</c:v>
                </c:pt>
                <c:pt idx="1">
                  <c:v>0.35408105450900001</c:v>
                </c:pt>
                <c:pt idx="2">
                  <c:v>0.28467907436099998</c:v>
                </c:pt>
                <c:pt idx="3">
                  <c:v>0.31546991893300003</c:v>
                </c:pt>
                <c:pt idx="4">
                  <c:v>0.28417940664899999</c:v>
                </c:pt>
                <c:pt idx="5">
                  <c:v>0.19030786979600001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EE6D-4F52-BBDD-077C90C6C5E3}"/>
            </c:ext>
          </c:extLst>
        </c:ser>
        <c:ser>
          <c:idx val="21"/>
          <c:order val="21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Sheet1!$N$2:$S$2</c:f>
              <c:strCache>
                <c:ptCount val="6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</c:strCache>
            </c:strRef>
          </c:cat>
          <c:val>
            <c:numRef>
              <c:f>Sheet1!$N$24:$S$24</c:f>
              <c:numCache>
                <c:formatCode>0</c:formatCode>
                <c:ptCount val="6"/>
                <c:pt idx="0">
                  <c:v>0.73978725973299997</c:v>
                </c:pt>
                <c:pt idx="1">
                  <c:v>0.90553642177899996</c:v>
                </c:pt>
                <c:pt idx="2">
                  <c:v>0.778234298617</c:v>
                </c:pt>
                <c:pt idx="3">
                  <c:v>0.74179755120000002</c:v>
                </c:pt>
                <c:pt idx="4">
                  <c:v>0.66822088351999998</c:v>
                </c:pt>
                <c:pt idx="5">
                  <c:v>0.44749088048000002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EE6D-4F52-BBDD-077C90C6C5E3}"/>
            </c:ext>
          </c:extLst>
        </c:ser>
        <c:ser>
          <c:idx val="22"/>
          <c:order val="22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Sheet1!$N$2:$S$2</c:f>
              <c:strCache>
                <c:ptCount val="6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</c:strCache>
            </c:strRef>
          </c:cat>
          <c:val>
            <c:numRef>
              <c:f>Sheet1!$N$25:$S$25</c:f>
              <c:numCache>
                <c:formatCode>0</c:formatCode>
                <c:ptCount val="6"/>
                <c:pt idx="0">
                  <c:v>0.121563478993</c:v>
                </c:pt>
                <c:pt idx="1">
                  <c:v>0.12783985426700001</c:v>
                </c:pt>
                <c:pt idx="2">
                  <c:v>0.16938040892199999</c:v>
                </c:pt>
                <c:pt idx="3">
                  <c:v>0.12189381453299999</c:v>
                </c:pt>
                <c:pt idx="4">
                  <c:v>0.109803533742</c:v>
                </c:pt>
                <c:pt idx="5">
                  <c:v>7.3532691368900005E-2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EE6D-4F52-BBDD-077C90C6C5E3}"/>
            </c:ext>
          </c:extLst>
        </c:ser>
        <c:ser>
          <c:idx val="23"/>
          <c:order val="23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Sheet1!$N$2:$S$2</c:f>
              <c:strCache>
                <c:ptCount val="6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</c:strCache>
            </c:strRef>
          </c:cat>
          <c:val>
            <c:numRef>
              <c:f>Sheet1!$N$26:$S$26</c:f>
              <c:numCache>
                <c:formatCode>0</c:formatCode>
                <c:ptCount val="6"/>
                <c:pt idx="0">
                  <c:v>2.1236612039099998</c:v>
                </c:pt>
                <c:pt idx="1">
                  <c:v>2.3009595373999998</c:v>
                </c:pt>
                <c:pt idx="2">
                  <c:v>1.6774036514099999</c:v>
                </c:pt>
                <c:pt idx="3">
                  <c:v>2.1294320224000001</c:v>
                </c:pt>
                <c:pt idx="4">
                  <c:v>1.9182200657099999</c:v>
                </c:pt>
                <c:pt idx="5">
                  <c:v>1.2845841956299999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EE6D-4F52-BBDD-077C90C6C5E3}"/>
            </c:ext>
          </c:extLst>
        </c:ser>
        <c:ser>
          <c:idx val="24"/>
          <c:order val="24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Sheet1!$N$2:$S$2</c:f>
              <c:strCache>
                <c:ptCount val="6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</c:strCache>
            </c:strRef>
          </c:cat>
          <c:val>
            <c:numRef>
              <c:f>Sheet1!$N$27:$S$27</c:f>
              <c:numCache>
                <c:formatCode>0</c:formatCode>
                <c:ptCount val="6"/>
                <c:pt idx="0">
                  <c:v>16.418943036799998</c:v>
                </c:pt>
                <c:pt idx="1">
                  <c:v>17.438314432799999</c:v>
                </c:pt>
                <c:pt idx="2">
                  <c:v>12.2391955919</c:v>
                </c:pt>
                <c:pt idx="3">
                  <c:v>16.463559729899998</c:v>
                </c:pt>
                <c:pt idx="4">
                  <c:v>14.8305887648</c:v>
                </c:pt>
                <c:pt idx="5">
                  <c:v>9.9316758695500003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EE6D-4F52-BBDD-077C90C6C5E3}"/>
            </c:ext>
          </c:extLst>
        </c:ser>
        <c:ser>
          <c:idx val="25"/>
          <c:order val="25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Sheet1!$N$2:$S$2</c:f>
              <c:strCache>
                <c:ptCount val="6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</c:strCache>
            </c:strRef>
          </c:cat>
          <c:val>
            <c:numRef>
              <c:f>Sheet1!$N$28:$S$28</c:f>
              <c:numCache>
                <c:formatCode>0</c:formatCode>
                <c:ptCount val="6"/>
                <c:pt idx="0">
                  <c:v>19.025706463999999</c:v>
                </c:pt>
                <c:pt idx="1">
                  <c:v>20.695456033900001</c:v>
                </c:pt>
                <c:pt idx="2">
                  <c:v>15.0726490666</c:v>
                </c:pt>
                <c:pt idx="3">
                  <c:v>19.0774067533</c:v>
                </c:pt>
                <c:pt idx="4">
                  <c:v>17.185176164800001</c:v>
                </c:pt>
                <c:pt idx="5">
                  <c:v>11.5084843991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EE6D-4F52-BBDD-077C90C6C5E3}"/>
            </c:ext>
          </c:extLst>
        </c:ser>
        <c:ser>
          <c:idx val="26"/>
          <c:order val="26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Sheet1!$N$2:$S$2</c:f>
              <c:strCache>
                <c:ptCount val="6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</c:strCache>
            </c:strRef>
          </c:cat>
          <c:val>
            <c:numRef>
              <c:f>Sheet1!$N$29:$S$29</c:f>
              <c:numCache>
                <c:formatCode>0</c:formatCode>
                <c:ptCount val="6"/>
                <c:pt idx="0">
                  <c:v>5.3193936592600002</c:v>
                </c:pt>
                <c:pt idx="1">
                  <c:v>5.5940362666699999</c:v>
                </c:pt>
                <c:pt idx="2">
                  <c:v>3.8890006796800001</c:v>
                </c:pt>
                <c:pt idx="3">
                  <c:v>5.3338485333300003</c:v>
                </c:pt>
                <c:pt idx="4">
                  <c:v>4.8048001422200004</c:v>
                </c:pt>
                <c:pt idx="5">
                  <c:v>3.2176549688899998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EE6D-4F52-BBDD-077C90C6C5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6997232"/>
        <c:axId val="556998480"/>
      </c:lineChart>
      <c:catAx>
        <c:axId val="55699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998480"/>
        <c:crosses val="autoZero"/>
        <c:auto val="1"/>
        <c:lblAlgn val="ctr"/>
        <c:lblOffset val="100"/>
        <c:noMultiLvlLbl val="0"/>
      </c:catAx>
      <c:valAx>
        <c:axId val="55699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997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'Rainfall by month'!$B$2:$H$2</c:f>
              <c:strCache>
                <c:ptCount val="7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  <c:pt idx="6">
                  <c:v>October</c:v>
                </c:pt>
              </c:strCache>
            </c:strRef>
          </c:cat>
          <c:val>
            <c:numRef>
              <c:f>'Rainfall by month'!$B$21:$H$21</c:f>
              <c:numCache>
                <c:formatCode>General</c:formatCode>
                <c:ptCount val="7"/>
                <c:pt idx="0">
                  <c:v>1.411111111111111</c:v>
                </c:pt>
                <c:pt idx="1">
                  <c:v>1.5083333333333337</c:v>
                </c:pt>
                <c:pt idx="2">
                  <c:v>1.0711111111111111</c:v>
                </c:pt>
                <c:pt idx="3">
                  <c:v>1.4861111111111109</c:v>
                </c:pt>
                <c:pt idx="4">
                  <c:v>1.2511111111111111</c:v>
                </c:pt>
                <c:pt idx="5">
                  <c:v>0.90166666666666673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10-4712-A72B-8B85064EC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0587488"/>
        <c:axId val="640587904"/>
      </c:lineChart>
      <c:catAx>
        <c:axId val="640587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587904"/>
        <c:crosses val="autoZero"/>
        <c:auto val="1"/>
        <c:lblAlgn val="ctr"/>
        <c:lblOffset val="100"/>
        <c:noMultiLvlLbl val="0"/>
      </c:catAx>
      <c:valAx>
        <c:axId val="64058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587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'run vs imperv area'!$B$4:$B$30</c:f>
              <c:numCache>
                <c:formatCode>0.0</c:formatCode>
                <c:ptCount val="27"/>
                <c:pt idx="0">
                  <c:v>0.22297648999999994</c:v>
                </c:pt>
                <c:pt idx="1">
                  <c:v>0.31720999999999999</c:v>
                </c:pt>
                <c:pt idx="2">
                  <c:v>0.57707911999999995</c:v>
                </c:pt>
                <c:pt idx="3">
                  <c:v>0.76215741000000004</c:v>
                </c:pt>
                <c:pt idx="4">
                  <c:v>0.91292356999999991</c:v>
                </c:pt>
                <c:pt idx="5">
                  <c:v>1.2656691200000001</c:v>
                </c:pt>
                <c:pt idx="6">
                  <c:v>1.3569467399999999</c:v>
                </c:pt>
                <c:pt idx="7">
                  <c:v>2.4234664200000005</c:v>
                </c:pt>
                <c:pt idx="8">
                  <c:v>2.8426147999999998</c:v>
                </c:pt>
                <c:pt idx="9">
                  <c:v>3.6785473799999995</c:v>
                </c:pt>
                <c:pt idx="10">
                  <c:v>3.7270051799999995</c:v>
                </c:pt>
                <c:pt idx="11">
                  <c:v>3.8953024800000007</c:v>
                </c:pt>
                <c:pt idx="12">
                  <c:v>4.0949505000000004</c:v>
                </c:pt>
                <c:pt idx="13">
                  <c:v>5.06173772</c:v>
                </c:pt>
                <c:pt idx="14">
                  <c:v>5.49002765</c:v>
                </c:pt>
                <c:pt idx="15">
                  <c:v>5.6770366000000001</c:v>
                </c:pt>
                <c:pt idx="16">
                  <c:v>5.9070333999999995</c:v>
                </c:pt>
                <c:pt idx="17">
                  <c:v>6.0412618799999995</c:v>
                </c:pt>
                <c:pt idx="18">
                  <c:v>8.5579884300000018</c:v>
                </c:pt>
                <c:pt idx="19">
                  <c:v>9.7311134800000012</c:v>
                </c:pt>
                <c:pt idx="20">
                  <c:v>9.7570399999999999</c:v>
                </c:pt>
                <c:pt idx="21">
                  <c:v>11.024760880000001</c:v>
                </c:pt>
                <c:pt idx="22">
                  <c:v>12.2003909</c:v>
                </c:pt>
                <c:pt idx="23">
                  <c:v>19.718935810000001</c:v>
                </c:pt>
                <c:pt idx="24">
                  <c:v>30.116267800000003</c:v>
                </c:pt>
                <c:pt idx="25">
                  <c:v>32.502004960000001</c:v>
                </c:pt>
                <c:pt idx="26">
                  <c:v>34.897695279999994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B5-4337-B591-6AD864283AF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'run vs imperv area'!$C$4:$C$30</c:f>
              <c:numCache>
                <c:formatCode>0.0</c:formatCode>
                <c:ptCount val="27"/>
                <c:pt idx="0">
                  <c:v>0.121563478993</c:v>
                </c:pt>
                <c:pt idx="1">
                  <c:v>0.172938192593</c:v>
                </c:pt>
                <c:pt idx="2">
                  <c:v>0.31461498690400003</c:v>
                </c:pt>
                <c:pt idx="3">
                  <c:v>0.41551692871099999</c:v>
                </c:pt>
                <c:pt idx="4">
                  <c:v>0.49771240557000002</c:v>
                </c:pt>
                <c:pt idx="5">
                  <c:v>0.69002405355700003</c:v>
                </c:pt>
                <c:pt idx="6">
                  <c:v>0.73978725973299997</c:v>
                </c:pt>
                <c:pt idx="7">
                  <c:v>1.3212379889800001</c:v>
                </c:pt>
                <c:pt idx="8">
                  <c:v>1.54975147615</c:v>
                </c:pt>
                <c:pt idx="9">
                  <c:v>2.0054895345800001</c:v>
                </c:pt>
                <c:pt idx="10">
                  <c:v>2.0319080092399999</c:v>
                </c:pt>
                <c:pt idx="11">
                  <c:v>2.1236612039099998</c:v>
                </c:pt>
                <c:pt idx="12">
                  <c:v>2.2325063466700001</c:v>
                </c:pt>
                <c:pt idx="13">
                  <c:v>2.7595844163400001</c:v>
                </c:pt>
                <c:pt idx="14">
                  <c:v>2.9930817410400001</c:v>
                </c:pt>
                <c:pt idx="15">
                  <c:v>3.0950362500700002</c:v>
                </c:pt>
                <c:pt idx="16">
                  <c:v>3.22042709807</c:v>
                </c:pt>
                <c:pt idx="17">
                  <c:v>3.2936064768</c:v>
                </c:pt>
                <c:pt idx="18">
                  <c:v>4.6656885070199996</c:v>
                </c:pt>
                <c:pt idx="19">
                  <c:v>5.3052589046499996</c:v>
                </c:pt>
                <c:pt idx="20">
                  <c:v>5.3193936592600002</c:v>
                </c:pt>
                <c:pt idx="21">
                  <c:v>6.0105363019900002</c:v>
                </c:pt>
                <c:pt idx="22">
                  <c:v>6.6514723733199999</c:v>
                </c:pt>
                <c:pt idx="23">
                  <c:v>10.7504716707</c:v>
                </c:pt>
                <c:pt idx="24">
                  <c:v>16.418943036799998</c:v>
                </c:pt>
                <c:pt idx="25">
                  <c:v>17.7196115934</c:v>
                </c:pt>
                <c:pt idx="26">
                  <c:v>19.025706463999999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B5-4337-B591-6AD864283A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8280416"/>
        <c:axId val="648281248"/>
      </c:lineChart>
      <c:catAx>
        <c:axId val="648280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281248"/>
        <c:crosses val="autoZero"/>
        <c:auto val="1"/>
        <c:lblAlgn val="ctr"/>
        <c:lblOffset val="100"/>
        <c:noMultiLvlLbl val="0"/>
      </c:catAx>
      <c:valAx>
        <c:axId val="64828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280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</xdr:colOff>
      <xdr:row>34</xdr:row>
      <xdr:rowOff>100012</xdr:rowOff>
    </xdr:from>
    <xdr:to>
      <xdr:col>15</xdr:col>
      <xdr:colOff>295274</xdr:colOff>
      <xdr:row>69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514350</xdr:colOff>
      <xdr:row>7</xdr:row>
      <xdr:rowOff>23812</xdr:rowOff>
    </xdr:from>
    <xdr:to>
      <xdr:col>17</xdr:col>
      <xdr:colOff>209550</xdr:colOff>
      <xdr:row>21</xdr:row>
      <xdr:rowOff>100012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342899</xdr:colOff>
      <xdr:row>4</xdr:row>
      <xdr:rowOff>166686</xdr:rowOff>
    </xdr:from>
    <xdr:to>
      <xdr:col>18</xdr:col>
      <xdr:colOff>104774</xdr:colOff>
      <xdr:row>30</xdr:row>
      <xdr:rowOff>114299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L3" sqref="L3:M29"/>
    </sheetView>
  </sheetViews>
  <sheetFormatPr defaultRowHeight="15" x14ac:dyDescent="0.25"/>
  <cols>
    <col min="1" max="1" width="16.140625" customWidth="1"/>
    <col min="2" max="6" width="10.5703125" bestFit="1" customWidth="1"/>
    <col min="7" max="7" width="12.7109375" customWidth="1"/>
    <col min="8" max="8" width="9.5703125" bestFit="1" customWidth="1"/>
    <col min="10" max="10" width="10.140625" customWidth="1"/>
    <col min="12" max="12" width="11.85546875" customWidth="1"/>
    <col min="14" max="19" width="10.5703125" bestFit="1" customWidth="1"/>
  </cols>
  <sheetData>
    <row r="1" spans="1:28" ht="18.75" x14ac:dyDescent="0.3">
      <c r="A1" s="4" t="s">
        <v>35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 t="s">
        <v>36</v>
      </c>
      <c r="N1" s="4"/>
      <c r="O1" s="4"/>
      <c r="P1" s="4"/>
      <c r="Q1" s="4"/>
      <c r="R1" s="4"/>
      <c r="S1" s="4"/>
      <c r="T1" s="4"/>
      <c r="U1" s="4"/>
      <c r="V1" s="4" t="s">
        <v>37</v>
      </c>
      <c r="W1" s="4"/>
      <c r="X1" s="4"/>
      <c r="Y1" s="4"/>
    </row>
    <row r="2" spans="1:28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J2" t="s">
        <v>41</v>
      </c>
      <c r="K2" t="s">
        <v>42</v>
      </c>
      <c r="L2" t="s">
        <v>43</v>
      </c>
      <c r="M2" t="s">
        <v>0</v>
      </c>
      <c r="N2" t="s">
        <v>1</v>
      </c>
      <c r="O2" t="s">
        <v>2</v>
      </c>
      <c r="P2" t="s">
        <v>3</v>
      </c>
      <c r="Q2" t="s">
        <v>4</v>
      </c>
      <c r="R2" t="s">
        <v>5</v>
      </c>
      <c r="S2" t="s">
        <v>6</v>
      </c>
      <c r="T2" t="s">
        <v>7</v>
      </c>
      <c r="V2" t="s">
        <v>1</v>
      </c>
      <c r="W2" t="s">
        <v>2</v>
      </c>
      <c r="X2" t="s">
        <v>3</v>
      </c>
      <c r="Y2" t="s">
        <v>4</v>
      </c>
      <c r="Z2" t="s">
        <v>5</v>
      </c>
      <c r="AA2" t="s">
        <v>6</v>
      </c>
      <c r="AB2" t="s">
        <v>7</v>
      </c>
    </row>
    <row r="3" spans="1:28" x14ac:dyDescent="0.25">
      <c r="A3" t="s">
        <v>8</v>
      </c>
      <c r="B3" s="2">
        <v>0.49771240557000002</v>
      </c>
      <c r="C3" s="2">
        <v>0.52340951346700004</v>
      </c>
      <c r="D3" s="2">
        <v>0.361923477529</v>
      </c>
      <c r="E3" s="2">
        <v>0.499064884933</v>
      </c>
      <c r="F3" s="2">
        <v>0.44956414024899999</v>
      </c>
      <c r="G3" s="2">
        <v>0.30106190619599998</v>
      </c>
      <c r="H3" s="2">
        <v>0</v>
      </c>
      <c r="J3" s="1">
        <f>VLOOKUP(M3,params!A:D,4,FALSE)</f>
        <v>0.18979699999999999</v>
      </c>
      <c r="K3" s="1">
        <f>VLOOKUP(M3,params!A:H,8,FALSE)</f>
        <v>4.8099999999999996</v>
      </c>
      <c r="L3" s="1">
        <f>K3*J3</f>
        <v>0.91292356999999991</v>
      </c>
      <c r="M3" t="s">
        <v>8</v>
      </c>
      <c r="N3" s="2">
        <v>0.49771240557000002</v>
      </c>
      <c r="O3" s="2">
        <v>0.66349267682000002</v>
      </c>
      <c r="P3" s="2">
        <v>0.62580670048599996</v>
      </c>
      <c r="Q3" s="2">
        <v>0.499064884933</v>
      </c>
      <c r="R3" s="2">
        <v>0.44956414024899999</v>
      </c>
      <c r="S3" s="2">
        <v>0.30106190619599998</v>
      </c>
      <c r="T3">
        <v>0</v>
      </c>
      <c r="V3" s="1" t="str">
        <f>IF(ABS(N3-B3)&lt;0.01,"",N3-B3)</f>
        <v/>
      </c>
      <c r="W3" s="1">
        <f>IF(ABS(O3-C3)&lt;0.01,"",O3-C3)</f>
        <v>0.14008316335299997</v>
      </c>
      <c r="X3" s="1">
        <f>IF(ABS(P3-D3)&lt;0.01,"",P3-D3)</f>
        <v>0.26388322295699995</v>
      </c>
      <c r="Y3" s="1" t="str">
        <f>IF(ABS(Q3-E3)&lt;0.01,"",Q3-E3)</f>
        <v/>
      </c>
      <c r="Z3" s="1" t="str">
        <f>IF(ABS(R3-F3)&lt;0.01,"",R3-F3)</f>
        <v/>
      </c>
      <c r="AA3" s="1" t="str">
        <f>IF(ABS(S3-G3)&lt;0.01,"",S3-G3)</f>
        <v/>
      </c>
      <c r="AB3" s="1" t="str">
        <f>IF(ABS(T3-H3)&lt;0.01,"",T3-H3)</f>
        <v/>
      </c>
    </row>
    <row r="4" spans="1:28" x14ac:dyDescent="0.25">
      <c r="A4" t="s">
        <v>9</v>
      </c>
      <c r="B4" s="2">
        <v>3.2936064768</v>
      </c>
      <c r="C4" s="2">
        <v>3.4636568111999999</v>
      </c>
      <c r="D4" s="2">
        <v>2.3950247097599999</v>
      </c>
      <c r="E4" s="2">
        <v>3.3025564944000001</v>
      </c>
      <c r="F4" s="2">
        <v>2.97498585024</v>
      </c>
      <c r="G4" s="2">
        <v>1.99227391776</v>
      </c>
      <c r="H4" s="2">
        <v>0</v>
      </c>
      <c r="J4" s="1">
        <f>VLOOKUP(M4,params!A:D,4,FALSE)</f>
        <v>7.5761999999999996E-2</v>
      </c>
      <c r="K4" s="1">
        <f>VLOOKUP(M4,params!A:H,8,FALSE)</f>
        <v>79.739999999999995</v>
      </c>
      <c r="L4" s="1">
        <f t="shared" ref="L4:L29" si="0">K4*J4</f>
        <v>6.0412618799999995</v>
      </c>
      <c r="M4" t="s">
        <v>9</v>
      </c>
      <c r="N4" s="2">
        <v>3.2936064768</v>
      </c>
      <c r="O4" s="2">
        <v>3.48688925055</v>
      </c>
      <c r="P4" s="2">
        <v>2.4355533489500001</v>
      </c>
      <c r="Q4" s="2">
        <v>3.3025564944000001</v>
      </c>
      <c r="R4" s="2">
        <v>2.97498585024</v>
      </c>
      <c r="S4" s="2">
        <v>1.99227391776</v>
      </c>
      <c r="T4">
        <v>0</v>
      </c>
      <c r="V4" s="1" t="str">
        <f>IF(ABS(N4-B4)&lt;0.01,"",N4-B4)</f>
        <v/>
      </c>
      <c r="W4" s="1">
        <f>IF(ABS(O4-C4)&lt;0.01,"",O4-C4)</f>
        <v>2.3232439350000078E-2</v>
      </c>
      <c r="X4" s="1">
        <f>IF(ABS(P4-D4)&lt;0.01,"",P4-D4)</f>
        <v>4.052863919000016E-2</v>
      </c>
      <c r="Y4" s="1" t="str">
        <f>IF(ABS(Q4-E4)&lt;0.01,"",Q4-E4)</f>
        <v/>
      </c>
      <c r="Z4" s="1" t="str">
        <f>IF(ABS(R4-F4)&lt;0.01,"",R4-F4)</f>
        <v/>
      </c>
      <c r="AA4" s="1" t="str">
        <f>IF(ABS(S4-G4)&lt;0.01,"",S4-G4)</f>
        <v/>
      </c>
      <c r="AB4" s="1" t="str">
        <f>IF(ABS(T4-H4)&lt;0.01,"",T4-H4)</f>
        <v/>
      </c>
    </row>
    <row r="5" spans="1:28" x14ac:dyDescent="0.25">
      <c r="A5" t="s">
        <v>10</v>
      </c>
      <c r="B5" s="2">
        <v>5.3052589046499996</v>
      </c>
      <c r="C5" s="2">
        <v>5.5791717285300004</v>
      </c>
      <c r="D5" s="2">
        <v>3.8578458774</v>
      </c>
      <c r="E5" s="2">
        <v>5.3196753690699996</v>
      </c>
      <c r="F5" s="2">
        <v>4.7920327714799997</v>
      </c>
      <c r="G5" s="2">
        <v>3.2091049787400001</v>
      </c>
      <c r="H5" s="2">
        <v>0</v>
      </c>
      <c r="J5" s="1">
        <f>VLOOKUP(M5,params!A:D,4,FALSE)</f>
        <v>0.15629799999999999</v>
      </c>
      <c r="K5" s="1">
        <f>VLOOKUP(M5,params!A:H,8,FALSE)</f>
        <v>62.260000000000005</v>
      </c>
      <c r="L5" s="1">
        <f t="shared" si="0"/>
        <v>9.7311134800000012</v>
      </c>
      <c r="M5" t="s">
        <v>10</v>
      </c>
      <c r="N5" s="2">
        <v>5.3052589046499996</v>
      </c>
      <c r="O5" s="2">
        <v>5.5791717285300004</v>
      </c>
      <c r="P5" s="2">
        <v>3.9093218217099999</v>
      </c>
      <c r="Q5" s="2">
        <v>5.3196753690699996</v>
      </c>
      <c r="R5" s="2">
        <v>4.7920327714799997</v>
      </c>
      <c r="S5" s="2">
        <v>3.2091049787400001</v>
      </c>
      <c r="T5">
        <v>0</v>
      </c>
      <c r="V5" s="1" t="str">
        <f>IF(ABS(N5-B5)&lt;0.01,"",N5-B5)</f>
        <v/>
      </c>
      <c r="W5" s="1" t="str">
        <f>IF(ABS(O5-C5)&lt;0.01,"",O5-C5)</f>
        <v/>
      </c>
      <c r="X5" s="1">
        <f>IF(ABS(P5-D5)&lt;0.01,"",P5-D5)</f>
        <v>5.147594430999991E-2</v>
      </c>
      <c r="Y5" s="1" t="str">
        <f>IF(ABS(Q5-E5)&lt;0.01,"",Q5-E5)</f>
        <v/>
      </c>
      <c r="Z5" s="1" t="str">
        <f>IF(ABS(R5-F5)&lt;0.01,"",R5-F5)</f>
        <v/>
      </c>
      <c r="AA5" s="1" t="str">
        <f>IF(ABS(S5-G5)&lt;0.01,"",S5-G5)</f>
        <v/>
      </c>
      <c r="AB5" s="1" t="str">
        <f>IF(ABS(T5-H5)&lt;0.01,"",T5-H5)</f>
        <v/>
      </c>
    </row>
    <row r="6" spans="1:28" x14ac:dyDescent="0.25">
      <c r="A6" t="s">
        <v>11</v>
      </c>
      <c r="B6" s="2">
        <v>0.69002405355700003</v>
      </c>
      <c r="C6" s="2">
        <v>0.72565029545199999</v>
      </c>
      <c r="D6" s="2">
        <v>0.50176749111899999</v>
      </c>
      <c r="E6" s="2">
        <v>0.69189911892</v>
      </c>
      <c r="F6" s="2">
        <v>0.62327172663599995</v>
      </c>
      <c r="G6" s="2">
        <v>0.41738954978699999</v>
      </c>
      <c r="H6" s="2">
        <v>0</v>
      </c>
      <c r="J6" s="1">
        <f>VLOOKUP(M6,params!A:D,4,FALSE)</f>
        <v>0.24989800000000001</v>
      </c>
      <c r="K6" s="1">
        <f>VLOOKUP(M6,params!A:H,8,FALSE)</f>
        <v>5.0647428951012019</v>
      </c>
      <c r="L6" s="1">
        <f t="shared" si="0"/>
        <v>1.2656691200000001</v>
      </c>
      <c r="M6" t="s">
        <v>11</v>
      </c>
      <c r="N6" s="2">
        <v>0.69002405355700003</v>
      </c>
      <c r="O6" s="2">
        <v>1.0166676937500001</v>
      </c>
      <c r="P6" s="2">
        <v>1.01939998505</v>
      </c>
      <c r="Q6" s="2">
        <v>0.69189911892</v>
      </c>
      <c r="R6" s="2">
        <v>0.62327172663599995</v>
      </c>
      <c r="S6" s="2">
        <v>0.41738954978699999</v>
      </c>
      <c r="T6">
        <v>0</v>
      </c>
      <c r="V6" s="1" t="str">
        <f>IF(ABS(N6-B6)&lt;0.01,"",N6-B6)</f>
        <v/>
      </c>
      <c r="W6" s="1">
        <f>IF(ABS(O6-C6)&lt;0.01,"",O6-C6)</f>
        <v>0.29101739829800011</v>
      </c>
      <c r="X6" s="1">
        <f>IF(ABS(P6-D6)&lt;0.01,"",P6-D6)</f>
        <v>0.51763249393099997</v>
      </c>
      <c r="Y6" s="1" t="str">
        <f>IF(ABS(Q6-E6)&lt;0.01,"",Q6-E6)</f>
        <v/>
      </c>
      <c r="Z6" s="1" t="str">
        <f>IF(ABS(R6-F6)&lt;0.01,"",R6-F6)</f>
        <v/>
      </c>
      <c r="AA6" s="1" t="str">
        <f>IF(ABS(S6-G6)&lt;0.01,"",S6-G6)</f>
        <v/>
      </c>
      <c r="AB6" s="1" t="str">
        <f>IF(ABS(T6-H6)&lt;0.01,"",T6-H6)</f>
        <v/>
      </c>
    </row>
    <row r="7" spans="1:28" x14ac:dyDescent="0.25">
      <c r="A7" t="s">
        <v>12</v>
      </c>
      <c r="B7" s="2">
        <v>2.2325063466700001</v>
      </c>
      <c r="C7" s="2">
        <v>2.3477716200000001</v>
      </c>
      <c r="D7" s="2">
        <v>1.6234203760000001</v>
      </c>
      <c r="E7" s="2">
        <v>2.2385729400000001</v>
      </c>
      <c r="F7" s="2">
        <v>2.0165356239999999</v>
      </c>
      <c r="G7" s="2">
        <v>1.3504236759999999</v>
      </c>
      <c r="H7" s="2">
        <v>0</v>
      </c>
      <c r="J7" s="1">
        <f>VLOOKUP(M7,params!A:D,4,FALSE)</f>
        <v>8.0530000000000004E-2</v>
      </c>
      <c r="K7" s="1">
        <f>VLOOKUP(M7,params!A:H,8,FALSE)</f>
        <v>50.85</v>
      </c>
      <c r="L7" s="1">
        <f t="shared" si="0"/>
        <v>4.0949505000000004</v>
      </c>
      <c r="M7" t="s">
        <v>12</v>
      </c>
      <c r="N7" s="2">
        <v>2.2325063466700001</v>
      </c>
      <c r="O7" s="2">
        <v>2.37692381445</v>
      </c>
      <c r="P7" s="2">
        <v>1.67879785202</v>
      </c>
      <c r="Q7" s="2">
        <v>2.2385729400000001</v>
      </c>
      <c r="R7" s="2">
        <v>2.0165356239999999</v>
      </c>
      <c r="S7" s="2">
        <v>1.3504236759999999</v>
      </c>
      <c r="T7">
        <v>0</v>
      </c>
      <c r="V7" s="1" t="str">
        <f>IF(ABS(N7-B7)&lt;0.01,"",N7-B7)</f>
        <v/>
      </c>
      <c r="W7" s="1">
        <f>IF(ABS(O7-C7)&lt;0.01,"",O7-C7)</f>
        <v>2.9152194449999946E-2</v>
      </c>
      <c r="X7" s="1">
        <f>IF(ABS(P7-D7)&lt;0.01,"",P7-D7)</f>
        <v>5.5377476019999872E-2</v>
      </c>
      <c r="Y7" s="1" t="str">
        <f>IF(ABS(Q7-E7)&lt;0.01,"",Q7-E7)</f>
        <v/>
      </c>
      <c r="Z7" s="1" t="str">
        <f>IF(ABS(R7-F7)&lt;0.01,"",R7-F7)</f>
        <v/>
      </c>
      <c r="AA7" s="1" t="str">
        <f>IF(ABS(S7-G7)&lt;0.01,"",S7-G7)</f>
        <v/>
      </c>
      <c r="AB7" s="1" t="str">
        <f>IF(ABS(T7-H7)&lt;0.01,"",T7-H7)</f>
        <v/>
      </c>
    </row>
    <row r="8" spans="1:28" x14ac:dyDescent="0.25">
      <c r="A8" t="s">
        <v>13</v>
      </c>
      <c r="B8" s="2">
        <v>6.0105363019900002</v>
      </c>
      <c r="C8" s="2">
        <v>6.3208629045300002</v>
      </c>
      <c r="D8" s="2">
        <v>4.3707052021999999</v>
      </c>
      <c r="E8" s="2">
        <v>6.0268692810699998</v>
      </c>
      <c r="F8" s="2">
        <v>5.4290822466800002</v>
      </c>
      <c r="G8" s="2">
        <v>3.6357211435400001</v>
      </c>
      <c r="H8" s="2">
        <v>0</v>
      </c>
      <c r="J8" s="1">
        <f>VLOOKUP(M8,params!A:D,4,FALSE)</f>
        <v>0.179732</v>
      </c>
      <c r="K8" s="1">
        <f>VLOOKUP(M8,params!A:H,8,FALSE)</f>
        <v>61.34</v>
      </c>
      <c r="L8" s="1">
        <f t="shared" si="0"/>
        <v>11.024760880000001</v>
      </c>
      <c r="M8" t="s">
        <v>13</v>
      </c>
      <c r="N8" s="2">
        <v>6.0105363019900002</v>
      </c>
      <c r="O8" s="2">
        <v>6.3451190394600001</v>
      </c>
      <c r="P8" s="2">
        <v>4.4467091777499999</v>
      </c>
      <c r="Q8" s="2">
        <v>6.0268692810699998</v>
      </c>
      <c r="R8" s="2">
        <v>5.4290822466800002</v>
      </c>
      <c r="S8" s="2">
        <v>3.6357211435400001</v>
      </c>
      <c r="T8">
        <v>0</v>
      </c>
      <c r="V8" s="1" t="str">
        <f>IF(ABS(N8-B8)&lt;0.01,"",N8-B8)</f>
        <v/>
      </c>
      <c r="W8" s="1">
        <f>IF(ABS(O8-C8)&lt;0.01,"",O8-C8)</f>
        <v>2.4256134929999895E-2</v>
      </c>
      <c r="X8" s="1">
        <f>IF(ABS(P8-D8)&lt;0.01,"",P8-D8)</f>
        <v>7.6003975549999936E-2</v>
      </c>
      <c r="Y8" s="1" t="str">
        <f>IF(ABS(Q8-E8)&lt;0.01,"",Q8-E8)</f>
        <v/>
      </c>
      <c r="Z8" s="1" t="str">
        <f>IF(ABS(R8-F8)&lt;0.01,"",R8-F8)</f>
        <v/>
      </c>
      <c r="AA8" s="1" t="str">
        <f>IF(ABS(S8-G8)&lt;0.01,"",S8-G8)</f>
        <v/>
      </c>
      <c r="AB8" s="1" t="str">
        <f>IF(ABS(T8-H8)&lt;0.01,"",T8-H8)</f>
        <v/>
      </c>
    </row>
    <row r="9" spans="1:28" x14ac:dyDescent="0.25">
      <c r="A9" t="s">
        <v>14</v>
      </c>
      <c r="B9" s="2">
        <v>2.0054895345800001</v>
      </c>
      <c r="C9" s="2">
        <v>2.1090338312000001</v>
      </c>
      <c r="D9" s="2">
        <v>1.45833967243</v>
      </c>
      <c r="E9" s="2">
        <v>2.0109392343999999</v>
      </c>
      <c r="F9" s="2">
        <v>1.81148022091</v>
      </c>
      <c r="G9" s="2">
        <v>1.2131031804300001</v>
      </c>
      <c r="H9" s="2">
        <v>0</v>
      </c>
      <c r="J9" s="1">
        <f>VLOOKUP(M9,params!A:D,4,FALSE)</f>
        <v>0.17038199999999998</v>
      </c>
      <c r="K9" s="1">
        <f>VLOOKUP(M9,params!A:H,8,FALSE)</f>
        <v>21.59</v>
      </c>
      <c r="L9" s="1">
        <f t="shared" si="0"/>
        <v>3.6785473799999995</v>
      </c>
      <c r="M9" t="s">
        <v>14</v>
      </c>
      <c r="N9" s="2">
        <v>2.0054895345800001</v>
      </c>
      <c r="O9" s="2">
        <v>2.1090338312000001</v>
      </c>
      <c r="P9" s="2">
        <v>1.5747289038100001</v>
      </c>
      <c r="Q9" s="2">
        <v>2.0109392343999999</v>
      </c>
      <c r="R9" s="2">
        <v>1.81148022091</v>
      </c>
      <c r="S9" s="2">
        <v>1.2131031804300001</v>
      </c>
      <c r="T9">
        <v>0</v>
      </c>
      <c r="V9" s="1" t="str">
        <f>IF(ABS(N9-B9)&lt;0.01,"",N9-B9)</f>
        <v/>
      </c>
      <c r="W9" s="1" t="str">
        <f>IF(ABS(O9-C9)&lt;0.01,"",O9-C9)</f>
        <v/>
      </c>
      <c r="X9" s="1">
        <f>IF(ABS(P9-D9)&lt;0.01,"",P9-D9)</f>
        <v>0.11638923138000012</v>
      </c>
      <c r="Y9" s="1" t="str">
        <f>IF(ABS(Q9-E9)&lt;0.01,"",Q9-E9)</f>
        <v/>
      </c>
      <c r="Z9" s="1" t="str">
        <f>IF(ABS(R9-F9)&lt;0.01,"",R9-F9)</f>
        <v/>
      </c>
      <c r="AA9" s="1" t="str">
        <f>IF(ABS(S9-G9)&lt;0.01,"",S9-G9)</f>
        <v/>
      </c>
      <c r="AB9" s="1" t="str">
        <f>IF(ABS(T9-H9)&lt;0.01,"",T9-H9)</f>
        <v/>
      </c>
    </row>
    <row r="10" spans="1:28" x14ac:dyDescent="0.25">
      <c r="A10" t="s">
        <v>15</v>
      </c>
      <c r="B10" s="2">
        <v>2.9930817410400001</v>
      </c>
      <c r="C10" s="2">
        <v>3.14761585267</v>
      </c>
      <c r="D10" s="2">
        <v>2.1764909616899999</v>
      </c>
      <c r="E10" s="2">
        <v>3.00121511533</v>
      </c>
      <c r="F10" s="2">
        <v>2.7035336160900001</v>
      </c>
      <c r="G10" s="2">
        <v>1.81048911836</v>
      </c>
      <c r="H10" s="2">
        <v>0</v>
      </c>
      <c r="J10" s="1">
        <f>VLOOKUP(M10,params!A:D,4,FALSE)</f>
        <v>0.17658499999999999</v>
      </c>
      <c r="K10" s="1">
        <f>VLOOKUP(M10,params!A:H,8,FALSE)</f>
        <v>31.09</v>
      </c>
      <c r="L10" s="1">
        <f t="shared" si="0"/>
        <v>5.49002765</v>
      </c>
      <c r="M10" t="s">
        <v>15</v>
      </c>
      <c r="N10" s="2">
        <v>2.9930817410400001</v>
      </c>
      <c r="O10" s="2">
        <v>3.14761585267</v>
      </c>
      <c r="P10" s="2">
        <v>2.2809543611200001</v>
      </c>
      <c r="Q10" s="2">
        <v>3.00121511533</v>
      </c>
      <c r="R10" s="2">
        <v>2.7035336160900001</v>
      </c>
      <c r="S10" s="2">
        <v>1.81048911836</v>
      </c>
      <c r="T10">
        <v>0</v>
      </c>
      <c r="V10" s="1" t="str">
        <f>IF(ABS(N10-B10)&lt;0.01,"",N10-B10)</f>
        <v/>
      </c>
      <c r="W10" s="1" t="str">
        <f>IF(ABS(O10-C10)&lt;0.01,"",O10-C10)</f>
        <v/>
      </c>
      <c r="X10" s="1">
        <f>IF(ABS(P10-D10)&lt;0.01,"",P10-D10)</f>
        <v>0.10446339943000016</v>
      </c>
      <c r="Y10" s="1" t="str">
        <f>IF(ABS(Q10-E10)&lt;0.01,"",Q10-E10)</f>
        <v/>
      </c>
      <c r="Z10" s="1" t="str">
        <f>IF(ABS(R10-F10)&lt;0.01,"",R10-F10)</f>
        <v/>
      </c>
      <c r="AA10" s="1" t="str">
        <f>IF(ABS(S10-G10)&lt;0.01,"",S10-G10)</f>
        <v/>
      </c>
      <c r="AB10" s="1" t="str">
        <f>IF(ABS(T10-H10)&lt;0.01,"",T10-H10)</f>
        <v/>
      </c>
    </row>
    <row r="11" spans="1:28" x14ac:dyDescent="0.25">
      <c r="A11" t="s">
        <v>16</v>
      </c>
      <c r="B11" s="2">
        <v>4.6656885070199996</v>
      </c>
      <c r="C11" s="2">
        <v>4.9065800332</v>
      </c>
      <c r="D11" s="2">
        <v>3.3927669686900002</v>
      </c>
      <c r="E11" s="2">
        <v>4.6783670084000004</v>
      </c>
      <c r="F11" s="2">
        <v>4.2143338579699998</v>
      </c>
      <c r="G11" s="2">
        <v>2.8222344066899998</v>
      </c>
      <c r="H11" s="2">
        <v>0</v>
      </c>
      <c r="J11" s="1">
        <f>VLOOKUP(M11,params!A:D,4,FALSE)</f>
        <v>0.113667</v>
      </c>
      <c r="K11" s="1">
        <f>VLOOKUP(M11,params!A:H,8,FALSE)</f>
        <v>75.290000000000006</v>
      </c>
      <c r="L11" s="1">
        <f t="shared" si="0"/>
        <v>8.5579884300000018</v>
      </c>
      <c r="M11" t="s">
        <v>16</v>
      </c>
      <c r="N11" s="2">
        <v>4.6656885070199996</v>
      </c>
      <c r="O11" s="2">
        <v>4.9065800332</v>
      </c>
      <c r="P11" s="2">
        <v>3.4168053280000001</v>
      </c>
      <c r="Q11" s="2">
        <v>4.6783670084000004</v>
      </c>
      <c r="R11" s="2">
        <v>4.2143338579699998</v>
      </c>
      <c r="S11" s="2">
        <v>2.8222344066899998</v>
      </c>
      <c r="T11">
        <v>0</v>
      </c>
      <c r="V11" s="1" t="str">
        <f>IF(ABS(N11-B11)&lt;0.01,"",N11-B11)</f>
        <v/>
      </c>
      <c r="W11" s="1" t="str">
        <f>IF(ABS(O11-C11)&lt;0.01,"",O11-C11)</f>
        <v/>
      </c>
      <c r="X11" s="1">
        <f>IF(ABS(P11-D11)&lt;0.01,"",P11-D11)</f>
        <v>2.4038359309999979E-2</v>
      </c>
      <c r="Y11" s="1" t="str">
        <f>IF(ABS(Q11-E11)&lt;0.01,"",Q11-E11)</f>
        <v/>
      </c>
      <c r="Z11" s="1" t="str">
        <f>IF(ABS(R11-F11)&lt;0.01,"",R11-F11)</f>
        <v/>
      </c>
      <c r="AA11" s="1" t="str">
        <f>IF(ABS(S11-G11)&lt;0.01,"",S11-G11)</f>
        <v/>
      </c>
      <c r="AB11" s="1" t="str">
        <f>IF(ABS(T11-H11)&lt;0.01,"",T11-H11)</f>
        <v/>
      </c>
    </row>
    <row r="12" spans="1:28" x14ac:dyDescent="0.25">
      <c r="A12" t="s">
        <v>17</v>
      </c>
      <c r="B12" s="2">
        <v>2.0319080092399999</v>
      </c>
      <c r="C12" s="2">
        <v>2.1368163031999998</v>
      </c>
      <c r="D12" s="2">
        <v>1.47755049803</v>
      </c>
      <c r="E12" s="2">
        <v>2.0374294983999999</v>
      </c>
      <c r="F12" s="2">
        <v>1.83534299531</v>
      </c>
      <c r="G12" s="2">
        <v>1.2290834860299999</v>
      </c>
      <c r="H12" s="2">
        <v>0</v>
      </c>
      <c r="J12" s="1">
        <f>VLOOKUP(M12,params!A:D,4,FALSE)</f>
        <v>0.12638199999999999</v>
      </c>
      <c r="K12" s="1">
        <f>VLOOKUP(M12,params!A:H,8,FALSE)</f>
        <v>29.49</v>
      </c>
      <c r="L12" s="1">
        <f t="shared" si="0"/>
        <v>3.7270051799999995</v>
      </c>
      <c r="M12" t="s">
        <v>17</v>
      </c>
      <c r="N12" s="2">
        <v>2.0319080092399999</v>
      </c>
      <c r="O12" s="2">
        <v>2.2059107165</v>
      </c>
      <c r="P12" s="2">
        <v>1.6077077291799999</v>
      </c>
      <c r="Q12" s="2">
        <v>2.0374294983999999</v>
      </c>
      <c r="R12" s="2">
        <v>1.83534299531</v>
      </c>
      <c r="S12" s="2">
        <v>1.2290834860299999</v>
      </c>
      <c r="T12">
        <v>0</v>
      </c>
      <c r="V12" s="1" t="str">
        <f>IF(ABS(N12-B12)&lt;0.01,"",N12-B12)</f>
        <v/>
      </c>
      <c r="W12" s="1">
        <f>IF(ABS(O12-C12)&lt;0.01,"",O12-C12)</f>
        <v>6.9094413300000213E-2</v>
      </c>
      <c r="X12" s="1">
        <f>IF(ABS(P12-D12)&lt;0.01,"",P12-D12)</f>
        <v>0.13015723114999989</v>
      </c>
      <c r="Y12" s="1" t="str">
        <f>IF(ABS(Q12-E12)&lt;0.01,"",Q12-E12)</f>
        <v/>
      </c>
      <c r="Z12" s="1" t="str">
        <f>IF(ABS(R12-F12)&lt;0.01,"",R12-F12)</f>
        <v/>
      </c>
      <c r="AA12" s="1" t="str">
        <f>IF(ABS(S12-G12)&lt;0.01,"",S12-G12)</f>
        <v/>
      </c>
      <c r="AB12" s="1" t="str">
        <f>IF(ABS(T12-H12)&lt;0.01,"",T12-H12)</f>
        <v/>
      </c>
    </row>
    <row r="13" spans="1:28" x14ac:dyDescent="0.25">
      <c r="A13" t="s">
        <v>18</v>
      </c>
      <c r="B13" s="2">
        <v>2.7595844163400001</v>
      </c>
      <c r="C13" s="2">
        <v>2.9020629595699998</v>
      </c>
      <c r="D13" s="2">
        <v>2.0066977983999998</v>
      </c>
      <c r="E13" s="2">
        <v>2.7670832870400002</v>
      </c>
      <c r="F13" s="2">
        <v>2.4926246195399999</v>
      </c>
      <c r="G13" s="2">
        <v>1.6692486170600001</v>
      </c>
      <c r="H13" s="2">
        <v>0</v>
      </c>
      <c r="J13" s="1">
        <f>VLOOKUP(M13,params!A:D,4,FALSE)</f>
        <v>0.29051400000000005</v>
      </c>
      <c r="K13" s="1">
        <f>VLOOKUP(M13,params!A:H,8,FALSE)</f>
        <v>17.423386549357343</v>
      </c>
      <c r="L13" s="1">
        <f t="shared" si="0"/>
        <v>5.06173772</v>
      </c>
      <c r="M13" t="s">
        <v>18</v>
      </c>
      <c r="N13" s="2">
        <v>2.7595844163400001</v>
      </c>
      <c r="O13" s="2">
        <v>3.2281508107799999</v>
      </c>
      <c r="P13" s="2">
        <v>2.5809677124100001</v>
      </c>
      <c r="Q13" s="2">
        <v>2.7670832870400002</v>
      </c>
      <c r="R13" s="2">
        <v>2.4926246195399999</v>
      </c>
      <c r="S13" s="2">
        <v>1.6692486170600001</v>
      </c>
      <c r="T13">
        <v>0</v>
      </c>
      <c r="V13" s="1" t="str">
        <f>IF(ABS(N13-B13)&lt;0.01,"",N13-B13)</f>
        <v/>
      </c>
      <c r="W13" s="1">
        <f>IF(ABS(O13-C13)&lt;0.01,"",O13-C13)</f>
        <v>0.32608785121000006</v>
      </c>
      <c r="X13" s="1">
        <f>IF(ABS(P13-D13)&lt;0.01,"",P13-D13)</f>
        <v>0.57426991401000027</v>
      </c>
      <c r="Y13" s="1" t="str">
        <f>IF(ABS(Q13-E13)&lt;0.01,"",Q13-E13)</f>
        <v/>
      </c>
      <c r="Z13" s="1" t="str">
        <f>IF(ABS(R13-F13)&lt;0.01,"",R13-F13)</f>
        <v/>
      </c>
      <c r="AA13" s="1" t="str">
        <f>IF(ABS(S13-G13)&lt;0.01,"",S13-G13)</f>
        <v/>
      </c>
      <c r="AB13" s="1" t="str">
        <f>IF(ABS(T13-H13)&lt;0.01,"",T13-H13)</f>
        <v/>
      </c>
    </row>
    <row r="14" spans="1:28" x14ac:dyDescent="0.25">
      <c r="A14" t="s">
        <v>19</v>
      </c>
      <c r="B14" s="2">
        <v>10.7504716707</v>
      </c>
      <c r="C14" s="2">
        <v>11.305523197199999</v>
      </c>
      <c r="D14" s="2">
        <v>7.8174625518400003</v>
      </c>
      <c r="E14" s="2">
        <v>10.7796849089</v>
      </c>
      <c r="F14" s="2">
        <v>9.7104803895000007</v>
      </c>
      <c r="G14" s="2">
        <v>6.5028668312400004</v>
      </c>
      <c r="H14" s="2">
        <v>0</v>
      </c>
      <c r="J14" s="1">
        <f>VLOOKUP(M14,params!A:D,4,FALSE)</f>
        <v>0.31272800000000001</v>
      </c>
      <c r="K14" s="1">
        <f>VLOOKUP(M14,params!A:H,8,FALSE)</f>
        <v>63.054589963162876</v>
      </c>
      <c r="L14" s="1">
        <f t="shared" si="0"/>
        <v>19.718935810000001</v>
      </c>
      <c r="M14" t="s">
        <v>19</v>
      </c>
      <c r="N14" s="2">
        <v>10.7504716707</v>
      </c>
      <c r="O14" s="2">
        <v>11.460181225299999</v>
      </c>
      <c r="P14" s="2">
        <v>8.0902111261999998</v>
      </c>
      <c r="Q14" s="2">
        <v>10.7796849089</v>
      </c>
      <c r="R14" s="2">
        <v>9.7104803895000007</v>
      </c>
      <c r="S14" s="2">
        <v>6.5028668312400004</v>
      </c>
      <c r="T14">
        <v>0</v>
      </c>
      <c r="V14" s="1" t="str">
        <f>IF(ABS(N14-B14)&lt;0.01,"",N14-B14)</f>
        <v/>
      </c>
      <c r="W14" s="1">
        <f>IF(ABS(O14-C14)&lt;0.01,"",O14-C14)</f>
        <v>0.15465802810000007</v>
      </c>
      <c r="X14" s="1">
        <f>IF(ABS(P14-D14)&lt;0.01,"",P14-D14)</f>
        <v>0.27274857435999955</v>
      </c>
      <c r="Y14" s="1" t="str">
        <f>IF(ABS(Q14-E14)&lt;0.01,"",Q14-E14)</f>
        <v/>
      </c>
      <c r="Z14" s="1" t="str">
        <f>IF(ABS(R14-F14)&lt;0.01,"",R14-F14)</f>
        <v/>
      </c>
      <c r="AA14" s="1" t="str">
        <f>IF(ABS(S14-G14)&lt;0.01,"",S14-G14)</f>
        <v/>
      </c>
      <c r="AB14" s="1" t="str">
        <f>IF(ABS(T14-H14)&lt;0.01,"",T14-H14)</f>
        <v/>
      </c>
    </row>
    <row r="15" spans="1:28" x14ac:dyDescent="0.25">
      <c r="A15" t="s">
        <v>20</v>
      </c>
      <c r="B15" s="2">
        <v>0.41551692871099999</v>
      </c>
      <c r="C15" s="2">
        <v>0.43697024839999998</v>
      </c>
      <c r="D15" s="2">
        <v>0.30215307098700001</v>
      </c>
      <c r="E15" s="2">
        <v>0.4166460508</v>
      </c>
      <c r="F15" s="2">
        <v>0.37532018234699999</v>
      </c>
      <c r="G15" s="2">
        <v>0.25134257698700002</v>
      </c>
      <c r="H15" s="2">
        <v>0</v>
      </c>
      <c r="J15" s="1">
        <f>VLOOKUP(M15,params!A:D,4,FALSE)</f>
        <v>0.12514900000000001</v>
      </c>
      <c r="K15" s="1">
        <f>VLOOKUP(M15,params!A:H,8,FALSE)</f>
        <v>6.09</v>
      </c>
      <c r="L15" s="1">
        <f t="shared" si="0"/>
        <v>0.76215741000000004</v>
      </c>
      <c r="M15" t="s">
        <v>20</v>
      </c>
      <c r="N15" s="2">
        <v>0.41551692871099999</v>
      </c>
      <c r="O15" s="2">
        <v>0.54822947444100001</v>
      </c>
      <c r="P15" s="2">
        <v>0.50598981078100003</v>
      </c>
      <c r="Q15" s="2">
        <v>0.4166460508</v>
      </c>
      <c r="R15" s="2">
        <v>0.37532018234699999</v>
      </c>
      <c r="S15" s="2">
        <v>0.25134257698700002</v>
      </c>
      <c r="T15">
        <v>0</v>
      </c>
      <c r="V15" s="1" t="str">
        <f>IF(ABS(N15-B15)&lt;0.01,"",N15-B15)</f>
        <v/>
      </c>
      <c r="W15" s="1">
        <f>IF(ABS(O15-C15)&lt;0.01,"",O15-C15)</f>
        <v>0.11125922604100003</v>
      </c>
      <c r="X15" s="1">
        <f>IF(ABS(P15-D15)&lt;0.01,"",P15-D15)</f>
        <v>0.20383673979400002</v>
      </c>
      <c r="Y15" s="1" t="str">
        <f>IF(ABS(Q15-E15)&lt;0.01,"",Q15-E15)</f>
        <v/>
      </c>
      <c r="Z15" s="1" t="str">
        <f>IF(ABS(R15-F15)&lt;0.01,"",R15-F15)</f>
        <v/>
      </c>
      <c r="AA15" s="1" t="str">
        <f>IF(ABS(S15-G15)&lt;0.01,"",S15-G15)</f>
        <v/>
      </c>
      <c r="AB15" s="1" t="str">
        <f>IF(ABS(T15-H15)&lt;0.01,"",T15-H15)</f>
        <v/>
      </c>
    </row>
    <row r="16" spans="1:28" x14ac:dyDescent="0.25">
      <c r="A16" t="s">
        <v>21</v>
      </c>
      <c r="B16" s="2">
        <v>1.3212379889800001</v>
      </c>
      <c r="C16" s="2">
        <v>1.3894540808</v>
      </c>
      <c r="D16" s="2">
        <v>0.96076979850699995</v>
      </c>
      <c r="E16" s="2">
        <v>1.3248283096</v>
      </c>
      <c r="F16" s="2">
        <v>1.19342257483</v>
      </c>
      <c r="G16" s="2">
        <v>0.79920537050700002</v>
      </c>
      <c r="H16" s="2">
        <v>0</v>
      </c>
      <c r="J16" s="1">
        <f>VLOOKUP(M16,params!A:D,4,FALSE)</f>
        <v>0.20503100000000002</v>
      </c>
      <c r="K16" s="1">
        <f>VLOOKUP(M16,params!A:H,8,FALSE)</f>
        <v>11.82</v>
      </c>
      <c r="L16" s="1">
        <f t="shared" si="0"/>
        <v>2.4234664200000005</v>
      </c>
      <c r="M16" t="s">
        <v>21</v>
      </c>
      <c r="N16" s="2">
        <v>1.3212379889800001</v>
      </c>
      <c r="O16" s="2">
        <v>1.5296372117499999</v>
      </c>
      <c r="P16" s="2">
        <v>1.2248411934700001</v>
      </c>
      <c r="Q16" s="2">
        <v>1.3248283096</v>
      </c>
      <c r="R16" s="2">
        <v>1.19342257483</v>
      </c>
      <c r="S16" s="2">
        <v>0.79920537050700002</v>
      </c>
      <c r="T16">
        <v>0</v>
      </c>
      <c r="V16" s="1" t="str">
        <f>IF(ABS(N16-B16)&lt;0.01,"",N16-B16)</f>
        <v/>
      </c>
      <c r="W16" s="1">
        <f>IF(ABS(O16-C16)&lt;0.01,"",O16-C16)</f>
        <v>0.1401831309499999</v>
      </c>
      <c r="X16" s="1">
        <f>IF(ABS(P16-D16)&lt;0.01,"",P16-D16)</f>
        <v>0.26407139496300014</v>
      </c>
      <c r="Y16" s="1" t="str">
        <f>IF(ABS(Q16-E16)&lt;0.01,"",Q16-E16)</f>
        <v/>
      </c>
      <c r="Z16" s="1" t="str">
        <f>IF(ABS(R16-F16)&lt;0.01,"",R16-F16)</f>
        <v/>
      </c>
      <c r="AA16" s="1" t="str">
        <f>IF(ABS(S16-G16)&lt;0.01,"",S16-G16)</f>
        <v/>
      </c>
      <c r="AB16" s="1" t="str">
        <f>IF(ABS(T16-H16)&lt;0.01,"",T16-H16)</f>
        <v/>
      </c>
    </row>
    <row r="17" spans="1:28" x14ac:dyDescent="0.25">
      <c r="A17" t="s">
        <v>22</v>
      </c>
      <c r="B17" s="2">
        <v>0.172938192593</v>
      </c>
      <c r="C17" s="2">
        <v>0.181867066667</v>
      </c>
      <c r="D17" s="2">
        <v>0.12575614222199999</v>
      </c>
      <c r="E17" s="2">
        <v>0.17340813333300001</v>
      </c>
      <c r="F17" s="2">
        <v>0.156208302222</v>
      </c>
      <c r="G17" s="2">
        <v>0.104608808889</v>
      </c>
      <c r="H17" s="2">
        <v>0</v>
      </c>
      <c r="J17" s="1">
        <f>VLOOKUP(M17,params!A:D,4,FALSE)</f>
        <v>0.158605</v>
      </c>
      <c r="K17" s="1">
        <f>VLOOKUP(M17,params!A:H,8,FALSE)</f>
        <v>2</v>
      </c>
      <c r="L17" s="1">
        <f t="shared" si="0"/>
        <v>0.31720999999999999</v>
      </c>
      <c r="M17" t="s">
        <v>22</v>
      </c>
      <c r="N17" s="2">
        <v>0.172938192593</v>
      </c>
      <c r="O17" s="2">
        <v>0.33913917108699998</v>
      </c>
      <c r="P17" s="2">
        <v>0.41152338145</v>
      </c>
      <c r="Q17" s="2">
        <v>0.17340813333300001</v>
      </c>
      <c r="R17" s="2">
        <v>0.156208302222</v>
      </c>
      <c r="S17" s="2">
        <v>0.104608808889</v>
      </c>
      <c r="T17">
        <v>0</v>
      </c>
      <c r="V17" s="1" t="str">
        <f>IF(ABS(N17-B17)&lt;0.01,"",N17-B17)</f>
        <v/>
      </c>
      <c r="W17" s="1">
        <f>IF(ABS(O17-C17)&lt;0.01,"",O17-C17)</f>
        <v>0.15727210441999998</v>
      </c>
      <c r="X17" s="1">
        <f>IF(ABS(P17-D17)&lt;0.01,"",P17-D17)</f>
        <v>0.28576723922800001</v>
      </c>
      <c r="Y17" s="1" t="str">
        <f>IF(ABS(Q17-E17)&lt;0.01,"",Q17-E17)</f>
        <v/>
      </c>
      <c r="Z17" s="1" t="str">
        <f>IF(ABS(R17-F17)&lt;0.01,"",R17-F17)</f>
        <v/>
      </c>
      <c r="AA17" s="1" t="str">
        <f>IF(ABS(S17-G17)&lt;0.01,"",S17-G17)</f>
        <v/>
      </c>
      <c r="AB17" s="1" t="str">
        <f>IF(ABS(T17-H17)&lt;0.01,"",T17-H17)</f>
        <v/>
      </c>
    </row>
    <row r="18" spans="1:28" x14ac:dyDescent="0.25">
      <c r="A18" t="s">
        <v>23</v>
      </c>
      <c r="B18" s="2">
        <v>3.22042709807</v>
      </c>
      <c r="C18" s="2">
        <v>3.38669914933</v>
      </c>
      <c r="D18" s="2">
        <v>2.3418105745800002</v>
      </c>
      <c r="E18" s="2">
        <v>3.2291782586700002</v>
      </c>
      <c r="F18" s="2">
        <v>2.9088857809799999</v>
      </c>
      <c r="G18" s="2">
        <v>1.9480083479100001</v>
      </c>
      <c r="H18" s="2">
        <v>0</v>
      </c>
      <c r="J18" s="1">
        <f>VLOOKUP(M18,params!A:D,4,FALSE)</f>
        <v>0.15693499999999999</v>
      </c>
      <c r="K18" s="1">
        <f>VLOOKUP(M18,params!A:H,8,FALSE)</f>
        <v>37.64</v>
      </c>
      <c r="L18" s="1">
        <f t="shared" si="0"/>
        <v>5.9070333999999995</v>
      </c>
      <c r="M18" t="s">
        <v>23</v>
      </c>
      <c r="N18" s="2">
        <v>3.22042709807</v>
      </c>
      <c r="O18" s="2">
        <v>3.3981939524599998</v>
      </c>
      <c r="P18" s="2">
        <v>2.44246143247</v>
      </c>
      <c r="Q18" s="2">
        <v>3.2291782586700002</v>
      </c>
      <c r="R18" s="2">
        <v>2.9088857809799999</v>
      </c>
      <c r="S18" s="2">
        <v>1.9480083479100001</v>
      </c>
      <c r="T18">
        <v>0</v>
      </c>
      <c r="V18" s="1" t="str">
        <f>IF(ABS(N18-B18)&lt;0.01,"",N18-B18)</f>
        <v/>
      </c>
      <c r="W18" s="1">
        <f>IF(ABS(O18-C18)&lt;0.01,"",O18-C18)</f>
        <v>1.1494803129999731E-2</v>
      </c>
      <c r="X18" s="1">
        <f>IF(ABS(P18-D18)&lt;0.01,"",P18-D18)</f>
        <v>0.10065085788999983</v>
      </c>
      <c r="Y18" s="1" t="str">
        <f>IF(ABS(Q18-E18)&lt;0.01,"",Q18-E18)</f>
        <v/>
      </c>
      <c r="Z18" s="1" t="str">
        <f>IF(ABS(R18-F18)&lt;0.01,"",R18-F18)</f>
        <v/>
      </c>
      <c r="AA18" s="1" t="str">
        <f>IF(ABS(S18-G18)&lt;0.01,"",S18-G18)</f>
        <v/>
      </c>
      <c r="AB18" s="1" t="str">
        <f>IF(ABS(T18-H18)&lt;0.01,"",T18-H18)</f>
        <v/>
      </c>
    </row>
    <row r="19" spans="1:28" x14ac:dyDescent="0.25">
      <c r="A19" t="s">
        <v>24</v>
      </c>
      <c r="B19" s="2">
        <v>1.54975147615</v>
      </c>
      <c r="C19" s="2">
        <v>1.6297658186699999</v>
      </c>
      <c r="D19" s="2">
        <v>1.12693884516</v>
      </c>
      <c r="E19" s="2">
        <v>1.5539627573300001</v>
      </c>
      <c r="F19" s="2">
        <v>1.3998298659599999</v>
      </c>
      <c r="G19" s="2">
        <v>0.93743119182199997</v>
      </c>
      <c r="H19" s="2">
        <v>0</v>
      </c>
      <c r="J19" s="1">
        <f>VLOOKUP(M19,params!A:D,4,FALSE)</f>
        <v>0.18603500000000001</v>
      </c>
      <c r="K19" s="1">
        <f>VLOOKUP(M19,params!A:H,8,FALSE)</f>
        <v>15.28</v>
      </c>
      <c r="L19" s="1">
        <f t="shared" si="0"/>
        <v>2.8426147999999998</v>
      </c>
      <c r="M19" t="s">
        <v>24</v>
      </c>
      <c r="N19" s="2">
        <v>1.54975147615</v>
      </c>
      <c r="O19" s="2">
        <v>1.6297658186699999</v>
      </c>
      <c r="P19" s="2">
        <v>1.26245394466</v>
      </c>
      <c r="Q19" s="2">
        <v>1.5539627573300001</v>
      </c>
      <c r="R19" s="2">
        <v>1.3998298659599999</v>
      </c>
      <c r="S19" s="2">
        <v>0.93743119182199997</v>
      </c>
      <c r="T19">
        <v>0</v>
      </c>
      <c r="V19" s="1" t="str">
        <f>IF(ABS(N19-B19)&lt;0.01,"",N19-B19)</f>
        <v/>
      </c>
      <c r="W19" s="1" t="str">
        <f>IF(ABS(O19-C19)&lt;0.01,"",O19-C19)</f>
        <v/>
      </c>
      <c r="X19" s="1">
        <f>IF(ABS(P19-D19)&lt;0.01,"",P19-D19)</f>
        <v>0.13551509950000007</v>
      </c>
      <c r="Y19" s="1" t="str">
        <f>IF(ABS(Q19-E19)&lt;0.01,"",Q19-E19)</f>
        <v/>
      </c>
      <c r="Z19" s="1" t="str">
        <f>IF(ABS(R19-F19)&lt;0.01,"",R19-F19)</f>
        <v/>
      </c>
      <c r="AA19" s="1" t="str">
        <f>IF(ABS(S19-G19)&lt;0.01,"",S19-G19)</f>
        <v/>
      </c>
      <c r="AB19" s="1" t="str">
        <f>IF(ABS(T19-H19)&lt;0.01,"",T19-H19)</f>
        <v/>
      </c>
    </row>
    <row r="20" spans="1:28" x14ac:dyDescent="0.25">
      <c r="A20" t="s">
        <v>25</v>
      </c>
      <c r="B20" s="2">
        <v>3.0950362500700002</v>
      </c>
      <c r="C20" s="2">
        <v>3.2548343173299998</v>
      </c>
      <c r="D20" s="2">
        <v>2.2506296209799999</v>
      </c>
      <c r="E20" s="2">
        <v>3.1034466746699998</v>
      </c>
      <c r="F20" s="2">
        <v>2.7956251345799998</v>
      </c>
      <c r="G20" s="2">
        <v>1.87216051431</v>
      </c>
      <c r="H20" s="2">
        <v>0</v>
      </c>
      <c r="J20" s="1">
        <f>VLOOKUP(M20,params!A:D,4,FALSE)</f>
        <v>0.200602</v>
      </c>
      <c r="K20" s="1">
        <f>VLOOKUP(M20,params!A:H,8,FALSE)</f>
        <v>28.3</v>
      </c>
      <c r="L20" s="1">
        <f t="shared" si="0"/>
        <v>5.6770366000000001</v>
      </c>
      <c r="M20" t="s">
        <v>25</v>
      </c>
      <c r="N20" s="2">
        <v>3.0950362500700002</v>
      </c>
      <c r="O20" s="2">
        <v>3.2548343173299998</v>
      </c>
      <c r="P20" s="2">
        <v>2.3774390571700001</v>
      </c>
      <c r="Q20" s="2">
        <v>3.1034466746699998</v>
      </c>
      <c r="R20" s="2">
        <v>2.7956251345799998</v>
      </c>
      <c r="S20" s="2">
        <v>1.87216051431</v>
      </c>
      <c r="T20">
        <v>0</v>
      </c>
      <c r="V20" s="1" t="str">
        <f>IF(ABS(N20-B20)&lt;0.01,"",N20-B20)</f>
        <v/>
      </c>
      <c r="W20" s="1" t="str">
        <f>IF(ABS(O20-C20)&lt;0.01,"",O20-C20)</f>
        <v/>
      </c>
      <c r="X20" s="1">
        <f>IF(ABS(P20-D20)&lt;0.01,"",P20-D20)</f>
        <v>0.12680943619000029</v>
      </c>
      <c r="Y20" s="1" t="str">
        <f>IF(ABS(Q20-E20)&lt;0.01,"",Q20-E20)</f>
        <v/>
      </c>
      <c r="Z20" s="1" t="str">
        <f>IF(ABS(R20-F20)&lt;0.01,"",R20-F20)</f>
        <v/>
      </c>
      <c r="AA20" s="1" t="str">
        <f>IF(ABS(S20-G20)&lt;0.01,"",S20-G20)</f>
        <v/>
      </c>
      <c r="AB20" s="1" t="str">
        <f>IF(ABS(T20-H20)&lt;0.01,"",T20-H20)</f>
        <v/>
      </c>
    </row>
    <row r="21" spans="1:28" x14ac:dyDescent="0.25">
      <c r="A21" t="s">
        <v>26</v>
      </c>
      <c r="B21" s="2">
        <v>17.7196115934</v>
      </c>
      <c r="C21" s="2">
        <v>18.634482844200001</v>
      </c>
      <c r="D21" s="2">
        <v>12.8852393</v>
      </c>
      <c r="E21" s="2">
        <v>17.767762711900001</v>
      </c>
      <c r="F21" s="2">
        <v>16.005431776199998</v>
      </c>
      <c r="G21" s="2">
        <v>10.718438969299999</v>
      </c>
      <c r="H21" s="2">
        <v>0</v>
      </c>
      <c r="J21" s="1">
        <f>VLOOKUP(M21,params!A:D,4,FALSE)</f>
        <v>0.67761800000000005</v>
      </c>
      <c r="K21" s="1">
        <f>VLOOKUP(M21,params!A:H,8,FALSE)</f>
        <v>47.96508498888754</v>
      </c>
      <c r="L21" s="1">
        <f t="shared" si="0"/>
        <v>32.502004960000001</v>
      </c>
      <c r="M21" t="s">
        <v>26</v>
      </c>
      <c r="N21" s="2">
        <v>17.7196115934</v>
      </c>
      <c r="O21" s="2">
        <v>18.916504588399999</v>
      </c>
      <c r="P21" s="2">
        <v>13.414261353600001</v>
      </c>
      <c r="Q21" s="2">
        <v>17.767762711900001</v>
      </c>
      <c r="R21" s="2">
        <v>16.005431776199998</v>
      </c>
      <c r="S21" s="2">
        <v>10.718438969299999</v>
      </c>
      <c r="T21">
        <v>0</v>
      </c>
      <c r="V21" s="1" t="str">
        <f>IF(ABS(N21-B21)&lt;0.01,"",N21-B21)</f>
        <v/>
      </c>
      <c r="W21" s="1">
        <f>IF(ABS(O21-C21)&lt;0.01,"",O21-C21)</f>
        <v>0.28202174419999793</v>
      </c>
      <c r="X21" s="1">
        <f>IF(ABS(P21-D21)&lt;0.01,"",P21-D21)</f>
        <v>0.52902205360000032</v>
      </c>
      <c r="Y21" s="1" t="str">
        <f>IF(ABS(Q21-E21)&lt;0.01,"",Q21-E21)</f>
        <v/>
      </c>
      <c r="Z21" s="1" t="str">
        <f>IF(ABS(R21-F21)&lt;0.01,"",R21-F21)</f>
        <v/>
      </c>
      <c r="AA21" s="1" t="str">
        <f>IF(ABS(S21-G21)&lt;0.01,"",S21-G21)</f>
        <v/>
      </c>
      <c r="AB21" s="1" t="str">
        <f>IF(ABS(T21-H21)&lt;0.01,"",T21-H21)</f>
        <v/>
      </c>
    </row>
    <row r="22" spans="1:28" x14ac:dyDescent="0.25">
      <c r="A22" t="s">
        <v>27</v>
      </c>
      <c r="B22" s="2">
        <v>6.6514723733199999</v>
      </c>
      <c r="C22" s="2">
        <v>6.9948907838999999</v>
      </c>
      <c r="D22" s="2">
        <v>4.8367771932099997</v>
      </c>
      <c r="E22" s="2">
        <v>6.6695470265100001</v>
      </c>
      <c r="F22" s="2">
        <v>6.0080147198200002</v>
      </c>
      <c r="G22" s="2">
        <v>4.0234177997299998</v>
      </c>
      <c r="H22" s="2">
        <v>0</v>
      </c>
      <c r="J22" s="1">
        <f>VLOOKUP(M22,params!A:D,4,FALSE)</f>
        <v>0.45819900000000002</v>
      </c>
      <c r="K22" s="1">
        <f>VLOOKUP(M22,params!A:H,8,FALSE)</f>
        <v>26.626838775291958</v>
      </c>
      <c r="L22" s="1">
        <f t="shared" si="0"/>
        <v>12.2003909</v>
      </c>
      <c r="M22" t="s">
        <v>27</v>
      </c>
      <c r="N22" s="2">
        <v>6.6514723733199999</v>
      </c>
      <c r="O22" s="2">
        <v>7.2407239948699997</v>
      </c>
      <c r="P22" s="2">
        <v>5.3043248033400001</v>
      </c>
      <c r="Q22" s="2">
        <v>6.6695470265100001</v>
      </c>
      <c r="R22" s="2">
        <v>6.0080147198200002</v>
      </c>
      <c r="S22" s="2">
        <v>4.0234177997299998</v>
      </c>
      <c r="T22">
        <v>0</v>
      </c>
      <c r="V22" s="1" t="str">
        <f>IF(ABS(N22-B22)&lt;0.01,"",N22-B22)</f>
        <v/>
      </c>
      <c r="W22" s="1">
        <f>IF(ABS(O22-C22)&lt;0.01,"",O22-C22)</f>
        <v>0.24583321096999988</v>
      </c>
      <c r="X22" s="1">
        <f>IF(ABS(P22-D22)&lt;0.01,"",P22-D22)</f>
        <v>0.46754761013000046</v>
      </c>
      <c r="Y22" s="1" t="str">
        <f>IF(ABS(Q22-E22)&lt;0.01,"",Q22-E22)</f>
        <v/>
      </c>
      <c r="Z22" s="1" t="str">
        <f>IF(ABS(R22-F22)&lt;0.01,"",R22-F22)</f>
        <v/>
      </c>
      <c r="AA22" s="1" t="str">
        <f>IF(ABS(S22-G22)&lt;0.01,"",S22-G22)</f>
        <v/>
      </c>
      <c r="AB22" s="1" t="str">
        <f>IF(ABS(T22-H22)&lt;0.01,"",T22-H22)</f>
        <v/>
      </c>
    </row>
    <row r="23" spans="1:28" x14ac:dyDescent="0.25">
      <c r="A23" t="s">
        <v>28</v>
      </c>
      <c r="B23" s="2">
        <v>0.31461498690400003</v>
      </c>
      <c r="C23" s="2">
        <v>0.33085869546699997</v>
      </c>
      <c r="D23" s="2">
        <v>0.228779811129</v>
      </c>
      <c r="E23" s="2">
        <v>0.31546991893300003</v>
      </c>
      <c r="F23" s="2">
        <v>0.28417940664899999</v>
      </c>
      <c r="G23" s="2">
        <v>0.19030786979600001</v>
      </c>
      <c r="H23" s="2">
        <v>0</v>
      </c>
      <c r="J23" s="1">
        <f>VLOOKUP(M23,params!A:D,4,FALSE)</f>
        <v>5.7477999999999994E-2</v>
      </c>
      <c r="K23" s="1">
        <f>VLOOKUP(M23,params!A:H,8,FALSE)</f>
        <v>10.039999999999999</v>
      </c>
      <c r="L23" s="1">
        <f t="shared" si="0"/>
        <v>0.57707911999999995</v>
      </c>
      <c r="M23" t="s">
        <v>28</v>
      </c>
      <c r="N23" s="2">
        <v>0.31461498690400003</v>
      </c>
      <c r="O23" s="2">
        <v>0.35408105450900001</v>
      </c>
      <c r="P23" s="2">
        <v>0.28467907436099998</v>
      </c>
      <c r="Q23" s="2">
        <v>0.31546991893300003</v>
      </c>
      <c r="R23" s="2">
        <v>0.28417940664899999</v>
      </c>
      <c r="S23" s="2">
        <v>0.19030786979600001</v>
      </c>
      <c r="T23">
        <v>0</v>
      </c>
      <c r="V23" s="1" t="str">
        <f>IF(ABS(N23-B23)&lt;0.01,"",N23-B23)</f>
        <v/>
      </c>
      <c r="W23" s="1">
        <f>IF(ABS(O23-C23)&lt;0.01,"",O23-C23)</f>
        <v>2.322235904200004E-2</v>
      </c>
      <c r="X23" s="1">
        <f>IF(ABS(P23-D23)&lt;0.01,"",P23-D23)</f>
        <v>5.5899263231999979E-2</v>
      </c>
      <c r="Y23" s="1" t="str">
        <f>IF(ABS(Q23-E23)&lt;0.01,"",Q23-E23)</f>
        <v/>
      </c>
      <c r="Z23" s="1" t="str">
        <f>IF(ABS(R23-F23)&lt;0.01,"",R23-F23)</f>
        <v/>
      </c>
      <c r="AA23" s="1" t="str">
        <f>IF(ABS(S23-G23)&lt;0.01,"",S23-G23)</f>
        <v/>
      </c>
      <c r="AB23" s="1" t="str">
        <f>IF(ABS(T23-H23)&lt;0.01,"",T23-H23)</f>
        <v/>
      </c>
    </row>
    <row r="24" spans="1:28" x14ac:dyDescent="0.25">
      <c r="A24" t="s">
        <v>29</v>
      </c>
      <c r="B24" s="2">
        <v>0.73978725973299997</v>
      </c>
      <c r="C24" s="2">
        <v>0.7779827976</v>
      </c>
      <c r="D24" s="2">
        <v>0.53795399647999997</v>
      </c>
      <c r="E24" s="2">
        <v>0.74179755120000002</v>
      </c>
      <c r="F24" s="2">
        <v>0.66822088351999998</v>
      </c>
      <c r="G24" s="2">
        <v>0.44749088048000002</v>
      </c>
      <c r="H24" s="2">
        <v>0</v>
      </c>
      <c r="J24" s="1">
        <f>VLOOKUP(M24,params!A:D,4,FALSE)</f>
        <v>0.17807699999999999</v>
      </c>
      <c r="K24" s="1">
        <f>VLOOKUP(M24,params!A:H,8,FALSE)</f>
        <v>7.62</v>
      </c>
      <c r="L24" s="1">
        <f t="shared" si="0"/>
        <v>1.3569467399999999</v>
      </c>
      <c r="M24" t="s">
        <v>29</v>
      </c>
      <c r="N24" s="2">
        <v>0.73978725973299997</v>
      </c>
      <c r="O24" s="2">
        <v>0.90553642177899996</v>
      </c>
      <c r="P24" s="2">
        <v>0.778234298617</v>
      </c>
      <c r="Q24" s="2">
        <v>0.74179755120000002</v>
      </c>
      <c r="R24" s="2">
        <v>0.66822088351999998</v>
      </c>
      <c r="S24" s="2">
        <v>0.44749088048000002</v>
      </c>
      <c r="T24">
        <v>0</v>
      </c>
      <c r="V24" s="1" t="str">
        <f>IF(ABS(N24-B24)&lt;0.01,"",N24-B24)</f>
        <v/>
      </c>
      <c r="W24" s="1">
        <f>IF(ABS(O24-C24)&lt;0.01,"",O24-C24)</f>
        <v>0.12755362417899996</v>
      </c>
      <c r="X24" s="1">
        <f>IF(ABS(P24-D24)&lt;0.01,"",P24-D24)</f>
        <v>0.24028030213700002</v>
      </c>
      <c r="Y24" s="1" t="str">
        <f>IF(ABS(Q24-E24)&lt;0.01,"",Q24-E24)</f>
        <v/>
      </c>
      <c r="Z24" s="1" t="str">
        <f>IF(ABS(R24-F24)&lt;0.01,"",R24-F24)</f>
        <v/>
      </c>
      <c r="AA24" s="1" t="str">
        <f>IF(ABS(S24-G24)&lt;0.01,"",S24-G24)</f>
        <v/>
      </c>
      <c r="AB24" s="1" t="str">
        <f>IF(ABS(T24-H24)&lt;0.01,"",T24-H24)</f>
        <v/>
      </c>
    </row>
    <row r="25" spans="1:28" x14ac:dyDescent="0.25">
      <c r="A25" t="s">
        <v>30</v>
      </c>
      <c r="B25" s="2">
        <v>0.121563478993</v>
      </c>
      <c r="C25" s="2">
        <v>0.12783985426700001</v>
      </c>
      <c r="D25" s="2">
        <v>8.8397790702199996E-2</v>
      </c>
      <c r="E25" s="2">
        <v>0.12189381453299999</v>
      </c>
      <c r="F25" s="2">
        <v>0.109803533742</v>
      </c>
      <c r="G25" s="2">
        <v>7.3532691368900005E-2</v>
      </c>
      <c r="H25" s="2">
        <v>0</v>
      </c>
      <c r="J25" s="1">
        <f>VLOOKUP(M25,params!A:D,4,FALSE)</f>
        <v>8.8132999999999989E-2</v>
      </c>
      <c r="K25" s="1">
        <f>VLOOKUP(M25,params!A:H,8,FALSE)</f>
        <v>2.5299999999999998</v>
      </c>
      <c r="L25" s="1">
        <f t="shared" si="0"/>
        <v>0.22297648999999994</v>
      </c>
      <c r="M25" t="s">
        <v>30</v>
      </c>
      <c r="N25" s="2">
        <v>0.121563478993</v>
      </c>
      <c r="O25" s="2">
        <v>0.12783985426700001</v>
      </c>
      <c r="P25" s="2">
        <v>0.16938040892199999</v>
      </c>
      <c r="Q25" s="2">
        <v>0.12189381453299999</v>
      </c>
      <c r="R25" s="2">
        <v>0.109803533742</v>
      </c>
      <c r="S25" s="2">
        <v>7.3532691368900005E-2</v>
      </c>
      <c r="T25">
        <v>0</v>
      </c>
      <c r="V25" s="1" t="str">
        <f>IF(ABS(N25-B25)&lt;0.01,"",N25-B25)</f>
        <v/>
      </c>
      <c r="W25" s="1" t="str">
        <f>IF(ABS(O25-C25)&lt;0.01,"",O25-C25)</f>
        <v/>
      </c>
      <c r="X25" s="1">
        <f>IF(ABS(P25-D25)&lt;0.01,"",P25-D25)</f>
        <v>8.098261821979999E-2</v>
      </c>
      <c r="Y25" s="1" t="str">
        <f>IF(ABS(Q25-E25)&lt;0.01,"",Q25-E25)</f>
        <v/>
      </c>
      <c r="Z25" s="1" t="str">
        <f>IF(ABS(R25-F25)&lt;0.01,"",R25-F25)</f>
        <v/>
      </c>
      <c r="AA25" s="1" t="str">
        <f>IF(ABS(S25-G25)&lt;0.01,"",S25-G25)</f>
        <v/>
      </c>
      <c r="AB25" s="1" t="str">
        <f>IF(ABS(T25-H25)&lt;0.01,"",T25-H25)</f>
        <v/>
      </c>
    </row>
    <row r="26" spans="1:28" x14ac:dyDescent="0.25">
      <c r="A26" t="s">
        <v>31</v>
      </c>
      <c r="B26" s="2">
        <v>2.1236612039099998</v>
      </c>
      <c r="C26" s="2">
        <v>2.2333067552000001</v>
      </c>
      <c r="D26" s="2">
        <v>1.54427102763</v>
      </c>
      <c r="E26" s="2">
        <v>2.1294320224000001</v>
      </c>
      <c r="F26" s="2">
        <v>1.9182200657099999</v>
      </c>
      <c r="G26" s="2">
        <v>1.2845841956299999</v>
      </c>
      <c r="H26" s="2">
        <v>0</v>
      </c>
      <c r="J26" s="1">
        <f>VLOOKUP(M26,params!A:D,4,FALSE)</f>
        <v>0.15074700000000002</v>
      </c>
      <c r="K26" s="1">
        <f>VLOOKUP(M26,params!A:H,8,FALSE)</f>
        <v>25.84</v>
      </c>
      <c r="L26" s="1">
        <f t="shared" si="0"/>
        <v>3.8953024800000007</v>
      </c>
      <c r="M26" t="s">
        <v>31</v>
      </c>
      <c r="N26" s="2">
        <v>2.1236612039099998</v>
      </c>
      <c r="O26" s="2">
        <v>2.3009595373999998</v>
      </c>
      <c r="P26" s="2">
        <v>1.6774036514099999</v>
      </c>
      <c r="Q26" s="2">
        <v>2.1294320224000001</v>
      </c>
      <c r="R26" s="2">
        <v>1.9182200657099999</v>
      </c>
      <c r="S26" s="2">
        <v>1.2845841956299999</v>
      </c>
      <c r="T26">
        <v>0</v>
      </c>
      <c r="V26" s="1" t="str">
        <f>IF(ABS(N26-B26)&lt;0.01,"",N26-B26)</f>
        <v/>
      </c>
      <c r="W26" s="1">
        <f>IF(ABS(O26-C26)&lt;0.01,"",O26-C26)</f>
        <v>6.7652782199999706E-2</v>
      </c>
      <c r="X26" s="1">
        <f>IF(ABS(P26-D26)&lt;0.01,"",P26-D26)</f>
        <v>0.1331326237799999</v>
      </c>
      <c r="Y26" s="1" t="str">
        <f>IF(ABS(Q26-E26)&lt;0.01,"",Q26-E26)</f>
        <v/>
      </c>
      <c r="Z26" s="1" t="str">
        <f>IF(ABS(R26-F26)&lt;0.01,"",R26-F26)</f>
        <v/>
      </c>
      <c r="AA26" s="1" t="str">
        <f>IF(ABS(S26-G26)&lt;0.01,"",S26-G26)</f>
        <v/>
      </c>
      <c r="AB26" s="1" t="str">
        <f>IF(ABS(T26-H26)&lt;0.01,"",T26-H26)</f>
        <v/>
      </c>
    </row>
    <row r="27" spans="1:28" x14ac:dyDescent="0.25">
      <c r="A27" t="s">
        <v>32</v>
      </c>
      <c r="B27" s="2">
        <v>16.418943036799998</v>
      </c>
      <c r="C27" s="2">
        <v>17.266660204499999</v>
      </c>
      <c r="D27" s="2">
        <v>11.9394270561</v>
      </c>
      <c r="E27" s="2">
        <v>16.463559729899998</v>
      </c>
      <c r="F27" s="2">
        <v>14.8305887648</v>
      </c>
      <c r="G27" s="2">
        <v>9.9316758695500003</v>
      </c>
      <c r="H27" s="2">
        <v>0</v>
      </c>
      <c r="J27" s="1">
        <f>VLOOKUP(M27,params!A:D,4,FALSE)</f>
        <v>0.41601900000000003</v>
      </c>
      <c r="K27" s="1">
        <f>VLOOKUP(M27,params!A:H,8,FALSE)</f>
        <v>72.391568173568999</v>
      </c>
      <c r="L27" s="1">
        <f t="shared" si="0"/>
        <v>30.116267800000003</v>
      </c>
      <c r="M27" t="s">
        <v>32</v>
      </c>
      <c r="N27" s="2">
        <v>16.418943036799998</v>
      </c>
      <c r="O27" s="2">
        <v>17.438314432799999</v>
      </c>
      <c r="P27" s="2">
        <v>12.2391955919</v>
      </c>
      <c r="Q27" s="2">
        <v>16.463559729899998</v>
      </c>
      <c r="R27" s="2">
        <v>14.8305887648</v>
      </c>
      <c r="S27" s="2">
        <v>9.9316758695500003</v>
      </c>
      <c r="T27">
        <v>0</v>
      </c>
      <c r="V27" s="1" t="str">
        <f>IF(ABS(N27-B27)&lt;0.01,"",N27-B27)</f>
        <v/>
      </c>
      <c r="W27" s="1">
        <f>IF(ABS(O27-C27)&lt;0.01,"",O27-C27)</f>
        <v>0.17165422829999955</v>
      </c>
      <c r="X27" s="1">
        <f>IF(ABS(P27-D27)&lt;0.01,"",P27-D27)</f>
        <v>0.29976853580000018</v>
      </c>
      <c r="Y27" s="1" t="str">
        <f>IF(ABS(Q27-E27)&lt;0.01,"",Q27-E27)</f>
        <v/>
      </c>
      <c r="Z27" s="1" t="str">
        <f>IF(ABS(R27-F27)&lt;0.01,"",R27-F27)</f>
        <v/>
      </c>
      <c r="AA27" s="1" t="str">
        <f>IF(ABS(S27-G27)&lt;0.01,"",S27-G27)</f>
        <v/>
      </c>
      <c r="AB27" s="1" t="str">
        <f>IF(ABS(T27-H27)&lt;0.01,"",T27-H27)</f>
        <v/>
      </c>
    </row>
    <row r="28" spans="1:28" x14ac:dyDescent="0.25">
      <c r="A28" t="s">
        <v>33</v>
      </c>
      <c r="B28" s="2">
        <v>19.025706463999999</v>
      </c>
      <c r="C28" s="2">
        <v>20.008011960800001</v>
      </c>
      <c r="D28" s="2">
        <v>13.8349974178</v>
      </c>
      <c r="E28" s="2">
        <v>19.0774067533</v>
      </c>
      <c r="F28" s="2">
        <v>17.185176164800001</v>
      </c>
      <c r="G28" s="2">
        <v>11.5084843991</v>
      </c>
      <c r="H28" s="2">
        <v>0</v>
      </c>
      <c r="J28" s="1">
        <f>VLOOKUP(M28,params!A:D,4,FALSE)</f>
        <v>0.97666500000000001</v>
      </c>
      <c r="K28" s="1">
        <f>VLOOKUP(M28,params!A:H,8,FALSE)</f>
        <v>35.731489589572675</v>
      </c>
      <c r="L28" s="1">
        <f t="shared" si="0"/>
        <v>34.897695279999994</v>
      </c>
      <c r="M28" t="s">
        <v>33</v>
      </c>
      <c r="N28" s="2">
        <v>19.025706463999999</v>
      </c>
      <c r="O28" s="2">
        <v>20.695456033900001</v>
      </c>
      <c r="P28" s="2">
        <v>15.0726490666</v>
      </c>
      <c r="Q28" s="2">
        <v>19.0774067533</v>
      </c>
      <c r="R28" s="2">
        <v>17.185176164800001</v>
      </c>
      <c r="S28" s="2">
        <v>11.5084843991</v>
      </c>
      <c r="T28">
        <v>0</v>
      </c>
      <c r="V28" s="1" t="str">
        <f t="shared" ref="V28:V29" si="1">IF(ABS(N28-B28)&lt;0.01,"",N28-B28)</f>
        <v/>
      </c>
      <c r="W28" s="1">
        <f t="shared" ref="W28:W29" si="2">IF(ABS(O28-C28)&lt;0.01,"",O28-C28)</f>
        <v>0.6874440731</v>
      </c>
      <c r="X28" s="1">
        <f t="shared" ref="X28:X29" si="3">IF(ABS(P28-D28)&lt;0.01,"",P28-D28)</f>
        <v>1.2376516488</v>
      </c>
      <c r="Y28" s="1" t="str">
        <f t="shared" ref="Y28:Y29" si="4">IF(ABS(Q28-E28)&lt;0.01,"",Q28-E28)</f>
        <v/>
      </c>
      <c r="Z28" s="1" t="str">
        <f t="shared" ref="Z28:Z29" si="5">IF(ABS(R28-F28)&lt;0.01,"",R28-F28)</f>
        <v/>
      </c>
      <c r="AA28" s="1" t="str">
        <f t="shared" ref="AA28:AA29" si="6">IF(ABS(S28-G28)&lt;0.01,"",S28-G28)</f>
        <v/>
      </c>
      <c r="AB28" s="1" t="str">
        <f t="shared" ref="AB28:AB29" si="7">IF(ABS(T28-H28)&lt;0.01,"",T28-H28)</f>
        <v/>
      </c>
    </row>
    <row r="29" spans="1:28" x14ac:dyDescent="0.25">
      <c r="A29" t="s">
        <v>34</v>
      </c>
      <c r="B29" s="2">
        <v>5.3193936592600002</v>
      </c>
      <c r="C29" s="2">
        <v>5.5940362666699999</v>
      </c>
      <c r="D29" s="2">
        <v>3.86812430222</v>
      </c>
      <c r="E29" s="2">
        <v>5.3338485333300003</v>
      </c>
      <c r="F29" s="2">
        <v>4.8048001422200004</v>
      </c>
      <c r="G29" s="2">
        <v>3.2176549688899998</v>
      </c>
      <c r="H29" s="2">
        <v>0</v>
      </c>
      <c r="J29" s="1">
        <f>VLOOKUP(M29,params!A:D,4,FALSE)</f>
        <v>0.121963</v>
      </c>
      <c r="K29" s="1">
        <f>VLOOKUP(M29,params!A:H,8,FALSE)</f>
        <v>80</v>
      </c>
      <c r="L29" s="1">
        <f t="shared" si="0"/>
        <v>9.7570399999999999</v>
      </c>
      <c r="M29" t="s">
        <v>34</v>
      </c>
      <c r="N29" s="2">
        <v>5.3193936592600002</v>
      </c>
      <c r="O29" s="2">
        <v>5.5940362666699999</v>
      </c>
      <c r="P29" s="2">
        <v>3.8890006796800001</v>
      </c>
      <c r="Q29" s="2">
        <v>5.3338485333300003</v>
      </c>
      <c r="R29" s="2">
        <v>4.8048001422200004</v>
      </c>
      <c r="S29" s="2">
        <v>3.2176549688899998</v>
      </c>
      <c r="T29">
        <v>0</v>
      </c>
      <c r="V29" s="1" t="str">
        <f t="shared" si="1"/>
        <v/>
      </c>
      <c r="W29" s="1" t="str">
        <f t="shared" si="2"/>
        <v/>
      </c>
      <c r="X29" s="1">
        <f t="shared" si="3"/>
        <v>2.087637746000004E-2</v>
      </c>
      <c r="Y29" s="1" t="str">
        <f t="shared" si="4"/>
        <v/>
      </c>
      <c r="Z29" s="1" t="str">
        <f t="shared" si="5"/>
        <v/>
      </c>
      <c r="AA29" s="1" t="str">
        <f t="shared" si="6"/>
        <v/>
      </c>
      <c r="AB29" s="1" t="str">
        <f t="shared" si="7"/>
        <v/>
      </c>
    </row>
    <row r="30" spans="1:28" x14ac:dyDescent="0.25">
      <c r="B30" s="2">
        <f>SUM(B3:B29)</f>
        <v>121.44553035905102</v>
      </c>
      <c r="C30" s="2">
        <f t="shared" ref="C30:H30" si="8">SUM(C3:C29)</f>
        <v>127.71581589402003</v>
      </c>
      <c r="D30" s="2">
        <f t="shared" si="8"/>
        <v>88.3120215327952</v>
      </c>
      <c r="E30" s="2">
        <f t="shared" si="8"/>
        <v>121.77554538727199</v>
      </c>
      <c r="F30" s="2">
        <f t="shared" si="8"/>
        <v>109.69699535698498</v>
      </c>
      <c r="G30" s="2">
        <f t="shared" si="8"/>
        <v>73.461345266102896</v>
      </c>
      <c r="H30" s="2">
        <f t="shared" si="8"/>
        <v>0</v>
      </c>
      <c r="I30" s="2">
        <f>SUM(B30:H30)</f>
        <v>642.40725379622609</v>
      </c>
      <c r="N30" s="2">
        <f>SUM(N3:N29)</f>
        <v>121.44553035905102</v>
      </c>
      <c r="O30" s="2">
        <f t="shared" ref="O30" si="9">SUM(O3:O29)</f>
        <v>130.79898880354298</v>
      </c>
      <c r="P30" s="2">
        <f t="shared" ref="P30" si="10">SUM(P3:P29)</f>
        <v>94.720801795116998</v>
      </c>
      <c r="Q30" s="2">
        <f t="shared" ref="Q30" si="11">SUM(Q3:Q29)</f>
        <v>121.77554538727199</v>
      </c>
      <c r="R30" s="2">
        <f t="shared" ref="R30" si="12">SUM(R3:R29)</f>
        <v>109.69699535698498</v>
      </c>
      <c r="S30" s="2">
        <f t="shared" ref="S30" si="13">SUM(S3:S29)</f>
        <v>73.461345266102896</v>
      </c>
      <c r="T30" s="2">
        <f t="shared" ref="T30" si="14">SUM(T3:T29)</f>
        <v>0</v>
      </c>
      <c r="U30" s="2">
        <f>SUM(N30:T30)</f>
        <v>651.89920696807087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8"/>
  <sheetViews>
    <sheetView workbookViewId="0">
      <selection activeCell="A2" sqref="A2:M28"/>
    </sheetView>
  </sheetViews>
  <sheetFormatPr defaultRowHeight="15" x14ac:dyDescent="0.25"/>
  <sheetData>
    <row r="2" spans="1:13" x14ac:dyDescent="0.25">
      <c r="A2" s="5" t="s">
        <v>20</v>
      </c>
      <c r="B2" t="s">
        <v>20</v>
      </c>
      <c r="D2">
        <v>0.12514900000000001</v>
      </c>
      <c r="H2">
        <v>6.09</v>
      </c>
      <c r="I2">
        <v>0.35</v>
      </c>
      <c r="J2">
        <v>0.1</v>
      </c>
      <c r="K2">
        <v>4.1519173258122528</v>
      </c>
      <c r="L2">
        <v>1.7999948536260503E-3</v>
      </c>
      <c r="M2">
        <v>0.5767944804802293</v>
      </c>
    </row>
    <row r="3" spans="1:13" x14ac:dyDescent="0.25">
      <c r="A3" s="5" t="s">
        <v>22</v>
      </c>
      <c r="B3" t="s">
        <v>22</v>
      </c>
      <c r="D3">
        <v>0.158605</v>
      </c>
      <c r="H3">
        <v>2</v>
      </c>
      <c r="I3">
        <v>0.35</v>
      </c>
      <c r="J3">
        <v>0.1</v>
      </c>
      <c r="K3">
        <v>4.019507646511201</v>
      </c>
      <c r="L3">
        <v>1.7999990995719098E-3</v>
      </c>
      <c r="M3">
        <v>0.56796717413539421</v>
      </c>
    </row>
    <row r="4" spans="1:13" x14ac:dyDescent="0.25">
      <c r="A4" s="5" t="s">
        <v>11</v>
      </c>
      <c r="B4" t="s">
        <v>11</v>
      </c>
      <c r="D4">
        <v>0.24989800000000001</v>
      </c>
      <c r="H4">
        <v>5.0647428951012019</v>
      </c>
      <c r="I4">
        <v>0.35</v>
      </c>
      <c r="J4">
        <v>0.1</v>
      </c>
      <c r="K4">
        <v>3.5829641451653669</v>
      </c>
      <c r="L4">
        <v>1.799998913305416E-3</v>
      </c>
      <c r="M4">
        <v>0.53886427822012517</v>
      </c>
    </row>
    <row r="5" spans="1:13" x14ac:dyDescent="0.25">
      <c r="A5" s="5" t="s">
        <v>18</v>
      </c>
      <c r="B5" t="s">
        <v>18</v>
      </c>
      <c r="D5">
        <v>0.29051400000000005</v>
      </c>
      <c r="H5">
        <v>17.423386549357343</v>
      </c>
      <c r="I5">
        <v>0.35</v>
      </c>
      <c r="J5">
        <v>0.1</v>
      </c>
      <c r="K5">
        <v>3.313507135563301</v>
      </c>
      <c r="L5">
        <v>1.8000027386840577E-3</v>
      </c>
      <c r="M5">
        <v>0.52090047068436385</v>
      </c>
    </row>
    <row r="6" spans="1:13" x14ac:dyDescent="0.25">
      <c r="A6" s="5" t="s">
        <v>21</v>
      </c>
      <c r="B6" t="s">
        <v>21</v>
      </c>
      <c r="D6">
        <v>0.20503100000000002</v>
      </c>
      <c r="H6">
        <v>11.82</v>
      </c>
      <c r="I6">
        <v>0.35</v>
      </c>
      <c r="J6">
        <v>0.1</v>
      </c>
      <c r="K6">
        <v>4.5000000190519707</v>
      </c>
      <c r="L6">
        <v>1.7999996844993693E-3</v>
      </c>
      <c r="M6">
        <v>0.60000000152415767</v>
      </c>
    </row>
    <row r="7" spans="1:13" x14ac:dyDescent="0.25">
      <c r="A7" s="5" t="s">
        <v>33</v>
      </c>
      <c r="B7" t="s">
        <v>33</v>
      </c>
      <c r="D7">
        <v>0.97666500000000001</v>
      </c>
      <c r="H7">
        <v>35.731489589572675</v>
      </c>
      <c r="I7">
        <v>0.35</v>
      </c>
      <c r="J7">
        <v>0.1</v>
      </c>
      <c r="K7">
        <v>3.8501119625719258</v>
      </c>
      <c r="L7">
        <v>1.8000007445629379E-3</v>
      </c>
      <c r="M7">
        <v>0.55667413003820909</v>
      </c>
    </row>
    <row r="8" spans="1:13" x14ac:dyDescent="0.25">
      <c r="A8" s="5" t="s">
        <v>17</v>
      </c>
      <c r="B8" t="s">
        <v>17</v>
      </c>
      <c r="D8">
        <v>0.12638199999999999</v>
      </c>
      <c r="H8">
        <v>29.49</v>
      </c>
      <c r="I8">
        <v>0.35</v>
      </c>
      <c r="J8">
        <v>0.1</v>
      </c>
      <c r="K8">
        <v>4.5000000370899933</v>
      </c>
      <c r="L8">
        <v>1.8000021017662874E-3</v>
      </c>
      <c r="M8">
        <v>0.60000001236333111</v>
      </c>
    </row>
    <row r="9" spans="1:13" x14ac:dyDescent="0.25">
      <c r="A9" s="5" t="s">
        <v>27</v>
      </c>
      <c r="B9" t="s">
        <v>27</v>
      </c>
      <c r="D9">
        <v>0.45819900000000002</v>
      </c>
      <c r="H9">
        <v>26.626838775291958</v>
      </c>
      <c r="I9">
        <v>0.35</v>
      </c>
      <c r="J9">
        <v>0.1</v>
      </c>
      <c r="K9">
        <v>4.5152777423718122</v>
      </c>
      <c r="L9">
        <v>1.766388967473703E-3</v>
      </c>
      <c r="M9">
        <v>0.61222220549171757</v>
      </c>
    </row>
    <row r="10" spans="1:13" x14ac:dyDescent="0.25">
      <c r="A10" s="5" t="s">
        <v>8</v>
      </c>
      <c r="B10" t="s">
        <v>8</v>
      </c>
      <c r="D10">
        <v>0.18979699999999999</v>
      </c>
      <c r="H10">
        <v>4.8099999999999996</v>
      </c>
      <c r="I10">
        <v>0.35</v>
      </c>
      <c r="J10">
        <v>0.1</v>
      </c>
      <c r="K10">
        <v>4.4999999835350497</v>
      </c>
      <c r="L10">
        <v>1.799997688321072E-3</v>
      </c>
      <c r="M10">
        <v>0.59999999506051505</v>
      </c>
    </row>
    <row r="11" spans="1:13" x14ac:dyDescent="0.25">
      <c r="A11" s="5" t="s">
        <v>29</v>
      </c>
      <c r="B11" t="s">
        <v>29</v>
      </c>
      <c r="D11">
        <v>0.17807699999999999</v>
      </c>
      <c r="H11">
        <v>7.62</v>
      </c>
      <c r="I11">
        <v>0.35</v>
      </c>
      <c r="J11">
        <v>0.1</v>
      </c>
      <c r="K11">
        <v>4.4999999912257103</v>
      </c>
      <c r="L11">
        <v>1.8000015863915122E-3</v>
      </c>
      <c r="M11">
        <v>0.59999999649028424</v>
      </c>
    </row>
    <row r="12" spans="1:13" x14ac:dyDescent="0.25">
      <c r="A12" s="5" t="s">
        <v>28</v>
      </c>
      <c r="B12" t="s">
        <v>28</v>
      </c>
      <c r="D12">
        <v>5.7477999999999994E-2</v>
      </c>
      <c r="H12">
        <v>10.039999999999999</v>
      </c>
      <c r="I12">
        <v>0.35</v>
      </c>
      <c r="J12">
        <v>0.1</v>
      </c>
      <c r="K12">
        <v>4.607062355268325</v>
      </c>
      <c r="L12">
        <v>1.564464713165385E-3</v>
      </c>
      <c r="M12">
        <v>0.68564994402043511</v>
      </c>
    </row>
    <row r="13" spans="1:13" x14ac:dyDescent="0.25">
      <c r="A13" s="5" t="s">
        <v>30</v>
      </c>
      <c r="B13" t="s">
        <v>30</v>
      </c>
      <c r="D13">
        <v>8.8132999999999989E-2</v>
      </c>
      <c r="H13">
        <v>2.5299999999999998</v>
      </c>
      <c r="I13">
        <v>0.35</v>
      </c>
      <c r="J13">
        <v>0.1</v>
      </c>
      <c r="K13">
        <v>4.8540543922433415</v>
      </c>
      <c r="L13">
        <v>1.0210915913218259E-3</v>
      </c>
      <c r="M13">
        <v>0.88324355279808531</v>
      </c>
    </row>
    <row r="14" spans="1:13" x14ac:dyDescent="0.25">
      <c r="A14" s="5" t="s">
        <v>26</v>
      </c>
      <c r="B14" t="s">
        <v>26</v>
      </c>
      <c r="D14">
        <v>0.67761800000000005</v>
      </c>
      <c r="H14">
        <v>47.96508498888754</v>
      </c>
      <c r="I14">
        <v>0.35</v>
      </c>
      <c r="J14">
        <v>0.1</v>
      </c>
      <c r="K14">
        <v>4.2611708055040296</v>
      </c>
      <c r="L14">
        <v>1.7117233083530292E-3</v>
      </c>
      <c r="M14">
        <v>0.61350209578452919</v>
      </c>
    </row>
    <row r="15" spans="1:13" x14ac:dyDescent="0.25">
      <c r="A15" s="5" t="s">
        <v>31</v>
      </c>
      <c r="B15" t="s">
        <v>31</v>
      </c>
      <c r="D15">
        <v>0.15074700000000002</v>
      </c>
      <c r="H15">
        <v>25.84</v>
      </c>
      <c r="I15">
        <v>0.35</v>
      </c>
      <c r="J15">
        <v>0.1</v>
      </c>
      <c r="K15">
        <v>4.5560033452905282</v>
      </c>
      <c r="L15">
        <v>1.6727903742350732E-3</v>
      </c>
      <c r="M15">
        <v>0.64613951547268389</v>
      </c>
    </row>
    <row r="16" spans="1:13" x14ac:dyDescent="0.25">
      <c r="A16" s="5" t="s">
        <v>25</v>
      </c>
      <c r="B16" t="s">
        <v>25</v>
      </c>
      <c r="D16">
        <v>0.200602</v>
      </c>
      <c r="H16">
        <v>28.3</v>
      </c>
      <c r="I16">
        <v>0.35</v>
      </c>
      <c r="J16">
        <v>0.1</v>
      </c>
      <c r="K16">
        <v>4.9573547268619382</v>
      </c>
      <c r="L16">
        <v>7.9382100293268632E-4</v>
      </c>
      <c r="M16">
        <v>0.96588378304736078</v>
      </c>
    </row>
    <row r="17" spans="1:13" x14ac:dyDescent="0.25">
      <c r="A17" s="5" t="s">
        <v>24</v>
      </c>
      <c r="B17" t="s">
        <v>24</v>
      </c>
      <c r="D17">
        <v>0.18603500000000001</v>
      </c>
      <c r="H17">
        <v>15.28</v>
      </c>
      <c r="I17">
        <v>0.35</v>
      </c>
      <c r="J17">
        <v>0.1</v>
      </c>
      <c r="K17">
        <v>4.9934769409881978</v>
      </c>
      <c r="L17">
        <v>7.143500024743393E-4</v>
      </c>
      <c r="M17">
        <v>0.9947815544703551</v>
      </c>
    </row>
    <row r="18" spans="1:13" x14ac:dyDescent="0.25">
      <c r="A18" s="5" t="s">
        <v>14</v>
      </c>
      <c r="B18" t="s">
        <v>14</v>
      </c>
      <c r="D18">
        <v>0.17038199999999998</v>
      </c>
      <c r="H18">
        <v>21.59</v>
      </c>
      <c r="I18">
        <v>0.35</v>
      </c>
      <c r="J18">
        <v>0.1</v>
      </c>
      <c r="K18">
        <v>4.9746992607264184</v>
      </c>
      <c r="L18">
        <v>7.5565684577185918E-4</v>
      </c>
      <c r="M18">
        <v>0.97975941958584589</v>
      </c>
    </row>
    <row r="19" spans="1:13" x14ac:dyDescent="0.25">
      <c r="A19" s="5" t="s">
        <v>15</v>
      </c>
      <c r="B19" t="s">
        <v>15</v>
      </c>
      <c r="D19">
        <v>0.17658499999999999</v>
      </c>
      <c r="H19">
        <v>31.09</v>
      </c>
      <c r="I19">
        <v>0.35</v>
      </c>
      <c r="J19">
        <v>0.1</v>
      </c>
      <c r="K19">
        <v>4.995686269665736</v>
      </c>
      <c r="L19">
        <v>7.0949168618875602E-4</v>
      </c>
      <c r="M19">
        <v>0.99654900688418324</v>
      </c>
    </row>
    <row r="20" spans="1:13" x14ac:dyDescent="0.25">
      <c r="A20" s="6" t="s">
        <v>16</v>
      </c>
      <c r="B20" t="s">
        <v>16</v>
      </c>
      <c r="D20">
        <v>0.113667</v>
      </c>
      <c r="H20">
        <v>75.290000000000006</v>
      </c>
      <c r="I20">
        <v>0.35</v>
      </c>
      <c r="J20">
        <v>0.1</v>
      </c>
      <c r="K20">
        <v>5</v>
      </c>
      <c r="L20">
        <v>7.0000378986008027E-4</v>
      </c>
      <c r="M20">
        <v>1</v>
      </c>
    </row>
    <row r="21" spans="1:13" x14ac:dyDescent="0.25">
      <c r="A21" s="5" t="s">
        <v>34</v>
      </c>
      <c r="B21" t="s">
        <v>34</v>
      </c>
      <c r="D21">
        <v>0.121963</v>
      </c>
      <c r="H21">
        <v>80</v>
      </c>
      <c r="I21">
        <v>0.35</v>
      </c>
      <c r="J21">
        <v>0.1</v>
      </c>
      <c r="K21">
        <v>5.0000000128112978</v>
      </c>
      <c r="L21">
        <v>6.9999648714221029E-4</v>
      </c>
      <c r="M21">
        <v>1</v>
      </c>
    </row>
    <row r="22" spans="1:13" x14ac:dyDescent="0.25">
      <c r="A22" s="5" t="s">
        <v>10</v>
      </c>
      <c r="B22" t="s">
        <v>10</v>
      </c>
      <c r="D22">
        <v>0.15629799999999999</v>
      </c>
      <c r="H22">
        <v>62.260000000000005</v>
      </c>
      <c r="I22">
        <v>0.35</v>
      </c>
      <c r="J22">
        <v>0.1</v>
      </c>
      <c r="K22">
        <v>4.97226991211362</v>
      </c>
      <c r="L22">
        <v>7.6100777086864177E-4</v>
      </c>
      <c r="M22">
        <v>0.97781590969699683</v>
      </c>
    </row>
    <row r="23" spans="1:13" x14ac:dyDescent="0.25">
      <c r="A23" s="5" t="s">
        <v>23</v>
      </c>
      <c r="B23" t="s">
        <v>23</v>
      </c>
      <c r="D23">
        <v>0.15693499999999999</v>
      </c>
      <c r="H23">
        <v>37.64</v>
      </c>
      <c r="I23">
        <v>0.35</v>
      </c>
      <c r="J23">
        <v>0.1</v>
      </c>
      <c r="K23">
        <v>4.7031505562531155</v>
      </c>
      <c r="L23">
        <v>1.3530687015704829E-3</v>
      </c>
      <c r="M23">
        <v>0.76252046292393161</v>
      </c>
    </row>
    <row r="24" spans="1:13" x14ac:dyDescent="0.25">
      <c r="A24" s="5" t="s">
        <v>12</v>
      </c>
      <c r="B24" t="s">
        <v>12</v>
      </c>
      <c r="D24">
        <v>8.0530000000000004E-2</v>
      </c>
      <c r="H24">
        <v>50.85</v>
      </c>
      <c r="I24">
        <v>0.35</v>
      </c>
      <c r="J24">
        <v>0.1</v>
      </c>
      <c r="K24">
        <v>4.5134515623981057</v>
      </c>
      <c r="L24">
        <v>1.7703955749986582E-3</v>
      </c>
      <c r="M24">
        <v>0.61076126932114316</v>
      </c>
    </row>
    <row r="25" spans="1:13" x14ac:dyDescent="0.25">
      <c r="A25" s="5" t="s">
        <v>13</v>
      </c>
      <c r="B25" t="s">
        <v>13</v>
      </c>
      <c r="D25">
        <v>0.179732</v>
      </c>
      <c r="H25">
        <v>61.34</v>
      </c>
      <c r="I25">
        <v>0.35</v>
      </c>
      <c r="J25">
        <v>0.1</v>
      </c>
      <c r="K25">
        <v>4.4507687180265538</v>
      </c>
      <c r="L25">
        <v>1.4156931372957021E-3</v>
      </c>
      <c r="M25">
        <v>0.72481972483000923</v>
      </c>
    </row>
    <row r="26" spans="1:13" x14ac:dyDescent="0.25">
      <c r="A26" s="5" t="s">
        <v>9</v>
      </c>
      <c r="B26" t="s">
        <v>9</v>
      </c>
      <c r="D26">
        <v>7.5761999999999996E-2</v>
      </c>
      <c r="H26">
        <v>79.739999999999995</v>
      </c>
      <c r="I26">
        <v>0.35</v>
      </c>
      <c r="J26">
        <v>0.1</v>
      </c>
      <c r="K26">
        <v>3.0000000206238226</v>
      </c>
      <c r="L26">
        <v>1.800006005657197E-3</v>
      </c>
      <c r="M26">
        <v>0.5</v>
      </c>
    </row>
    <row r="27" spans="1:13" x14ac:dyDescent="0.25">
      <c r="A27" s="5" t="s">
        <v>19</v>
      </c>
      <c r="B27" t="s">
        <v>19</v>
      </c>
      <c r="D27">
        <v>0.31272800000000001</v>
      </c>
      <c r="H27">
        <v>63.054589963162876</v>
      </c>
      <c r="I27">
        <v>0.35</v>
      </c>
      <c r="J27">
        <v>0.1</v>
      </c>
      <c r="K27">
        <v>3.3514833807935811</v>
      </c>
      <c r="L27">
        <v>1.7976746461562296E-3</v>
      </c>
      <c r="M27">
        <v>0.52420764528008956</v>
      </c>
    </row>
    <row r="28" spans="1:13" x14ac:dyDescent="0.25">
      <c r="A28" s="5" t="s">
        <v>32</v>
      </c>
      <c r="B28" t="s">
        <v>32</v>
      </c>
      <c r="D28">
        <v>0.41601900000000003</v>
      </c>
      <c r="H28">
        <v>72.391568173568999</v>
      </c>
      <c r="I28">
        <v>0.35</v>
      </c>
      <c r="J28">
        <v>0.1</v>
      </c>
      <c r="K28">
        <v>3.0387296587682586</v>
      </c>
      <c r="L28">
        <v>1.8000017106938812E-3</v>
      </c>
      <c r="M28">
        <v>0.5025819747459932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21"/>
  <sheetViews>
    <sheetView workbookViewId="0">
      <selection activeCell="B41" sqref="B41"/>
    </sheetView>
  </sheetViews>
  <sheetFormatPr defaultRowHeight="15" x14ac:dyDescent="0.25"/>
  <sheetData>
    <row r="2" spans="1:20" x14ac:dyDescent="0.25">
      <c r="A2" t="s">
        <v>38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</row>
    <row r="3" spans="1:20" x14ac:dyDescent="0.25">
      <c r="A3">
        <v>1998</v>
      </c>
      <c r="B3">
        <v>1.06</v>
      </c>
      <c r="C3">
        <v>1.1000000000000001</v>
      </c>
      <c r="D3">
        <v>0.43</v>
      </c>
      <c r="E3">
        <v>3.11</v>
      </c>
      <c r="F3">
        <v>1.89</v>
      </c>
      <c r="G3">
        <v>0</v>
      </c>
      <c r="H3">
        <v>0</v>
      </c>
    </row>
    <row r="4" spans="1:20" x14ac:dyDescent="0.25">
      <c r="A4">
        <v>1999</v>
      </c>
      <c r="B4">
        <v>4.8099999999999996</v>
      </c>
      <c r="C4">
        <v>1.35</v>
      </c>
      <c r="D4">
        <v>0.79</v>
      </c>
      <c r="E4">
        <v>1.31</v>
      </c>
      <c r="F4">
        <v>2.89</v>
      </c>
      <c r="G4">
        <v>0.36</v>
      </c>
      <c r="H4">
        <v>0</v>
      </c>
    </row>
    <row r="5" spans="1:20" x14ac:dyDescent="0.25">
      <c r="A5">
        <v>2000</v>
      </c>
      <c r="B5">
        <v>0.75</v>
      </c>
      <c r="C5">
        <v>2.68</v>
      </c>
      <c r="D5">
        <v>0.56000000000000005</v>
      </c>
      <c r="E5">
        <v>1.65</v>
      </c>
      <c r="F5">
        <v>2.2799999999999998</v>
      </c>
      <c r="G5">
        <v>0.76</v>
      </c>
      <c r="H5">
        <v>0</v>
      </c>
    </row>
    <row r="6" spans="1:20" x14ac:dyDescent="0.25">
      <c r="A6">
        <v>2001</v>
      </c>
      <c r="B6">
        <v>0.59</v>
      </c>
      <c r="C6">
        <v>3.59</v>
      </c>
      <c r="D6">
        <v>0.86</v>
      </c>
      <c r="E6">
        <v>1.37</v>
      </c>
      <c r="F6">
        <v>0.66</v>
      </c>
      <c r="G6">
        <v>0.9</v>
      </c>
      <c r="H6">
        <v>0</v>
      </c>
    </row>
    <row r="7" spans="1:20" x14ac:dyDescent="0.25">
      <c r="A7">
        <v>2002</v>
      </c>
      <c r="B7">
        <v>0</v>
      </c>
      <c r="C7">
        <v>0.79</v>
      </c>
      <c r="D7">
        <v>0.67</v>
      </c>
      <c r="E7">
        <v>1.42</v>
      </c>
      <c r="F7">
        <v>0.2</v>
      </c>
      <c r="G7">
        <v>0.99</v>
      </c>
      <c r="H7">
        <v>0</v>
      </c>
    </row>
    <row r="8" spans="1:20" x14ac:dyDescent="0.25">
      <c r="A8">
        <v>2003</v>
      </c>
      <c r="B8">
        <v>1.65</v>
      </c>
      <c r="C8">
        <v>0.88</v>
      </c>
      <c r="D8">
        <v>0.94</v>
      </c>
      <c r="E8">
        <v>1.3</v>
      </c>
      <c r="F8">
        <v>0.79</v>
      </c>
      <c r="G8">
        <v>0</v>
      </c>
      <c r="H8">
        <v>0</v>
      </c>
      <c r="T8" t="s">
        <v>39</v>
      </c>
    </row>
    <row r="9" spans="1:20" x14ac:dyDescent="0.25">
      <c r="A9">
        <v>2004</v>
      </c>
      <c r="B9">
        <v>2.38</v>
      </c>
      <c r="C9">
        <v>0.67</v>
      </c>
      <c r="D9">
        <v>2.21</v>
      </c>
      <c r="E9">
        <v>1.06</v>
      </c>
      <c r="F9">
        <v>1.9</v>
      </c>
      <c r="G9">
        <v>1.02</v>
      </c>
      <c r="H9">
        <v>0</v>
      </c>
    </row>
    <row r="10" spans="1:20" x14ac:dyDescent="0.25">
      <c r="A10">
        <v>2005</v>
      </c>
      <c r="B10">
        <v>1.1399999999999999</v>
      </c>
      <c r="C10">
        <v>0.4</v>
      </c>
      <c r="D10">
        <v>1.17</v>
      </c>
      <c r="E10">
        <v>1.02</v>
      </c>
      <c r="F10">
        <v>1.38</v>
      </c>
      <c r="G10">
        <v>0.16</v>
      </c>
      <c r="H10">
        <v>0</v>
      </c>
      <c r="T10" t="s">
        <v>40</v>
      </c>
    </row>
    <row r="11" spans="1:20" x14ac:dyDescent="0.25">
      <c r="A11">
        <v>2006</v>
      </c>
      <c r="B11">
        <v>0.75</v>
      </c>
      <c r="C11">
        <v>0</v>
      </c>
      <c r="D11">
        <v>0.24</v>
      </c>
      <c r="E11">
        <v>2.09</v>
      </c>
      <c r="F11">
        <v>1.38</v>
      </c>
      <c r="G11">
        <v>0.39</v>
      </c>
      <c r="H11">
        <v>0</v>
      </c>
    </row>
    <row r="12" spans="1:20" x14ac:dyDescent="0.25">
      <c r="A12">
        <v>2007</v>
      </c>
      <c r="B12">
        <v>2.75</v>
      </c>
      <c r="C12">
        <v>2.09</v>
      </c>
      <c r="D12">
        <v>0.39</v>
      </c>
      <c r="E12">
        <v>1.02</v>
      </c>
      <c r="F12">
        <v>0.67</v>
      </c>
      <c r="G12">
        <v>0.39</v>
      </c>
      <c r="H12">
        <v>0</v>
      </c>
    </row>
    <row r="13" spans="1:20" x14ac:dyDescent="0.25">
      <c r="A13">
        <v>2008</v>
      </c>
      <c r="B13">
        <v>0.2</v>
      </c>
      <c r="C13">
        <v>1.84</v>
      </c>
      <c r="D13">
        <v>1.06</v>
      </c>
      <c r="E13">
        <v>0</v>
      </c>
      <c r="F13">
        <v>1.76</v>
      </c>
      <c r="G13">
        <v>0.78</v>
      </c>
      <c r="H13">
        <v>0</v>
      </c>
    </row>
    <row r="14" spans="1:20" x14ac:dyDescent="0.25">
      <c r="A14">
        <v>2009</v>
      </c>
      <c r="B14">
        <v>3.16</v>
      </c>
      <c r="C14">
        <v>2.8</v>
      </c>
      <c r="D14">
        <v>1.84</v>
      </c>
      <c r="E14">
        <v>2.6</v>
      </c>
      <c r="F14">
        <v>1.48</v>
      </c>
      <c r="G14">
        <v>0.88</v>
      </c>
      <c r="H14">
        <v>0</v>
      </c>
    </row>
    <row r="15" spans="1:20" x14ac:dyDescent="0.25">
      <c r="A15">
        <v>2010</v>
      </c>
      <c r="B15">
        <v>2.16</v>
      </c>
      <c r="C15">
        <v>0.64</v>
      </c>
      <c r="D15">
        <v>1.8</v>
      </c>
      <c r="E15">
        <v>1.88</v>
      </c>
      <c r="F15">
        <v>0.72</v>
      </c>
      <c r="G15">
        <v>0</v>
      </c>
      <c r="H15">
        <v>0</v>
      </c>
    </row>
    <row r="16" spans="1:20" x14ac:dyDescent="0.25">
      <c r="A16">
        <v>2011</v>
      </c>
      <c r="B16">
        <v>0.12</v>
      </c>
      <c r="C16">
        <v>0.96</v>
      </c>
      <c r="D16">
        <v>0.92</v>
      </c>
      <c r="E16">
        <v>2.48</v>
      </c>
      <c r="F16">
        <v>0.44</v>
      </c>
      <c r="G16">
        <v>0.88</v>
      </c>
      <c r="H16">
        <v>0</v>
      </c>
    </row>
    <row r="17" spans="1:8" x14ac:dyDescent="0.25">
      <c r="A17">
        <v>2012</v>
      </c>
      <c r="B17">
        <v>0.56000000000000005</v>
      </c>
      <c r="C17">
        <v>1.44</v>
      </c>
      <c r="D17">
        <v>1.8</v>
      </c>
      <c r="E17">
        <v>0.96</v>
      </c>
      <c r="F17">
        <v>0.12</v>
      </c>
      <c r="G17">
        <v>2.12</v>
      </c>
      <c r="H17">
        <v>0</v>
      </c>
    </row>
    <row r="18" spans="1:8" x14ac:dyDescent="0.25">
      <c r="A18">
        <v>2013</v>
      </c>
      <c r="B18">
        <v>0.52</v>
      </c>
      <c r="C18">
        <v>1.48</v>
      </c>
      <c r="D18">
        <v>0.44</v>
      </c>
      <c r="E18">
        <v>0.56000000000000005</v>
      </c>
      <c r="F18">
        <v>1.08</v>
      </c>
      <c r="G18">
        <v>4</v>
      </c>
      <c r="H18">
        <v>0</v>
      </c>
    </row>
    <row r="19" spans="1:8" x14ac:dyDescent="0.25">
      <c r="A19">
        <v>2014</v>
      </c>
      <c r="B19">
        <v>0</v>
      </c>
      <c r="C19">
        <v>0.16</v>
      </c>
      <c r="D19">
        <v>0.36</v>
      </c>
      <c r="E19">
        <v>1.88</v>
      </c>
      <c r="F19">
        <v>0.72</v>
      </c>
      <c r="G19">
        <v>2.12</v>
      </c>
      <c r="H19">
        <v>0</v>
      </c>
    </row>
    <row r="20" spans="1:8" x14ac:dyDescent="0.25">
      <c r="A20">
        <v>2015</v>
      </c>
      <c r="B20">
        <v>2.8</v>
      </c>
      <c r="C20">
        <v>4.28</v>
      </c>
      <c r="D20">
        <v>2.8</v>
      </c>
      <c r="E20">
        <v>1.04</v>
      </c>
      <c r="F20">
        <v>2.16</v>
      </c>
      <c r="G20">
        <v>0.48</v>
      </c>
      <c r="H20">
        <v>0</v>
      </c>
    </row>
    <row r="21" spans="1:8" x14ac:dyDescent="0.25">
      <c r="B21">
        <f>AVERAGE(B3:B20)</f>
        <v>1.411111111111111</v>
      </c>
      <c r="C21">
        <f t="shared" ref="C21:H21" si="0">AVERAGE(C3:C20)</f>
        <v>1.5083333333333337</v>
      </c>
      <c r="D21">
        <f t="shared" si="0"/>
        <v>1.0711111111111111</v>
      </c>
      <c r="E21">
        <f t="shared" si="0"/>
        <v>1.4861111111111109</v>
      </c>
      <c r="F21">
        <f t="shared" si="0"/>
        <v>1.2511111111111111</v>
      </c>
      <c r="G21">
        <f t="shared" si="0"/>
        <v>0.90166666666666673</v>
      </c>
      <c r="H21">
        <f t="shared" si="0"/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30"/>
  <sheetViews>
    <sheetView tabSelected="1" workbookViewId="0">
      <selection activeCell="E35" sqref="E34:E35"/>
    </sheetView>
  </sheetViews>
  <sheetFormatPr defaultRowHeight="15" x14ac:dyDescent="0.25"/>
  <cols>
    <col min="1" max="1" width="15" customWidth="1"/>
  </cols>
  <sheetData>
    <row r="2" spans="1:3" x14ac:dyDescent="0.25">
      <c r="B2" s="3" t="s">
        <v>46</v>
      </c>
      <c r="C2" s="3" t="s">
        <v>44</v>
      </c>
    </row>
    <row r="3" spans="1:3" x14ac:dyDescent="0.25">
      <c r="B3" s="3" t="s">
        <v>47</v>
      </c>
      <c r="C3" s="3" t="s">
        <v>45</v>
      </c>
    </row>
    <row r="4" spans="1:3" x14ac:dyDescent="0.25">
      <c r="A4" t="s">
        <v>30</v>
      </c>
      <c r="B4" s="1">
        <v>0.22297648999999994</v>
      </c>
      <c r="C4" s="1">
        <v>0.121563478993</v>
      </c>
    </row>
    <row r="5" spans="1:3" x14ac:dyDescent="0.25">
      <c r="A5" t="s">
        <v>22</v>
      </c>
      <c r="B5" s="1">
        <v>0.31720999999999999</v>
      </c>
      <c r="C5" s="1">
        <v>0.172938192593</v>
      </c>
    </row>
    <row r="6" spans="1:3" x14ac:dyDescent="0.25">
      <c r="A6" t="s">
        <v>28</v>
      </c>
      <c r="B6" s="1">
        <v>0.57707911999999995</v>
      </c>
      <c r="C6" s="1">
        <v>0.31461498690400003</v>
      </c>
    </row>
    <row r="7" spans="1:3" x14ac:dyDescent="0.25">
      <c r="A7" t="s">
        <v>20</v>
      </c>
      <c r="B7" s="1">
        <v>0.76215741000000004</v>
      </c>
      <c r="C7" s="1">
        <v>0.41551692871099999</v>
      </c>
    </row>
    <row r="8" spans="1:3" x14ac:dyDescent="0.25">
      <c r="A8" t="s">
        <v>8</v>
      </c>
      <c r="B8" s="1">
        <v>0.91292356999999991</v>
      </c>
      <c r="C8" s="1">
        <v>0.49771240557000002</v>
      </c>
    </row>
    <row r="9" spans="1:3" x14ac:dyDescent="0.25">
      <c r="A9" t="s">
        <v>11</v>
      </c>
      <c r="B9" s="1">
        <v>1.2656691200000001</v>
      </c>
      <c r="C9" s="1">
        <v>0.69002405355700003</v>
      </c>
    </row>
    <row r="10" spans="1:3" x14ac:dyDescent="0.25">
      <c r="A10" t="s">
        <v>29</v>
      </c>
      <c r="B10" s="1">
        <v>1.3569467399999999</v>
      </c>
      <c r="C10" s="1">
        <v>0.73978725973299997</v>
      </c>
    </row>
    <row r="11" spans="1:3" x14ac:dyDescent="0.25">
      <c r="A11" t="s">
        <v>21</v>
      </c>
      <c r="B11" s="1">
        <v>2.4234664200000005</v>
      </c>
      <c r="C11" s="1">
        <v>1.3212379889800001</v>
      </c>
    </row>
    <row r="12" spans="1:3" x14ac:dyDescent="0.25">
      <c r="A12" t="s">
        <v>24</v>
      </c>
      <c r="B12" s="1">
        <v>2.8426147999999998</v>
      </c>
      <c r="C12" s="1">
        <v>1.54975147615</v>
      </c>
    </row>
    <row r="13" spans="1:3" x14ac:dyDescent="0.25">
      <c r="A13" t="s">
        <v>14</v>
      </c>
      <c r="B13" s="1">
        <v>3.6785473799999995</v>
      </c>
      <c r="C13" s="1">
        <v>2.0054895345800001</v>
      </c>
    </row>
    <row r="14" spans="1:3" x14ac:dyDescent="0.25">
      <c r="A14" t="s">
        <v>17</v>
      </c>
      <c r="B14" s="1">
        <v>3.7270051799999995</v>
      </c>
      <c r="C14" s="1">
        <v>2.0319080092399999</v>
      </c>
    </row>
    <row r="15" spans="1:3" x14ac:dyDescent="0.25">
      <c r="A15" t="s">
        <v>31</v>
      </c>
      <c r="B15" s="1">
        <v>3.8953024800000007</v>
      </c>
      <c r="C15" s="1">
        <v>2.1236612039099998</v>
      </c>
    </row>
    <row r="16" spans="1:3" x14ac:dyDescent="0.25">
      <c r="A16" t="s">
        <v>12</v>
      </c>
      <c r="B16" s="1">
        <v>4.0949505000000004</v>
      </c>
      <c r="C16" s="1">
        <v>2.2325063466700001</v>
      </c>
    </row>
    <row r="17" spans="1:3" x14ac:dyDescent="0.25">
      <c r="A17" t="s">
        <v>18</v>
      </c>
      <c r="B17" s="1">
        <v>5.06173772</v>
      </c>
      <c r="C17" s="1">
        <v>2.7595844163400001</v>
      </c>
    </row>
    <row r="18" spans="1:3" x14ac:dyDescent="0.25">
      <c r="A18" t="s">
        <v>15</v>
      </c>
      <c r="B18" s="1">
        <v>5.49002765</v>
      </c>
      <c r="C18" s="1">
        <v>2.9930817410400001</v>
      </c>
    </row>
    <row r="19" spans="1:3" x14ac:dyDescent="0.25">
      <c r="A19" t="s">
        <v>25</v>
      </c>
      <c r="B19" s="1">
        <v>5.6770366000000001</v>
      </c>
      <c r="C19" s="1">
        <v>3.0950362500700002</v>
      </c>
    </row>
    <row r="20" spans="1:3" x14ac:dyDescent="0.25">
      <c r="A20" t="s">
        <v>23</v>
      </c>
      <c r="B20" s="1">
        <v>5.9070333999999995</v>
      </c>
      <c r="C20" s="1">
        <v>3.22042709807</v>
      </c>
    </row>
    <row r="21" spans="1:3" x14ac:dyDescent="0.25">
      <c r="A21" t="s">
        <v>9</v>
      </c>
      <c r="B21" s="1">
        <v>6.0412618799999995</v>
      </c>
      <c r="C21" s="1">
        <v>3.2936064768</v>
      </c>
    </row>
    <row r="22" spans="1:3" x14ac:dyDescent="0.25">
      <c r="A22" t="s">
        <v>16</v>
      </c>
      <c r="B22" s="1">
        <v>8.5579884300000018</v>
      </c>
      <c r="C22" s="1">
        <v>4.6656885070199996</v>
      </c>
    </row>
    <row r="23" spans="1:3" x14ac:dyDescent="0.25">
      <c r="A23" t="s">
        <v>10</v>
      </c>
      <c r="B23" s="1">
        <v>9.7311134800000012</v>
      </c>
      <c r="C23" s="1">
        <v>5.3052589046499996</v>
      </c>
    </row>
    <row r="24" spans="1:3" x14ac:dyDescent="0.25">
      <c r="A24" t="s">
        <v>34</v>
      </c>
      <c r="B24" s="1">
        <v>9.7570399999999999</v>
      </c>
      <c r="C24" s="1">
        <v>5.3193936592600002</v>
      </c>
    </row>
    <row r="25" spans="1:3" x14ac:dyDescent="0.25">
      <c r="A25" t="s">
        <v>13</v>
      </c>
      <c r="B25" s="1">
        <v>11.024760880000001</v>
      </c>
      <c r="C25" s="1">
        <v>6.0105363019900002</v>
      </c>
    </row>
    <row r="26" spans="1:3" x14ac:dyDescent="0.25">
      <c r="A26" t="s">
        <v>27</v>
      </c>
      <c r="B26" s="1">
        <v>12.2003909</v>
      </c>
      <c r="C26" s="1">
        <v>6.6514723733199999</v>
      </c>
    </row>
    <row r="27" spans="1:3" x14ac:dyDescent="0.25">
      <c r="A27" t="s">
        <v>19</v>
      </c>
      <c r="B27" s="1">
        <v>19.718935810000001</v>
      </c>
      <c r="C27" s="1">
        <v>10.7504716707</v>
      </c>
    </row>
    <row r="28" spans="1:3" x14ac:dyDescent="0.25">
      <c r="A28" t="s">
        <v>32</v>
      </c>
      <c r="B28" s="1">
        <v>30.116267800000003</v>
      </c>
      <c r="C28" s="1">
        <v>16.418943036799998</v>
      </c>
    </row>
    <row r="29" spans="1:3" x14ac:dyDescent="0.25">
      <c r="A29" t="s">
        <v>26</v>
      </c>
      <c r="B29" s="1">
        <v>32.502004960000001</v>
      </c>
      <c r="C29" s="1">
        <v>17.7196115934</v>
      </c>
    </row>
    <row r="30" spans="1:3" x14ac:dyDescent="0.25">
      <c r="A30" t="s">
        <v>33</v>
      </c>
      <c r="B30" s="1">
        <v>34.897695279999994</v>
      </c>
      <c r="C30" s="1">
        <v>19.025706463999999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params</vt:lpstr>
      <vt:lpstr>Rainfall by month</vt:lpstr>
      <vt:lpstr>run vs imperv 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Bannister</dc:creator>
  <cp:lastModifiedBy>Mike Bannister</cp:lastModifiedBy>
  <dcterms:created xsi:type="dcterms:W3CDTF">2016-11-30T15:35:23Z</dcterms:created>
  <dcterms:modified xsi:type="dcterms:W3CDTF">2016-11-30T18:14:15Z</dcterms:modified>
</cp:coreProperties>
</file>