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ython\hlc_cuhp\excel\"/>
    </mc:Choice>
  </mc:AlternateContent>
  <bookViews>
    <workbookView xWindow="0" yWindow="0" windowWidth="28800" windowHeight="12795"/>
  </bookViews>
  <sheets>
    <sheet name="Short output" sheetId="1" r:id="rId1"/>
    <sheet name="medium" sheetId="2" r:id="rId2"/>
    <sheet name="long" sheetId="3" r:id="rId3"/>
    <sheet name="discrepancy check" sheetId="4" r:id="rId4"/>
    <sheet name="correlation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5" i="4"/>
  <c r="N31" i="4"/>
  <c r="N28" i="4"/>
  <c r="N22" i="4"/>
  <c r="N24" i="4"/>
  <c r="N15" i="4"/>
  <c r="N17" i="4"/>
  <c r="N19" i="4"/>
  <c r="N29" i="4"/>
  <c r="N26" i="4"/>
  <c r="N25" i="4"/>
  <c r="N30" i="4"/>
  <c r="N13" i="4"/>
  <c r="N20" i="4"/>
  <c r="N18" i="4"/>
  <c r="N23" i="4"/>
  <c r="N21" i="4"/>
  <c r="N16" i="4"/>
  <c r="N7" i="4"/>
  <c r="N5" i="4"/>
  <c r="N10" i="4"/>
  <c r="N14" i="4"/>
  <c r="N12" i="4"/>
  <c r="N11" i="4"/>
  <c r="N6" i="4"/>
  <c r="N9" i="4"/>
  <c r="N8" i="4"/>
  <c r="N27" i="4"/>
  <c r="O31" i="4"/>
  <c r="O28" i="4"/>
  <c r="O22" i="4"/>
  <c r="O24" i="4"/>
  <c r="O15" i="4"/>
  <c r="O17" i="4"/>
  <c r="O19" i="4"/>
  <c r="O29" i="4"/>
  <c r="O26" i="4"/>
  <c r="O25" i="4"/>
  <c r="O30" i="4"/>
  <c r="O13" i="4"/>
  <c r="O20" i="4"/>
  <c r="O18" i="4"/>
  <c r="O23" i="4"/>
  <c r="O21" i="4"/>
  <c r="O16" i="4"/>
  <c r="O7" i="4"/>
  <c r="O5" i="4"/>
  <c r="O10" i="4"/>
  <c r="O14" i="4"/>
  <c r="O12" i="4"/>
  <c r="O11" i="4"/>
  <c r="O6" i="4"/>
  <c r="O9" i="4"/>
  <c r="O8" i="4"/>
  <c r="O27" i="4"/>
  <c r="S32" i="3" l="1"/>
  <c r="T32" i="3" s="1"/>
  <c r="U32" i="3" s="1"/>
  <c r="S31" i="3"/>
  <c r="T31" i="3" s="1"/>
  <c r="U31" i="3" s="1"/>
  <c r="R9" i="3"/>
  <c r="S9" i="3"/>
  <c r="T9" i="3"/>
  <c r="U9" i="3" s="1"/>
  <c r="R10" i="3"/>
  <c r="S10" i="3"/>
  <c r="T10" i="3"/>
  <c r="U10" i="3" s="1"/>
  <c r="R11" i="3"/>
  <c r="S11" i="3"/>
  <c r="T11" i="3"/>
  <c r="U11" i="3" s="1"/>
  <c r="R12" i="3"/>
  <c r="S12" i="3"/>
  <c r="T12" i="3"/>
  <c r="U12" i="3" s="1"/>
  <c r="R13" i="3"/>
  <c r="S13" i="3"/>
  <c r="T13" i="3"/>
  <c r="U13" i="3" s="1"/>
  <c r="R14" i="3"/>
  <c r="S14" i="3"/>
  <c r="T14" i="3"/>
  <c r="U14" i="3" s="1"/>
  <c r="R15" i="3"/>
  <c r="S15" i="3"/>
  <c r="T15" i="3"/>
  <c r="U15" i="3" s="1"/>
  <c r="R16" i="3"/>
  <c r="S16" i="3"/>
  <c r="T16" i="3"/>
  <c r="U16" i="3" s="1"/>
  <c r="R17" i="3"/>
  <c r="S17" i="3"/>
  <c r="T17" i="3"/>
  <c r="U17" i="3" s="1"/>
  <c r="R18" i="3"/>
  <c r="S18" i="3"/>
  <c r="T18" i="3"/>
  <c r="U18" i="3" s="1"/>
  <c r="R19" i="3"/>
  <c r="S19" i="3"/>
  <c r="T19" i="3"/>
  <c r="U19" i="3" s="1"/>
  <c r="R20" i="3"/>
  <c r="S20" i="3"/>
  <c r="T20" i="3"/>
  <c r="U20" i="3" s="1"/>
  <c r="R21" i="3"/>
  <c r="S21" i="3"/>
  <c r="T21" i="3"/>
  <c r="U21" i="3" s="1"/>
  <c r="R22" i="3"/>
  <c r="S22" i="3"/>
  <c r="T22" i="3"/>
  <c r="U22" i="3" s="1"/>
  <c r="R23" i="3"/>
  <c r="S23" i="3"/>
  <c r="T23" i="3"/>
  <c r="U23" i="3" s="1"/>
  <c r="R24" i="3"/>
  <c r="S24" i="3"/>
  <c r="T24" i="3"/>
  <c r="U24" i="3" s="1"/>
  <c r="R25" i="3"/>
  <c r="S25" i="3"/>
  <c r="T25" i="3"/>
  <c r="U25" i="3" s="1"/>
  <c r="R26" i="3"/>
  <c r="S26" i="3"/>
  <c r="T26" i="3"/>
  <c r="U26" i="3" s="1"/>
  <c r="R27" i="3"/>
  <c r="S27" i="3"/>
  <c r="T27" i="3"/>
  <c r="U27" i="3" s="1"/>
  <c r="R28" i="3"/>
  <c r="S28" i="3"/>
  <c r="T28" i="3"/>
  <c r="U28" i="3" s="1"/>
  <c r="R29" i="3"/>
  <c r="S29" i="3"/>
  <c r="T29" i="3"/>
  <c r="U29" i="3" s="1"/>
  <c r="R30" i="3"/>
  <c r="S30" i="3"/>
  <c r="T30" i="3"/>
  <c r="U30" i="3" s="1"/>
  <c r="R31" i="3"/>
  <c r="R32" i="3"/>
  <c r="S6" i="3"/>
  <c r="T6" i="3" s="1"/>
  <c r="U6" i="3" s="1"/>
  <c r="S8" i="3"/>
  <c r="T8" i="3" s="1"/>
  <c r="U8" i="3" s="1"/>
  <c r="R8" i="3"/>
  <c r="S7" i="3"/>
  <c r="T7" i="3" s="1"/>
  <c r="U7" i="3" s="1"/>
  <c r="R7" i="3"/>
  <c r="R6" i="3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6" i="2"/>
  <c r="U6" i="2" s="1"/>
  <c r="S7" i="2" l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6" i="2"/>
  <c r="S7" i="1"/>
  <c r="T7" i="1" s="1"/>
  <c r="U7" i="1" s="1"/>
  <c r="S8" i="1"/>
  <c r="S9" i="1"/>
  <c r="T9" i="1" s="1"/>
  <c r="U9" i="1" s="1"/>
  <c r="S10" i="1"/>
  <c r="S11" i="1"/>
  <c r="T11" i="1" s="1"/>
  <c r="U11" i="1" s="1"/>
  <c r="S12" i="1"/>
  <c r="S13" i="1"/>
  <c r="T13" i="1" s="1"/>
  <c r="U13" i="1" s="1"/>
  <c r="S14" i="1"/>
  <c r="S15" i="1"/>
  <c r="T15" i="1" s="1"/>
  <c r="U15" i="1" s="1"/>
  <c r="S16" i="1"/>
  <c r="S17" i="1"/>
  <c r="T17" i="1" s="1"/>
  <c r="U17" i="1" s="1"/>
  <c r="S18" i="1"/>
  <c r="S19" i="1"/>
  <c r="T19" i="1" s="1"/>
  <c r="U19" i="1" s="1"/>
  <c r="S20" i="1"/>
  <c r="S21" i="1"/>
  <c r="T21" i="1" s="1"/>
  <c r="U21" i="1" s="1"/>
  <c r="S22" i="1"/>
  <c r="S23" i="1"/>
  <c r="T23" i="1" s="1"/>
  <c r="U23" i="1" s="1"/>
  <c r="S24" i="1"/>
  <c r="S25" i="1"/>
  <c r="T25" i="1" s="1"/>
  <c r="U25" i="1" s="1"/>
  <c r="S26" i="1"/>
  <c r="S27" i="1"/>
  <c r="T27" i="1" s="1"/>
  <c r="U27" i="1" s="1"/>
  <c r="S28" i="1"/>
  <c r="S29" i="1"/>
  <c r="T29" i="1" s="1"/>
  <c r="U29" i="1" s="1"/>
  <c r="S30" i="1"/>
  <c r="S31" i="1"/>
  <c r="T31" i="1" s="1"/>
  <c r="U31" i="1" s="1"/>
  <c r="S32" i="1"/>
  <c r="S6" i="1"/>
  <c r="T6" i="1" s="1"/>
  <c r="U6" i="1" s="1"/>
  <c r="R7" i="1"/>
  <c r="R8" i="1"/>
  <c r="T8" i="1" s="1"/>
  <c r="U8" i="1" s="1"/>
  <c r="R9" i="1"/>
  <c r="R10" i="1"/>
  <c r="T10" i="1" s="1"/>
  <c r="U10" i="1" s="1"/>
  <c r="R11" i="1"/>
  <c r="R12" i="1"/>
  <c r="T12" i="1" s="1"/>
  <c r="U12" i="1" s="1"/>
  <c r="R13" i="1"/>
  <c r="R14" i="1"/>
  <c r="T14" i="1" s="1"/>
  <c r="U14" i="1" s="1"/>
  <c r="R15" i="1"/>
  <c r="R16" i="1"/>
  <c r="T16" i="1" s="1"/>
  <c r="U16" i="1" s="1"/>
  <c r="R17" i="1"/>
  <c r="R18" i="1"/>
  <c r="T18" i="1" s="1"/>
  <c r="U18" i="1" s="1"/>
  <c r="R19" i="1"/>
  <c r="R20" i="1"/>
  <c r="T20" i="1" s="1"/>
  <c r="U20" i="1" s="1"/>
  <c r="R21" i="1"/>
  <c r="R22" i="1"/>
  <c r="T22" i="1" s="1"/>
  <c r="U22" i="1" s="1"/>
  <c r="R23" i="1"/>
  <c r="R24" i="1"/>
  <c r="T24" i="1" s="1"/>
  <c r="U24" i="1" s="1"/>
  <c r="R25" i="1"/>
  <c r="R26" i="1"/>
  <c r="T26" i="1" s="1"/>
  <c r="U26" i="1" s="1"/>
  <c r="R27" i="1"/>
  <c r="R28" i="1"/>
  <c r="T28" i="1" s="1"/>
  <c r="U28" i="1" s="1"/>
  <c r="R29" i="1"/>
  <c r="R30" i="1"/>
  <c r="T30" i="1" s="1"/>
  <c r="U30" i="1" s="1"/>
  <c r="R31" i="1"/>
  <c r="R32" i="1"/>
  <c r="T32" i="1" s="1"/>
  <c r="U32" i="1" s="1"/>
  <c r="R6" i="1"/>
</calcChain>
</file>

<file path=xl/sharedStrings.xml><?xml version="1.0" encoding="utf-8"?>
<sst xmlns="http://schemas.openxmlformats.org/spreadsheetml/2006/main" count="475" uniqueCount="89">
  <si>
    <t>Summary of Unit Hydrograph Parameters Used By Program and Calculated Results (Version 2.0.0)</t>
  </si>
  <si>
    <t>Unit Hydrograph Parameters and Results</t>
  </si>
  <si>
    <t>Excess Precip.</t>
  </si>
  <si>
    <t>Storm Hydrograph</t>
  </si>
  <si>
    <t>Catchment Name/ID</t>
  </si>
  <si>
    <t>User Comment for Catchment</t>
  </si>
  <si>
    <t>CT</t>
  </si>
  <si>
    <t>Cp</t>
  </si>
  <si>
    <t>W50 (min.)</t>
  </si>
  <si>
    <t>W50 Before Peak</t>
  </si>
  <si>
    <t>W75 (min.)</t>
  </si>
  <si>
    <t>W75 Before Peak</t>
  </si>
  <si>
    <t>Time to Peak (min.)</t>
  </si>
  <si>
    <t>Peak (cfs)</t>
  </si>
  <si>
    <t>Volume (c.f)</t>
  </si>
  <si>
    <t>Excess (inches)</t>
  </si>
  <si>
    <t>Excess (c.f.)</t>
  </si>
  <si>
    <t>Peak Flow (cfs)</t>
  </si>
  <si>
    <t>Total Volume (c.f.)</t>
  </si>
  <si>
    <t>Runoff per Unit Area (cfs/acre)</t>
  </si>
  <si>
    <t>WQ110</t>
  </si>
  <si>
    <t>WQ111</t>
  </si>
  <si>
    <t>WQ112 - WQ113</t>
  </si>
  <si>
    <t>WQ114 - WQ115</t>
  </si>
  <si>
    <t>WQ116</t>
  </si>
  <si>
    <t>WQ117 - WQ124</t>
  </si>
  <si>
    <t>WQ125</t>
  </si>
  <si>
    <t>WQ126 - WQ128</t>
  </si>
  <si>
    <t>WQ129</t>
  </si>
  <si>
    <t>WQ130</t>
  </si>
  <si>
    <t>WQ131</t>
  </si>
  <si>
    <t>WQ132</t>
  </si>
  <si>
    <t>WQ133 - WQ136</t>
  </si>
  <si>
    <t>WQ137</t>
  </si>
  <si>
    <t>WQ138</t>
  </si>
  <si>
    <t>WQ139</t>
  </si>
  <si>
    <t>WQ140</t>
  </si>
  <si>
    <t>WQ141</t>
  </si>
  <si>
    <t>WQ142</t>
  </si>
  <si>
    <t>WQ143</t>
  </si>
  <si>
    <t>WQ144</t>
  </si>
  <si>
    <t>WQ145</t>
  </si>
  <si>
    <t>WQ146</t>
  </si>
  <si>
    <t>WQ147</t>
  </si>
  <si>
    <t>WQ148</t>
  </si>
  <si>
    <t>WQ149 - WQ150</t>
  </si>
  <si>
    <t>WQ151 - WQ153</t>
  </si>
  <si>
    <t>subcatch_id</t>
  </si>
  <si>
    <t>area</t>
  </si>
  <si>
    <t>imperv_percent</t>
  </si>
  <si>
    <t>depress_stor_perv</t>
  </si>
  <si>
    <t>depress_stor_imperv</t>
  </si>
  <si>
    <t>hrtn_init</t>
  </si>
  <si>
    <t xml:space="preserve"> hrtn_decay</t>
  </si>
  <si>
    <t xml:space="preserve"> hrtn_final</t>
  </si>
  <si>
    <t>storm_id</t>
  </si>
  <si>
    <t>month</t>
  </si>
  <si>
    <t>year</t>
  </si>
  <si>
    <t>total_rain</t>
  </si>
  <si>
    <t>time</t>
  </si>
  <si>
    <t>area_acre</t>
  </si>
  <si>
    <t>imp_area</t>
  </si>
  <si>
    <t>perv_area</t>
  </si>
  <si>
    <t>imp_vol</t>
  </si>
  <si>
    <t>infil</t>
  </si>
  <si>
    <t>per_vol</t>
  </si>
  <si>
    <t>runoff</t>
  </si>
  <si>
    <t>4/21/1998-13:58:26</t>
  </si>
  <si>
    <t>CUHP Volume (ac-ft)</t>
  </si>
  <si>
    <t>my_cuhp volume (ac-ft)</t>
  </si>
  <si>
    <t>diff</t>
  </si>
  <si>
    <t>% diff</t>
  </si>
  <si>
    <t>6/8/2014-14:54:48</t>
  </si>
  <si>
    <t>4/24/2007-0:53:51</t>
  </si>
  <si>
    <t>Subcatchment Name</t>
  </si>
  <si>
    <t>EPA SWMM Target Node</t>
  </si>
  <si>
    <t>Raingage</t>
  </si>
  <si>
    <t>Area
(sq mi)</t>
  </si>
  <si>
    <t>Length to 
Centroid (ft)</t>
  </si>
  <si>
    <t>Length
(ft)</t>
  </si>
  <si>
    <t>Slope (ft/ft)</t>
  </si>
  <si>
    <t>Percent Imperviousness</t>
  </si>
  <si>
    <t>Pervious</t>
  </si>
  <si>
    <t>Impervious</t>
  </si>
  <si>
    <t>Initial Rate (in/hr)</t>
  </si>
  <si>
    <t>Decay Coefficient (1/seconds)</t>
  </si>
  <si>
    <t>Final Rate (in/hr)</t>
  </si>
  <si>
    <t>discrepancy</t>
  </si>
  <si>
    <t>area*impr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</si>
</sst>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"/>
    <numFmt numFmtId="165" formatCode="#,##0.0"/>
    <numFmt numFmtId="166" formatCode="0.0000"/>
    <numFmt numFmtId="167" formatCode="0.00000"/>
    <numFmt numFmtId="168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3" fontId="3" fillId="0" borderId="0" xfId="0" applyNumberFormat="1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3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wrapText="1"/>
    </xf>
    <xf numFmtId="165" fontId="2" fillId="0" borderId="6" xfId="0" applyNumberFormat="1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3" fontId="2" fillId="0" borderId="7" xfId="0" applyNumberFormat="1" applyFont="1" applyBorder="1" applyAlignment="1">
      <alignment horizontal="center" wrapText="1"/>
    </xf>
    <xf numFmtId="4" fontId="2" fillId="0" borderId="5" xfId="0" applyNumberFormat="1" applyFont="1" applyBorder="1" applyAlignment="1">
      <alignment horizontal="center" wrapText="1"/>
    </xf>
    <xf numFmtId="165" fontId="2" fillId="0" borderId="5" xfId="0" applyNumberFormat="1" applyFont="1" applyBorder="1" applyAlignment="1">
      <alignment horizontal="center" wrapText="1"/>
    </xf>
    <xf numFmtId="4" fontId="2" fillId="0" borderId="7" xfId="0" applyNumberFormat="1" applyFont="1" applyBorder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3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2" fillId="0" borderId="0" xfId="0" applyFont="1"/>
    <xf numFmtId="9" fontId="0" fillId="0" borderId="0" xfId="1" applyFont="1"/>
    <xf numFmtId="0" fontId="5" fillId="2" borderId="9" xfId="2" applyFont="1" applyFill="1" applyBorder="1" applyAlignment="1">
      <alignment horizontal="center" wrapText="1"/>
    </xf>
    <xf numFmtId="0" fontId="5" fillId="2" borderId="10" xfId="2" applyFont="1" applyFill="1" applyBorder="1" applyAlignment="1">
      <alignment horizontal="center" wrapText="1"/>
    </xf>
    <xf numFmtId="2" fontId="5" fillId="2" borderId="11" xfId="2" applyNumberFormat="1" applyFont="1" applyFill="1" applyBorder="1" applyAlignment="1">
      <alignment horizontal="center" wrapText="1"/>
    </xf>
    <xf numFmtId="166" fontId="5" fillId="2" borderId="11" xfId="2" applyNumberFormat="1" applyFont="1" applyFill="1" applyBorder="1" applyAlignment="1">
      <alignment horizontal="center" wrapText="1"/>
    </xf>
    <xf numFmtId="2" fontId="5" fillId="2" borderId="12" xfId="2" applyNumberFormat="1" applyFont="1" applyFill="1" applyBorder="1" applyAlignment="1">
      <alignment horizontal="center" wrapText="1"/>
    </xf>
    <xf numFmtId="2" fontId="5" fillId="2" borderId="13" xfId="2" applyNumberFormat="1" applyFont="1" applyFill="1" applyBorder="1" applyAlignment="1">
      <alignment horizontal="center" wrapText="1"/>
    </xf>
    <xf numFmtId="167" fontId="5" fillId="2" borderId="13" xfId="2" applyNumberFormat="1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 applyBorder="1"/>
    <xf numFmtId="2" fontId="5" fillId="2" borderId="14" xfId="2" applyNumberFormat="1" applyFont="1" applyFill="1" applyBorder="1" applyAlignment="1">
      <alignment horizontal="center" wrapText="1"/>
    </xf>
    <xf numFmtId="2" fontId="5" fillId="0" borderId="14" xfId="2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15" xfId="0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 wrapText="1"/>
    </xf>
    <xf numFmtId="168" fontId="0" fillId="0" borderId="0" xfId="0" applyNumberFormat="1"/>
  </cellXfs>
  <cellStyles count="3">
    <cellStyle name="Normal" xfId="0" builtinId="0"/>
    <cellStyle name="Normal 17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%perv and %discrepancy</a:t>
            </a:r>
            <a:r>
              <a:rPr lang="en-US" baseline="0"/>
              <a:t>*100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'discrepancy check'!$P$5:$P$31</c:f>
              <c:numCache>
                <c:formatCode>General</c:formatCode>
                <c:ptCount val="27"/>
                <c:pt idx="0">
                  <c:v>11.997369576039494</c:v>
                </c:pt>
                <c:pt idx="1">
                  <c:v>12.096789452889821</c:v>
                </c:pt>
                <c:pt idx="2">
                  <c:v>13.128563248830238</c:v>
                </c:pt>
                <c:pt idx="3">
                  <c:v>13.842411839218382</c:v>
                </c:pt>
                <c:pt idx="4">
                  <c:v>16.167073260640613</c:v>
                </c:pt>
                <c:pt idx="5">
                  <c:v>16.382568124041381</c:v>
                </c:pt>
                <c:pt idx="6">
                  <c:v>16.633088373124959</c:v>
                </c:pt>
                <c:pt idx="7">
                  <c:v>23.222481095964394</c:v>
                </c:pt>
                <c:pt idx="8">
                  <c:v>25.339937987694057</c:v>
                </c:pt>
                <c:pt idx="9">
                  <c:v>39.844164444381072</c:v>
                </c:pt>
                <c:pt idx="10">
                  <c:v>47.2984689358941</c:v>
                </c:pt>
                <c:pt idx="11">
                  <c:v>69.289760501583061</c:v>
                </c:pt>
                <c:pt idx="12">
                  <c:v>78.472568325307108</c:v>
                </c:pt>
                <c:pt idx="13">
                  <c:v>85.997213578341714</c:v>
                </c:pt>
                <c:pt idx="14">
                  <c:v>97.666243074594064</c:v>
                </c:pt>
                <c:pt idx="15">
                  <c:v>103.68294306115702</c:v>
                </c:pt>
                <c:pt idx="16">
                  <c:v>143.81228238022615</c:v>
                </c:pt>
                <c:pt idx="17">
                  <c:v>202.08060380087497</c:v>
                </c:pt>
                <c:pt idx="18">
                  <c:v>244.44837059226114</c:v>
                </c:pt>
                <c:pt idx="19">
                  <c:v>345.27585092060787</c:v>
                </c:pt>
                <c:pt idx="20">
                  <c:v>424.2432641231913</c:v>
                </c:pt>
                <c:pt idx="21">
                  <c:v>590.75060233502745</c:v>
                </c:pt>
                <c:pt idx="22">
                  <c:v>764.26353282987452</c:v>
                </c:pt>
                <c:pt idx="23">
                  <c:v>939.21984380764025</c:v>
                </c:pt>
                <c:pt idx="24">
                  <c:v>994.21024292880884</c:v>
                </c:pt>
                <c:pt idx="25">
                  <c:v>1980.3603411028046</c:v>
                </c:pt>
                <c:pt idx="26">
                  <c:v>2531.7598456864607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5-483E-9D51-531EB61493DB}"/>
            </c:ext>
          </c:extLst>
        </c:ser>
        <c:ser>
          <c:idx val="1"/>
          <c:order val="1"/>
          <c:tx>
            <c:strRef>
              <c:f>'discrepancy check'!$H$5:$H$31</c:f>
              <c:strCache>
                <c:ptCount val="27"/>
                <c:pt idx="0">
                  <c:v>80</c:v>
                </c:pt>
                <c:pt idx="1">
                  <c:v>79.74</c:v>
                </c:pt>
                <c:pt idx="2">
                  <c:v>75.29</c:v>
                </c:pt>
                <c:pt idx="3">
                  <c:v>72.39156817</c:v>
                </c:pt>
                <c:pt idx="4">
                  <c:v>63.05458996</c:v>
                </c:pt>
                <c:pt idx="5">
                  <c:v>62.26</c:v>
                </c:pt>
                <c:pt idx="6">
                  <c:v>61.34</c:v>
                </c:pt>
                <c:pt idx="7">
                  <c:v>50.85</c:v>
                </c:pt>
                <c:pt idx="8">
                  <c:v>47.96508499</c:v>
                </c:pt>
                <c:pt idx="9">
                  <c:v>37.64</c:v>
                </c:pt>
                <c:pt idx="10">
                  <c:v>35.73148959</c:v>
                </c:pt>
                <c:pt idx="11">
                  <c:v>31.09</c:v>
                </c:pt>
                <c:pt idx="12">
                  <c:v>29.49</c:v>
                </c:pt>
                <c:pt idx="13">
                  <c:v>28.3</c:v>
                </c:pt>
                <c:pt idx="14">
                  <c:v>26.62683878</c:v>
                </c:pt>
                <c:pt idx="15">
                  <c:v>25.84</c:v>
                </c:pt>
                <c:pt idx="16">
                  <c:v>21.59</c:v>
                </c:pt>
                <c:pt idx="17">
                  <c:v>17.42338655</c:v>
                </c:pt>
                <c:pt idx="18">
                  <c:v>15.28</c:v>
                </c:pt>
                <c:pt idx="19">
                  <c:v>11.82</c:v>
                </c:pt>
                <c:pt idx="20">
                  <c:v>10.04</c:v>
                </c:pt>
                <c:pt idx="21">
                  <c:v>7.62</c:v>
                </c:pt>
                <c:pt idx="22">
                  <c:v>6.09</c:v>
                </c:pt>
                <c:pt idx="23">
                  <c:v>5.064742895</c:v>
                </c:pt>
                <c:pt idx="24">
                  <c:v>4.81</c:v>
                </c:pt>
                <c:pt idx="25">
                  <c:v>2.53</c:v>
                </c:pt>
                <c:pt idx="26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'discrepancy check'!$H$5:$H$31</c:f>
              <c:numCache>
                <c:formatCode>General</c:formatCode>
                <c:ptCount val="27"/>
                <c:pt idx="0">
                  <c:v>80</c:v>
                </c:pt>
                <c:pt idx="1">
                  <c:v>79.739999999999995</c:v>
                </c:pt>
                <c:pt idx="2">
                  <c:v>75.290000000000006</c:v>
                </c:pt>
                <c:pt idx="3">
                  <c:v>72.391568173568999</c:v>
                </c:pt>
                <c:pt idx="4">
                  <c:v>63.054589963162876</c:v>
                </c:pt>
                <c:pt idx="5">
                  <c:v>62.260000000000005</c:v>
                </c:pt>
                <c:pt idx="6">
                  <c:v>61.34</c:v>
                </c:pt>
                <c:pt idx="7">
                  <c:v>50.85</c:v>
                </c:pt>
                <c:pt idx="8">
                  <c:v>47.96508498888754</c:v>
                </c:pt>
                <c:pt idx="9">
                  <c:v>37.64</c:v>
                </c:pt>
                <c:pt idx="10">
                  <c:v>35.731489589572675</c:v>
                </c:pt>
                <c:pt idx="11">
                  <c:v>31.09</c:v>
                </c:pt>
                <c:pt idx="12">
                  <c:v>29.49</c:v>
                </c:pt>
                <c:pt idx="13">
                  <c:v>28.3</c:v>
                </c:pt>
                <c:pt idx="14">
                  <c:v>26.626838775291958</c:v>
                </c:pt>
                <c:pt idx="15">
                  <c:v>25.84</c:v>
                </c:pt>
                <c:pt idx="16">
                  <c:v>21.59</c:v>
                </c:pt>
                <c:pt idx="17">
                  <c:v>17.423386549357343</c:v>
                </c:pt>
                <c:pt idx="18">
                  <c:v>15.28</c:v>
                </c:pt>
                <c:pt idx="19">
                  <c:v>11.82</c:v>
                </c:pt>
                <c:pt idx="20">
                  <c:v>10.039999999999999</c:v>
                </c:pt>
                <c:pt idx="21">
                  <c:v>7.62</c:v>
                </c:pt>
                <c:pt idx="22">
                  <c:v>6.09</c:v>
                </c:pt>
                <c:pt idx="23">
                  <c:v>5.0647428951012019</c:v>
                </c:pt>
                <c:pt idx="24">
                  <c:v>4.8099999999999996</c:v>
                </c:pt>
                <c:pt idx="25">
                  <c:v>2.5299999999999998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5-483E-9D51-531EB614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95104"/>
        <c:axId val="464194688"/>
      </c:lineChart>
      <c:catAx>
        <c:axId val="46419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94688"/>
        <c:crosses val="autoZero"/>
        <c:auto val="1"/>
        <c:lblAlgn val="ctr"/>
        <c:lblOffset val="100"/>
        <c:noMultiLvlLbl val="0"/>
      </c:catAx>
      <c:valAx>
        <c:axId val="464194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'discrepancy check'!$AB$6:$AB$32</c:f>
              <c:numCache>
                <c:formatCode>General</c:formatCode>
                <c:ptCount val="27"/>
                <c:pt idx="0">
                  <c:v>80</c:v>
                </c:pt>
                <c:pt idx="1">
                  <c:v>79.739999999999995</c:v>
                </c:pt>
                <c:pt idx="2">
                  <c:v>75.290000000000006</c:v>
                </c:pt>
                <c:pt idx="3">
                  <c:v>72.391568173568999</c:v>
                </c:pt>
                <c:pt idx="4">
                  <c:v>63.054589963162876</c:v>
                </c:pt>
                <c:pt idx="5">
                  <c:v>62.260000000000005</c:v>
                </c:pt>
                <c:pt idx="6">
                  <c:v>61.34</c:v>
                </c:pt>
                <c:pt idx="7">
                  <c:v>50.85</c:v>
                </c:pt>
                <c:pt idx="8">
                  <c:v>47.96508498888754</c:v>
                </c:pt>
                <c:pt idx="9">
                  <c:v>37.64</c:v>
                </c:pt>
                <c:pt idx="10">
                  <c:v>35.731489589572675</c:v>
                </c:pt>
                <c:pt idx="11">
                  <c:v>31.09</c:v>
                </c:pt>
                <c:pt idx="12">
                  <c:v>29.49</c:v>
                </c:pt>
                <c:pt idx="13">
                  <c:v>28.3</c:v>
                </c:pt>
                <c:pt idx="14">
                  <c:v>26.626838775291958</c:v>
                </c:pt>
                <c:pt idx="15">
                  <c:v>25.84</c:v>
                </c:pt>
                <c:pt idx="16">
                  <c:v>21.59</c:v>
                </c:pt>
                <c:pt idx="17">
                  <c:v>17.423386549357343</c:v>
                </c:pt>
                <c:pt idx="18">
                  <c:v>15.28</c:v>
                </c:pt>
                <c:pt idx="19">
                  <c:v>11.82</c:v>
                </c:pt>
                <c:pt idx="20">
                  <c:v>10.039999999999999</c:v>
                </c:pt>
                <c:pt idx="21">
                  <c:v>7.62</c:v>
                </c:pt>
                <c:pt idx="22">
                  <c:v>6.09</c:v>
                </c:pt>
                <c:pt idx="23">
                  <c:v>5.0647428951012019</c:v>
                </c:pt>
                <c:pt idx="24">
                  <c:v>4.8099999999999996</c:v>
                </c:pt>
                <c:pt idx="25">
                  <c:v>2.5299999999999998</c:v>
                </c:pt>
                <c:pt idx="26">
                  <c:v>2</c:v>
                </c:pt>
              </c:numCache>
            </c:numRef>
          </c:xVal>
          <c:yVal>
            <c:numRef>
              <c:f>'discrepancy check'!$AC$6:$AC$32</c:f>
              <c:numCache>
                <c:formatCode>0%</c:formatCode>
                <c:ptCount val="27"/>
                <c:pt idx="0">
                  <c:v>0.11997369576039495</c:v>
                </c:pt>
                <c:pt idx="1">
                  <c:v>0.12096789452889821</c:v>
                </c:pt>
                <c:pt idx="2">
                  <c:v>0.13128563248830238</c:v>
                </c:pt>
                <c:pt idx="3">
                  <c:v>0.13842411839218383</c:v>
                </c:pt>
                <c:pt idx="4">
                  <c:v>0.16167073260640613</c:v>
                </c:pt>
                <c:pt idx="5">
                  <c:v>0.1638256812404138</c:v>
                </c:pt>
                <c:pt idx="6">
                  <c:v>0.1663308837312496</c:v>
                </c:pt>
                <c:pt idx="7">
                  <c:v>0.23222481095964395</c:v>
                </c:pt>
                <c:pt idx="8">
                  <c:v>0.25339937987694056</c:v>
                </c:pt>
                <c:pt idx="9">
                  <c:v>0.39844164444381075</c:v>
                </c:pt>
                <c:pt idx="10">
                  <c:v>0.472984689358941</c:v>
                </c:pt>
                <c:pt idx="11">
                  <c:v>0.69289760501583064</c:v>
                </c:pt>
                <c:pt idx="12">
                  <c:v>0.78472568325307102</c:v>
                </c:pt>
                <c:pt idx="13">
                  <c:v>0.85997213578341714</c:v>
                </c:pt>
                <c:pt idx="14">
                  <c:v>0.97666243074594061</c:v>
                </c:pt>
                <c:pt idx="15">
                  <c:v>1.0368294306115702</c:v>
                </c:pt>
                <c:pt idx="16">
                  <c:v>1.4381228238022616</c:v>
                </c:pt>
                <c:pt idx="17">
                  <c:v>2.0208060380087498</c:v>
                </c:pt>
                <c:pt idx="18">
                  <c:v>2.4444837059226114</c:v>
                </c:pt>
                <c:pt idx="19">
                  <c:v>3.4527585092060784</c:v>
                </c:pt>
                <c:pt idx="20">
                  <c:v>4.2424326412319129</c:v>
                </c:pt>
                <c:pt idx="21">
                  <c:v>5.9075060233502743</c:v>
                </c:pt>
                <c:pt idx="22">
                  <c:v>7.6426353282987449</c:v>
                </c:pt>
                <c:pt idx="23">
                  <c:v>9.3921984380764023</c:v>
                </c:pt>
                <c:pt idx="24">
                  <c:v>9.942102429288088</c:v>
                </c:pt>
                <c:pt idx="25">
                  <c:v>19.803603411028046</c:v>
                </c:pt>
                <c:pt idx="26">
                  <c:v>25.317598456864609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5-4AAB-B5E6-7C022C82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30400"/>
        <c:axId val="458030816"/>
      </c:scatterChart>
      <c:valAx>
        <c:axId val="4580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0816"/>
        <c:crosses val="autoZero"/>
        <c:crossBetween val="midCat"/>
      </c:valAx>
      <c:valAx>
        <c:axId val="458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171449</xdr:colOff>
      <xdr:row>5</xdr:row>
      <xdr:rowOff>28575</xdr:rowOff>
    </xdr:from>
    <xdr:to>
      <xdr:col>25</xdr:col>
      <xdr:colOff>523874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266700</xdr:colOff>
      <xdr:row>4</xdr:row>
      <xdr:rowOff>47624</xdr:rowOff>
    </xdr:from>
    <xdr:to>
      <xdr:col>40</xdr:col>
      <xdr:colOff>323850</xdr:colOff>
      <xdr:row>31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1"/>
  <sheetViews>
    <sheetView tabSelected="1" topLeftCell="D1" workbookViewId="0">
      <selection activeCell="T6" sqref="T6:U6"/>
    </sheetView>
  </sheetViews>
  <sheetFormatPr defaultRowHeight="15" x14ac:dyDescent="0.25"/>
  <cols>
    <col min="1" max="1" width="18.7109375" style="2" customWidth="1"/>
    <col min="2" max="2" width="50.7109375" style="2" customWidth="1"/>
    <col min="3" max="4" width="9.140625" style="3"/>
    <col min="5" max="5" width="9.140625" style="4"/>
    <col min="6" max="6" width="9.140625" style="5"/>
    <col min="7" max="7" width="9.140625" style="4"/>
    <col min="8" max="8" width="9.140625" style="5"/>
    <col min="9" max="9" width="9.140625" style="4"/>
    <col min="10" max="11" width="9.140625" style="2"/>
    <col min="12" max="12" width="9.140625" style="5"/>
    <col min="13" max="13" width="9.140625" style="2"/>
    <col min="14" max="14" width="9.140625" style="4"/>
    <col min="15" max="16" width="9.140625" style="2"/>
    <col min="17" max="17" width="10.7109375" style="5" customWidth="1"/>
    <col min="18" max="16384" width="9.140625" style="2"/>
  </cols>
  <sheetData>
    <row r="2" spans="1:21" ht="15.75" x14ac:dyDescent="0.25">
      <c r="A2" s="1" t="s">
        <v>0</v>
      </c>
    </row>
    <row r="3" spans="1:21" ht="15.75" thickBot="1" x14ac:dyDescent="0.3"/>
    <row r="4" spans="1:21" s="6" customFormat="1" ht="16.5" thickTop="1" thickBot="1" x14ac:dyDescent="0.3">
      <c r="C4" s="7" t="s">
        <v>1</v>
      </c>
      <c r="D4" s="8"/>
      <c r="E4" s="8"/>
      <c r="F4" s="8"/>
      <c r="G4" s="8"/>
      <c r="H4" s="8"/>
      <c r="I4" s="8"/>
      <c r="J4" s="8"/>
      <c r="K4" s="9"/>
      <c r="L4" s="10" t="s">
        <v>2</v>
      </c>
      <c r="M4" s="9"/>
      <c r="N4" s="11" t="s">
        <v>3</v>
      </c>
      <c r="O4" s="8"/>
      <c r="P4" s="8"/>
      <c r="Q4" s="9"/>
    </row>
    <row r="5" spans="1:21" s="22" customFormat="1" ht="50.1" customHeight="1" thickTop="1" thickBot="1" x14ac:dyDescent="0.3">
      <c r="A5" s="12" t="s">
        <v>4</v>
      </c>
      <c r="B5" s="12" t="s">
        <v>5</v>
      </c>
      <c r="C5" s="13" t="s">
        <v>6</v>
      </c>
      <c r="D5" s="14" t="s">
        <v>7</v>
      </c>
      <c r="E5" s="15" t="s">
        <v>8</v>
      </c>
      <c r="F5" s="16" t="s">
        <v>9</v>
      </c>
      <c r="G5" s="15" t="s">
        <v>10</v>
      </c>
      <c r="H5" s="16" t="s">
        <v>11</v>
      </c>
      <c r="I5" s="15" t="s">
        <v>12</v>
      </c>
      <c r="J5" s="17" t="s">
        <v>13</v>
      </c>
      <c r="K5" s="18" t="s">
        <v>14</v>
      </c>
      <c r="L5" s="19" t="s">
        <v>15</v>
      </c>
      <c r="M5" s="18" t="s">
        <v>16</v>
      </c>
      <c r="N5" s="20" t="s">
        <v>12</v>
      </c>
      <c r="O5" s="17" t="s">
        <v>17</v>
      </c>
      <c r="P5" s="17" t="s">
        <v>18</v>
      </c>
      <c r="Q5" s="21" t="s">
        <v>19</v>
      </c>
      <c r="R5" s="22" t="s">
        <v>68</v>
      </c>
      <c r="S5" s="22" t="s">
        <v>69</v>
      </c>
      <c r="T5" s="22" t="s">
        <v>70</v>
      </c>
      <c r="U5" s="22" t="s">
        <v>71</v>
      </c>
    </row>
    <row r="6" spans="1:21" ht="15.75" thickTop="1" x14ac:dyDescent="0.25">
      <c r="A6" s="23" t="s">
        <v>20</v>
      </c>
      <c r="B6" s="23"/>
      <c r="C6" s="24">
        <v>0.14841532238698896</v>
      </c>
      <c r="D6" s="24">
        <v>0.17487978053808151</v>
      </c>
      <c r="E6" s="25">
        <v>45.67947524666647</v>
      </c>
      <c r="F6" s="26">
        <v>6.4351039535859904</v>
      </c>
      <c r="G6" s="25">
        <v>23.753327128266566</v>
      </c>
      <c r="H6" s="26">
        <v>4.5474734605341007</v>
      </c>
      <c r="I6" s="25">
        <v>10.725173255976651</v>
      </c>
      <c r="J6" s="23">
        <v>82.191618439705906</v>
      </c>
      <c r="K6" s="23">
        <v>290746.15680000006</v>
      </c>
      <c r="L6" s="26">
        <v>7.0467389999999993E-4</v>
      </c>
      <c r="M6" s="23">
        <v>204.88122822226757</v>
      </c>
      <c r="N6" s="25">
        <v>26</v>
      </c>
      <c r="O6" s="23">
        <v>5.7537214840278371E-2</v>
      </c>
      <c r="P6" s="23">
        <v>204.8731697743105</v>
      </c>
      <c r="Q6" s="26">
        <v>7.1835890169266172E-4</v>
      </c>
      <c r="R6" s="5">
        <f>P6/43560</f>
        <v>4.7032408120824265E-3</v>
      </c>
      <c r="S6" s="5">
        <f>VLOOKUP(A6,$A$34:$T$61,20,FALSE)</f>
        <v>4.06483952E-2</v>
      </c>
      <c r="T6" s="5">
        <f>S6-R6</f>
        <v>3.5945154387917573E-2</v>
      </c>
      <c r="U6" s="28">
        <f>T6/R6</f>
        <v>7.6426353282987325</v>
      </c>
    </row>
    <row r="7" spans="1:21" x14ac:dyDescent="0.25">
      <c r="A7" s="23" t="s">
        <v>21</v>
      </c>
      <c r="B7" s="23"/>
      <c r="C7" s="24">
        <v>0.15840818210969074</v>
      </c>
      <c r="D7" s="24">
        <v>0.20690210490530586</v>
      </c>
      <c r="E7" s="25">
        <v>36.867543782368898</v>
      </c>
      <c r="F7" s="26">
        <v>6.1582828118481769</v>
      </c>
      <c r="G7" s="25">
        <v>19.171122766831825</v>
      </c>
      <c r="H7" s="26">
        <v>4.3518531870393788</v>
      </c>
      <c r="I7" s="25">
        <v>10.263804686413629</v>
      </c>
      <c r="J7" s="23">
        <v>129.06067266340324</v>
      </c>
      <c r="K7" s="23">
        <v>368471.13599999994</v>
      </c>
      <c r="L7" s="26">
        <v>7.6000000000000004E-5</v>
      </c>
      <c r="M7" s="23">
        <v>28.003806336</v>
      </c>
      <c r="N7" s="25">
        <v>25</v>
      </c>
      <c r="O7" s="23">
        <v>9.7191906556657447E-3</v>
      </c>
      <c r="P7" s="23">
        <v>28.001881448537421</v>
      </c>
      <c r="Q7" s="26">
        <v>9.5748780930473356E-5</v>
      </c>
      <c r="R7" s="5">
        <f t="shared" ref="R7:R32" si="0">P7/43560</f>
        <v>6.4283474399764507E-4</v>
      </c>
      <c r="S7" s="5">
        <f t="shared" ref="S7:S32" si="1">VLOOKUP(A7,$A$34:$T$61,20,FALSE)</f>
        <v>1.6917866666700001E-2</v>
      </c>
      <c r="T7" s="5">
        <f t="shared" ref="T7:T32" si="2">S7-R7</f>
        <v>1.6275031922702354E-2</v>
      </c>
      <c r="U7" s="28">
        <f t="shared" ref="U7:U32" si="3">T7/R7</f>
        <v>25.317598456940242</v>
      </c>
    </row>
    <row r="8" spans="1:21" x14ac:dyDescent="0.25">
      <c r="A8" s="23" t="s">
        <v>22</v>
      </c>
      <c r="B8" s="23"/>
      <c r="C8" s="24">
        <v>0.15099680693383338</v>
      </c>
      <c r="D8" s="24">
        <v>0.22972524969561367</v>
      </c>
      <c r="E8" s="25">
        <v>38.874277291730209</v>
      </c>
      <c r="F8" s="26">
        <v>7.1585495482208623</v>
      </c>
      <c r="G8" s="25">
        <v>20.214624191699709</v>
      </c>
      <c r="H8" s="26">
        <v>5.0587083474094099</v>
      </c>
      <c r="I8" s="25">
        <v>11.930915913701437</v>
      </c>
      <c r="J8" s="23">
        <v>192.85091639748214</v>
      </c>
      <c r="K8" s="23">
        <v>580563.03359999997</v>
      </c>
      <c r="L8" s="26">
        <v>4.8738079127608392E-4</v>
      </c>
      <c r="M8" s="23">
        <v>282.95527070161171</v>
      </c>
      <c r="N8" s="25">
        <v>27</v>
      </c>
      <c r="O8" s="23">
        <v>9.3085902754054983E-2</v>
      </c>
      <c r="P8" s="23">
        <v>282.94325950743371</v>
      </c>
      <c r="Q8" s="26">
        <v>5.8202435815096927E-4</v>
      </c>
      <c r="R8" s="5">
        <f t="shared" si="0"/>
        <v>6.4954834597666143E-3</v>
      </c>
      <c r="S8" s="5">
        <f t="shared" si="1"/>
        <v>6.7502353065300003E-2</v>
      </c>
      <c r="T8" s="5">
        <f t="shared" si="2"/>
        <v>6.1006869605533386E-2</v>
      </c>
      <c r="U8" s="28">
        <f t="shared" si="3"/>
        <v>9.3921984381013868</v>
      </c>
    </row>
    <row r="9" spans="1:21" x14ac:dyDescent="0.25">
      <c r="A9" s="23" t="s">
        <v>23</v>
      </c>
      <c r="B9" s="23"/>
      <c r="C9" s="24">
        <v>0.12053929856856235</v>
      </c>
      <c r="D9" s="24">
        <v>0.19995727034243513</v>
      </c>
      <c r="E9" s="25">
        <v>45.654535402867516</v>
      </c>
      <c r="F9" s="26">
        <v>7.3110384214344606</v>
      </c>
      <c r="G9" s="25">
        <v>23.740358409491108</v>
      </c>
      <c r="H9" s="26">
        <v>5.1664671511470202</v>
      </c>
      <c r="I9" s="25">
        <v>12.185064035724103</v>
      </c>
      <c r="J9" s="23">
        <v>190.89932518407787</v>
      </c>
      <c r="K9" s="23">
        <v>674922.12480000011</v>
      </c>
      <c r="L9" s="26">
        <v>5.7679135781182004E-3</v>
      </c>
      <c r="M9" s="23">
        <v>3892.8924878063067</v>
      </c>
      <c r="N9" s="25">
        <v>27</v>
      </c>
      <c r="O9" s="23">
        <v>1.0946156620904139</v>
      </c>
      <c r="P9" s="23">
        <v>3892.8116944868439</v>
      </c>
      <c r="Q9" s="26">
        <v>5.8872790021006613E-3</v>
      </c>
      <c r="R9" s="5">
        <f t="shared" si="0"/>
        <v>8.9366659653049671E-2</v>
      </c>
      <c r="S9" s="5">
        <f t="shared" si="1"/>
        <v>0.26995934507699998</v>
      </c>
      <c r="T9" s="5">
        <f t="shared" si="2"/>
        <v>0.18059268542395029</v>
      </c>
      <c r="U9" s="28">
        <f t="shared" si="3"/>
        <v>2.0208060380131654</v>
      </c>
    </row>
    <row r="10" spans="1:21" x14ac:dyDescent="0.25">
      <c r="A10" s="23" t="s">
        <v>24</v>
      </c>
      <c r="B10" s="23"/>
      <c r="C10" s="24">
        <v>0.13248699399728817</v>
      </c>
      <c r="D10" s="24">
        <v>0.19277186958817866</v>
      </c>
      <c r="E10" s="25">
        <v>44.049726849607843</v>
      </c>
      <c r="F10" s="26">
        <v>6.8215090173292756</v>
      </c>
      <c r="G10" s="25">
        <v>22.90585796179608</v>
      </c>
      <c r="H10" s="26">
        <v>4.8205330389126892</v>
      </c>
      <c r="I10" s="25">
        <v>11.369181695548795</v>
      </c>
      <c r="J10" s="23">
        <v>139.63605315874415</v>
      </c>
      <c r="K10" s="23">
        <v>476328.01920000004</v>
      </c>
      <c r="L10" s="26">
        <v>2.6545355999999997E-3</v>
      </c>
      <c r="M10" s="23">
        <v>1264.4296842438837</v>
      </c>
      <c r="N10" s="25">
        <v>26</v>
      </c>
      <c r="O10" s="23">
        <v>0.36835326033278382</v>
      </c>
      <c r="P10" s="23">
        <v>1264.4290444459443</v>
      </c>
      <c r="Q10" s="26">
        <v>2.807146086542887E-3</v>
      </c>
      <c r="R10" s="5">
        <f t="shared" si="0"/>
        <v>2.9027296704452348E-2</v>
      </c>
      <c r="S10" s="5">
        <f t="shared" si="1"/>
        <v>0.1292515424</v>
      </c>
      <c r="T10" s="5">
        <f t="shared" si="2"/>
        <v>0.10022424569554765</v>
      </c>
      <c r="U10" s="28">
        <f t="shared" si="3"/>
        <v>3.4527585092060868</v>
      </c>
    </row>
    <row r="11" spans="1:21" x14ac:dyDescent="0.25">
      <c r="A11" s="23" t="s">
        <v>25</v>
      </c>
      <c r="B11" s="23"/>
      <c r="C11" s="24">
        <v>9.8282975607194761E-2</v>
      </c>
      <c r="D11" s="24">
        <v>0.32023929164348686</v>
      </c>
      <c r="E11" s="25">
        <v>90.99463039179436</v>
      </c>
      <c r="F11" s="26">
        <v>22.679562992662365</v>
      </c>
      <c r="G11" s="25">
        <v>47.317207803733069</v>
      </c>
      <c r="H11" s="26">
        <v>16.026891181481407</v>
      </c>
      <c r="I11" s="25">
        <v>37.799271654437277</v>
      </c>
      <c r="J11" s="23">
        <v>321.99647247143696</v>
      </c>
      <c r="K11" s="23">
        <v>2268988.1279999996</v>
      </c>
      <c r="L11" s="26">
        <v>2.4258047617505066E-2</v>
      </c>
      <c r="M11" s="23">
        <v>55041.222052577672</v>
      </c>
      <c r="N11" s="25">
        <v>52</v>
      </c>
      <c r="O11" s="23">
        <v>7.7969459390568696</v>
      </c>
      <c r="P11" s="23">
        <v>55040.847512601416</v>
      </c>
      <c r="Q11" s="26">
        <v>1.2473804251996705E-2</v>
      </c>
      <c r="R11" s="5">
        <f t="shared" si="0"/>
        <v>1.2635639924839628</v>
      </c>
      <c r="S11" s="5">
        <f t="shared" si="1"/>
        <v>1.8612104149599999</v>
      </c>
      <c r="T11" s="5">
        <f t="shared" si="2"/>
        <v>0.59764642247603716</v>
      </c>
      <c r="U11" s="28">
        <f t="shared" si="3"/>
        <v>0.47298468936358401</v>
      </c>
    </row>
    <row r="12" spans="1:21" x14ac:dyDescent="0.25">
      <c r="A12" s="23" t="s">
        <v>26</v>
      </c>
      <c r="B12" s="23"/>
      <c r="C12" s="24">
        <v>0.10463878145248943</v>
      </c>
      <c r="D12" s="24">
        <v>0.14307030654662498</v>
      </c>
      <c r="E12" s="25">
        <v>29.146869020458439</v>
      </c>
      <c r="F12" s="26">
        <v>3.5025995409648503</v>
      </c>
      <c r="G12" s="25">
        <v>15.156371890638388</v>
      </c>
      <c r="H12" s="26">
        <v>2.4751703422818276</v>
      </c>
      <c r="I12" s="25">
        <v>5.8376659016080836</v>
      </c>
      <c r="J12" s="23">
        <v>130.08121034676972</v>
      </c>
      <c r="K12" s="23">
        <v>293610.66239999997</v>
      </c>
      <c r="L12" s="26">
        <v>1.6523541900000001E-2</v>
      </c>
      <c r="M12" s="23">
        <v>4851.4880824531547</v>
      </c>
      <c r="N12" s="25">
        <v>21</v>
      </c>
      <c r="O12" s="23">
        <v>2.1185556940415085</v>
      </c>
      <c r="P12" s="23">
        <v>4851.4897921980637</v>
      </c>
      <c r="Q12" s="26">
        <v>2.6192363405705379E-2</v>
      </c>
      <c r="R12" s="5">
        <f t="shared" si="0"/>
        <v>0.11137488044531826</v>
      </c>
      <c r="S12" s="5">
        <f t="shared" si="1"/>
        <v>0.19877360960000001</v>
      </c>
      <c r="T12" s="5">
        <f t="shared" si="2"/>
        <v>8.7398729154681748E-2</v>
      </c>
      <c r="U12" s="28">
        <f t="shared" si="3"/>
        <v>0.78472568325307346</v>
      </c>
    </row>
    <row r="13" spans="1:21" x14ac:dyDescent="0.25">
      <c r="A13" s="23" t="s">
        <v>27</v>
      </c>
      <c r="B13" s="23"/>
      <c r="C13" s="24">
        <v>0.10801906828223104</v>
      </c>
      <c r="D13" s="24">
        <v>0.22109773742129077</v>
      </c>
      <c r="E13" s="25">
        <v>64.071661965797617</v>
      </c>
      <c r="F13" s="26">
        <v>11.179564410976992</v>
      </c>
      <c r="G13" s="25">
        <v>33.31726422221476</v>
      </c>
      <c r="H13" s="26">
        <v>7.9002255170904085</v>
      </c>
      <c r="I13" s="25">
        <v>18.632607351628319</v>
      </c>
      <c r="J13" s="23">
        <v>214.54055628114969</v>
      </c>
      <c r="K13" s="23">
        <v>1064487.9168</v>
      </c>
      <c r="L13" s="26">
        <v>1.3470782320142434E-2</v>
      </c>
      <c r="M13" s="23">
        <v>14339.485009634691</v>
      </c>
      <c r="N13" s="25">
        <v>33</v>
      </c>
      <c r="O13" s="23">
        <v>2.8806663563013379</v>
      </c>
      <c r="P13" s="23">
        <v>14339.296231330967</v>
      </c>
      <c r="Q13" s="26">
        <v>9.823332616877907E-3</v>
      </c>
      <c r="R13" s="5">
        <f t="shared" si="0"/>
        <v>0.32918494562284129</v>
      </c>
      <c r="S13" s="5">
        <f t="shared" si="1"/>
        <v>0.65068751478200004</v>
      </c>
      <c r="T13" s="5">
        <f t="shared" si="2"/>
        <v>0.32150256915915876</v>
      </c>
      <c r="U13" s="28">
        <f t="shared" si="3"/>
        <v>0.97666243075257608</v>
      </c>
    </row>
    <row r="14" spans="1:21" x14ac:dyDescent="0.25">
      <c r="A14" s="23" t="s">
        <v>28</v>
      </c>
      <c r="B14" s="23"/>
      <c r="C14" s="24">
        <v>0.15163024734464786</v>
      </c>
      <c r="D14" s="24">
        <v>0.212355361719159</v>
      </c>
      <c r="E14" s="25">
        <v>50.769102479854425</v>
      </c>
      <c r="F14" s="26">
        <v>8.5798779811327019</v>
      </c>
      <c r="G14" s="25">
        <v>26.399933289524299</v>
      </c>
      <c r="H14" s="26">
        <v>6.063113773333777</v>
      </c>
      <c r="I14" s="25">
        <v>14.299796635221169</v>
      </c>
      <c r="J14" s="23">
        <v>112.15305612817141</v>
      </c>
      <c r="K14" s="23">
        <v>440936.39039999997</v>
      </c>
      <c r="L14" s="26">
        <v>4.3958589999999991E-4</v>
      </c>
      <c r="M14" s="23">
        <v>193.82942001673533</v>
      </c>
      <c r="N14" s="25">
        <v>29</v>
      </c>
      <c r="O14" s="23">
        <v>4.9063100702034831E-2</v>
      </c>
      <c r="P14" s="23">
        <v>193.82966404522401</v>
      </c>
      <c r="Q14" s="26">
        <v>4.0391099357170782E-4</v>
      </c>
      <c r="R14" s="5">
        <f t="shared" si="0"/>
        <v>4.4497168054459142E-3</v>
      </c>
      <c r="S14" s="5">
        <f t="shared" si="1"/>
        <v>4.8689257066699999E-2</v>
      </c>
      <c r="T14" s="5">
        <f t="shared" si="2"/>
        <v>4.4239540261254082E-2</v>
      </c>
      <c r="U14" s="28">
        <f t="shared" si="3"/>
        <v>9.9421024293299389</v>
      </c>
    </row>
    <row r="15" spans="1:21" x14ac:dyDescent="0.25">
      <c r="A15" s="23" t="s">
        <v>29</v>
      </c>
      <c r="B15" s="23"/>
      <c r="C15" s="24">
        <v>0.14446692086901994</v>
      </c>
      <c r="D15" s="24">
        <v>0.20000053457355574</v>
      </c>
      <c r="E15" s="25">
        <v>31.435277626103581</v>
      </c>
      <c r="F15" s="26">
        <v>5.1284715492010386</v>
      </c>
      <c r="G15" s="25">
        <v>16.346344365573863</v>
      </c>
      <c r="H15" s="26">
        <v>3.624119894768735</v>
      </c>
      <c r="I15" s="25">
        <v>8.547452582001732</v>
      </c>
      <c r="J15" s="23">
        <v>169.94632792947857</v>
      </c>
      <c r="K15" s="23">
        <v>413708.48639999999</v>
      </c>
      <c r="L15" s="26">
        <v>1.1032236E-3</v>
      </c>
      <c r="M15" s="23">
        <v>456.41296571675906</v>
      </c>
      <c r="N15" s="25">
        <v>23</v>
      </c>
      <c r="O15" s="23">
        <v>0.18504801442884242</v>
      </c>
      <c r="P15" s="23">
        <v>456.38160223261025</v>
      </c>
      <c r="Q15" s="26">
        <v>1.6236657319309415E-3</v>
      </c>
      <c r="R15" s="5">
        <f t="shared" si="0"/>
        <v>1.0477079941060841E-2</v>
      </c>
      <c r="S15" s="5">
        <f t="shared" si="1"/>
        <v>7.2370492800000005E-2</v>
      </c>
      <c r="T15" s="5">
        <f t="shared" si="2"/>
        <v>6.1893412858939165E-2</v>
      </c>
      <c r="U15" s="28">
        <f t="shared" si="3"/>
        <v>5.9075060233502663</v>
      </c>
    </row>
    <row r="16" spans="1:21" x14ac:dyDescent="0.25">
      <c r="A16" s="23" t="s">
        <v>30</v>
      </c>
      <c r="B16" s="23"/>
      <c r="C16" s="24">
        <v>0.13797314270500813</v>
      </c>
      <c r="D16" s="24">
        <v>0.11544274548980211</v>
      </c>
      <c r="E16" s="25">
        <v>40.93749020036342</v>
      </c>
      <c r="F16" s="26">
        <v>3.9295190493633196</v>
      </c>
      <c r="G16" s="25">
        <v>21.287494904188978</v>
      </c>
      <c r="H16" s="26">
        <v>2.7768601282167462</v>
      </c>
      <c r="I16" s="25">
        <v>6.5491984156055327</v>
      </c>
      <c r="J16" s="23">
        <v>42.121292525761447</v>
      </c>
      <c r="K16" s="23">
        <v>133532.88959999999</v>
      </c>
      <c r="L16" s="26">
        <v>1.9152303999999997E-3</v>
      </c>
      <c r="M16" s="23">
        <v>255.74624956176382</v>
      </c>
      <c r="N16" s="25">
        <v>22</v>
      </c>
      <c r="O16" s="23">
        <v>8.0053734618433944E-2</v>
      </c>
      <c r="P16" s="23">
        <v>255.73437053609734</v>
      </c>
      <c r="Q16" s="26">
        <v>2.1762058586120431E-3</v>
      </c>
      <c r="R16" s="5">
        <f t="shared" si="0"/>
        <v>5.8708533180922258E-3</v>
      </c>
      <c r="S16" s="5">
        <f t="shared" si="1"/>
        <v>3.0777553066699999E-2</v>
      </c>
      <c r="T16" s="5">
        <f t="shared" si="2"/>
        <v>2.4906699748607774E-2</v>
      </c>
      <c r="U16" s="28">
        <f t="shared" si="3"/>
        <v>4.2424326412401969</v>
      </c>
    </row>
    <row r="17" spans="1:21" x14ac:dyDescent="0.25">
      <c r="A17" s="23" t="s">
        <v>31</v>
      </c>
      <c r="B17" s="23"/>
      <c r="C17" s="24">
        <v>0.15715905930030824</v>
      </c>
      <c r="D17" s="24">
        <v>0.15761722810650261</v>
      </c>
      <c r="E17" s="25">
        <v>48.138354031784289</v>
      </c>
      <c r="F17" s="26">
        <v>6.1271492567802808</v>
      </c>
      <c r="G17" s="25">
        <v>25.03194409652783</v>
      </c>
      <c r="H17" s="26">
        <v>4.3298521414580655</v>
      </c>
      <c r="I17" s="25">
        <v>10.211915427967135</v>
      </c>
      <c r="J17" s="23">
        <v>54.924811061347341</v>
      </c>
      <c r="K17" s="23">
        <v>204750.58560000002</v>
      </c>
      <c r="L17" s="26">
        <v>1.2161709999999998E-4</v>
      </c>
      <c r="M17" s="23">
        <v>24.901172443973756</v>
      </c>
      <c r="N17" s="25">
        <v>25</v>
      </c>
      <c r="O17" s="23">
        <v>6.647466149614081E-3</v>
      </c>
      <c r="P17" s="23">
        <v>24.900444953335878</v>
      </c>
      <c r="Q17" s="26">
        <v>1.1785217635587125E-4</v>
      </c>
      <c r="R17" s="5">
        <f t="shared" si="0"/>
        <v>5.7163555907566296E-4</v>
      </c>
      <c r="S17" s="5">
        <f t="shared" si="1"/>
        <v>1.18920794667E-2</v>
      </c>
      <c r="T17" s="5">
        <f t="shared" si="2"/>
        <v>1.1320443907624336E-2</v>
      </c>
      <c r="U17" s="28">
        <f t="shared" si="3"/>
        <v>19.803603411113087</v>
      </c>
    </row>
    <row r="18" spans="1:21" x14ac:dyDescent="0.25">
      <c r="A18" s="23" t="s">
        <v>32</v>
      </c>
      <c r="B18" s="23"/>
      <c r="C18" s="24">
        <v>9.0896440309435111E-2</v>
      </c>
      <c r="D18" s="24">
        <v>0.35174526174158854</v>
      </c>
      <c r="E18" s="25">
        <v>45.256528138950827</v>
      </c>
      <c r="F18" s="26">
        <v>12.525614849856634</v>
      </c>
      <c r="G18" s="25">
        <v>23.533394632254431</v>
      </c>
      <c r="H18" s="26">
        <v>8.8514344938986902</v>
      </c>
      <c r="I18" s="25">
        <v>20.876024749761058</v>
      </c>
      <c r="J18" s="23">
        <v>449.18469966554693</v>
      </c>
      <c r="K18" s="23">
        <v>1574242.1376000002</v>
      </c>
      <c r="L18" s="26">
        <v>3.8268182989124114E-2</v>
      </c>
      <c r="M18" s="23">
        <v>60243.38619086671</v>
      </c>
      <c r="N18" s="25">
        <v>35</v>
      </c>
      <c r="O18" s="23">
        <v>17.05649286106231</v>
      </c>
      <c r="P18" s="23">
        <v>60243.09500793794</v>
      </c>
      <c r="Q18" s="26">
        <v>3.9330079920264605E-2</v>
      </c>
      <c r="R18" s="5">
        <f t="shared" si="0"/>
        <v>1.3829911617983917</v>
      </c>
      <c r="S18" s="5">
        <f t="shared" si="1"/>
        <v>1.73344026457</v>
      </c>
      <c r="T18" s="5">
        <f t="shared" si="2"/>
        <v>0.35044910277160835</v>
      </c>
      <c r="U18" s="28">
        <f t="shared" si="3"/>
        <v>0.25339937987448669</v>
      </c>
    </row>
    <row r="19" spans="1:21" x14ac:dyDescent="0.25">
      <c r="A19" s="23" t="s">
        <v>33</v>
      </c>
      <c r="B19" s="23"/>
      <c r="C19" s="24">
        <v>0.10899453635238787</v>
      </c>
      <c r="D19" s="24">
        <v>0.15521871428771986</v>
      </c>
      <c r="E19" s="25">
        <v>36.594607472884789</v>
      </c>
      <c r="F19" s="26">
        <v>4.6623689639462107</v>
      </c>
      <c r="G19" s="25">
        <v>19.029195885900091</v>
      </c>
      <c r="H19" s="26">
        <v>3.294740734521989</v>
      </c>
      <c r="I19" s="25">
        <v>7.7706149399103515</v>
      </c>
      <c r="J19" s="23">
        <v>123.58132283153834</v>
      </c>
      <c r="K19" s="23">
        <v>350215.43040000007</v>
      </c>
      <c r="L19" s="26">
        <v>1.2686406399999999E-2</v>
      </c>
      <c r="M19" s="23">
        <v>4442.9752776053147</v>
      </c>
      <c r="N19" s="25">
        <v>23</v>
      </c>
      <c r="O19" s="23">
        <v>1.5527432310902891</v>
      </c>
      <c r="P19" s="23">
        <v>4442.967381327956</v>
      </c>
      <c r="Q19" s="26">
        <v>1.6094259246144708E-2</v>
      </c>
      <c r="R19" s="5">
        <f t="shared" si="0"/>
        <v>0.10199649635739109</v>
      </c>
      <c r="S19" s="5">
        <f t="shared" si="1"/>
        <v>0.20774946559999999</v>
      </c>
      <c r="T19" s="5">
        <f t="shared" si="2"/>
        <v>0.10575296924260889</v>
      </c>
      <c r="U19" s="28">
        <f t="shared" si="3"/>
        <v>1.0368294306115702</v>
      </c>
    </row>
    <row r="20" spans="1:21" x14ac:dyDescent="0.25">
      <c r="A20" s="23" t="s">
        <v>34</v>
      </c>
      <c r="B20" s="23"/>
      <c r="C20" s="24">
        <v>0.10601039676047348</v>
      </c>
      <c r="D20" s="24">
        <v>0.17235909572495489</v>
      </c>
      <c r="E20" s="25">
        <v>21.578765570963927</v>
      </c>
      <c r="F20" s="26">
        <v>3.1564197278761981</v>
      </c>
      <c r="G20" s="25">
        <v>11.220958096901244</v>
      </c>
      <c r="H20" s="26">
        <v>2.2305366076991802</v>
      </c>
      <c r="I20" s="25">
        <v>5.2606995464603301</v>
      </c>
      <c r="J20" s="23">
        <v>278.88805688207731</v>
      </c>
      <c r="K20" s="23">
        <v>466038.56640000001</v>
      </c>
      <c r="L20" s="26">
        <v>1.5216910000000004E-2</v>
      </c>
      <c r="M20" s="23">
        <v>7091.6669214378253</v>
      </c>
      <c r="N20" s="25">
        <v>20</v>
      </c>
      <c r="O20" s="23">
        <v>4.136692101098375</v>
      </c>
      <c r="P20" s="23">
        <v>7090.9080708198198</v>
      </c>
      <c r="Q20" s="26">
        <v>3.2220922064417158E-2</v>
      </c>
      <c r="R20" s="5">
        <f t="shared" si="0"/>
        <v>0.16278485011064783</v>
      </c>
      <c r="S20" s="5">
        <f t="shared" si="1"/>
        <v>0.30277528533300002</v>
      </c>
      <c r="T20" s="5">
        <f t="shared" si="2"/>
        <v>0.13999043522235219</v>
      </c>
      <c r="U20" s="28">
        <f t="shared" si="3"/>
        <v>0.85997213578043741</v>
      </c>
    </row>
    <row r="21" spans="1:21" x14ac:dyDescent="0.25">
      <c r="A21" s="23" t="s">
        <v>35</v>
      </c>
      <c r="B21" s="23"/>
      <c r="C21" s="24">
        <v>0.12376892355998603</v>
      </c>
      <c r="D21" s="24">
        <v>0.17931831844486926</v>
      </c>
      <c r="E21" s="25">
        <v>55.568766787687089</v>
      </c>
      <c r="F21" s="26">
        <v>7.9527343245489774</v>
      </c>
      <c r="G21" s="25">
        <v>28.895758729597286</v>
      </c>
      <c r="H21" s="26">
        <v>5.6199322560146117</v>
      </c>
      <c r="I21" s="25">
        <v>13.25455720758163</v>
      </c>
      <c r="J21" s="23">
        <v>100.43501633433131</v>
      </c>
      <c r="K21" s="23">
        <v>432196.51199999999</v>
      </c>
      <c r="L21" s="26">
        <v>4.4360896E-3</v>
      </c>
      <c r="M21" s="23">
        <v>1917.2624520394754</v>
      </c>
      <c r="N21" s="25">
        <v>28</v>
      </c>
      <c r="O21" s="23">
        <v>0.44385567907110957</v>
      </c>
      <c r="P21" s="23">
        <v>1917.257640672874</v>
      </c>
      <c r="Q21" s="26">
        <v>3.7279248450485594E-3</v>
      </c>
      <c r="R21" s="5">
        <f t="shared" si="0"/>
        <v>4.401417907880794E-2</v>
      </c>
      <c r="S21" s="5">
        <f t="shared" si="1"/>
        <v>0.15160612266699999</v>
      </c>
      <c r="T21" s="5">
        <f t="shared" si="2"/>
        <v>0.10759194358819205</v>
      </c>
      <c r="U21" s="28">
        <f t="shared" si="3"/>
        <v>2.4444837059336564</v>
      </c>
    </row>
    <row r="22" spans="1:21" x14ac:dyDescent="0.25">
      <c r="A22" s="23" t="s">
        <v>36</v>
      </c>
      <c r="B22" s="23"/>
      <c r="C22" s="24">
        <v>0.11457383936671366</v>
      </c>
      <c r="D22" s="24">
        <v>0.16612961024448872</v>
      </c>
      <c r="E22" s="25">
        <v>22.957597882214184</v>
      </c>
      <c r="F22" s="26">
        <v>3.2291034534312515</v>
      </c>
      <c r="G22" s="25">
        <v>11.937950898751376</v>
      </c>
      <c r="H22" s="26">
        <v>2.2818997737580848</v>
      </c>
      <c r="I22" s="25">
        <v>5.381839089052086</v>
      </c>
      <c r="J22" s="23">
        <v>222.64785829182821</v>
      </c>
      <c r="K22" s="23">
        <v>395831.4623999999</v>
      </c>
      <c r="L22" s="26">
        <v>8.8564339000000002E-3</v>
      </c>
      <c r="M22" s="23">
        <v>3505.6551822859351</v>
      </c>
      <c r="N22" s="25">
        <v>20</v>
      </c>
      <c r="O22" s="23">
        <v>1.9271353309236754</v>
      </c>
      <c r="P22" s="23">
        <v>3505.1561758027074</v>
      </c>
      <c r="Q22" s="26">
        <v>1.7672928798630388E-2</v>
      </c>
      <c r="R22" s="5">
        <f t="shared" si="0"/>
        <v>8.0467313494093376E-2</v>
      </c>
      <c r="S22" s="5">
        <f t="shared" si="1"/>
        <v>0.19618919360000001</v>
      </c>
      <c r="T22" s="5">
        <f t="shared" si="2"/>
        <v>0.11572188010590663</v>
      </c>
      <c r="U22" s="28">
        <f t="shared" si="3"/>
        <v>1.4381228238022521</v>
      </c>
    </row>
    <row r="23" spans="1:21" x14ac:dyDescent="0.25">
      <c r="A23" s="23" t="s">
        <v>37</v>
      </c>
      <c r="B23" s="23"/>
      <c r="C23" s="24">
        <v>0.10286295275113171</v>
      </c>
      <c r="D23" s="24">
        <v>0.17295945572543706</v>
      </c>
      <c r="E23" s="25">
        <v>29.882972254084873</v>
      </c>
      <c r="F23" s="26">
        <v>4.2694407294910901</v>
      </c>
      <c r="G23" s="25">
        <v>15.539145572124134</v>
      </c>
      <c r="H23" s="26">
        <v>3.0170714488403707</v>
      </c>
      <c r="I23" s="25">
        <v>7.1157345491518162</v>
      </c>
      <c r="J23" s="23">
        <v>177.27654247230538</v>
      </c>
      <c r="K23" s="23">
        <v>410242.272</v>
      </c>
      <c r="L23" s="26">
        <v>1.83651739E-2</v>
      </c>
      <c r="M23" s="23">
        <v>7534.1706664111007</v>
      </c>
      <c r="N23" s="25">
        <v>22</v>
      </c>
      <c r="O23" s="23">
        <v>3.2128056912801566</v>
      </c>
      <c r="P23" s="23">
        <v>7534.083690994461</v>
      </c>
      <c r="Q23" s="26">
        <v>2.8428286052752185E-2</v>
      </c>
      <c r="R23" s="5">
        <f t="shared" si="0"/>
        <v>0.1729587624195239</v>
      </c>
      <c r="S23" s="5">
        <f t="shared" si="1"/>
        <v>0.29280147466700002</v>
      </c>
      <c r="T23" s="5">
        <f t="shared" si="2"/>
        <v>0.11984271224747611</v>
      </c>
      <c r="U23" s="28">
        <f t="shared" si="3"/>
        <v>0.69289760501864028</v>
      </c>
    </row>
    <row r="24" spans="1:21" x14ac:dyDescent="0.25">
      <c r="A24" s="23" t="s">
        <v>38</v>
      </c>
      <c r="B24" s="23"/>
      <c r="C24" s="24">
        <v>7.91333185479378E-2</v>
      </c>
      <c r="D24" s="24">
        <v>0.23557607516084833</v>
      </c>
      <c r="E24" s="25">
        <v>19.484353568796756</v>
      </c>
      <c r="F24" s="26">
        <v>3.8251565113216572</v>
      </c>
      <c r="G24" s="25">
        <v>10.131863855774313</v>
      </c>
      <c r="H24" s="26">
        <v>2.7031106013339721</v>
      </c>
      <c r="I24" s="25">
        <v>6.3752608522027625</v>
      </c>
      <c r="J24" s="23">
        <v>175.01273460059596</v>
      </c>
      <c r="K24" s="23">
        <v>264071.17440000008</v>
      </c>
      <c r="L24" s="26">
        <v>6.6560199789999996E-2</v>
      </c>
      <c r="M24" s="23">
        <v>17576.630126843938</v>
      </c>
      <c r="N24" s="25">
        <v>21</v>
      </c>
      <c r="O24" s="23">
        <v>11.240185476231389</v>
      </c>
      <c r="P24" s="23">
        <v>17574.623198250159</v>
      </c>
      <c r="Q24" s="26">
        <v>0.15451089416111571</v>
      </c>
      <c r="R24" s="5">
        <f t="shared" si="0"/>
        <v>0.4034578328340257</v>
      </c>
      <c r="S24" s="5">
        <f t="shared" si="1"/>
        <v>0.45642604959999999</v>
      </c>
      <c r="T24" s="5">
        <f t="shared" si="2"/>
        <v>5.2968216765974296E-2</v>
      </c>
      <c r="U24" s="28">
        <f t="shared" si="3"/>
        <v>0.13128563248830105</v>
      </c>
    </row>
    <row r="25" spans="1:21" x14ac:dyDescent="0.25">
      <c r="A25" s="23" t="s">
        <v>39</v>
      </c>
      <c r="B25" s="23"/>
      <c r="C25" s="24">
        <v>7.7630056279441917E-2</v>
      </c>
      <c r="D25" s="24">
        <v>0.24719753272708495</v>
      </c>
      <c r="E25" s="25">
        <v>21.013163952298871</v>
      </c>
      <c r="F25" s="26">
        <v>4.2893009539568654</v>
      </c>
      <c r="G25" s="25">
        <v>10.926845255195413</v>
      </c>
      <c r="H25" s="26">
        <v>3.031106007462852</v>
      </c>
      <c r="I25" s="25">
        <v>7.1488349232614423</v>
      </c>
      <c r="J25" s="23">
        <v>174.12370684899702</v>
      </c>
      <c r="K25" s="23">
        <v>283344.44160000002</v>
      </c>
      <c r="L25" s="26">
        <v>7.1440000000000003E-2</v>
      </c>
      <c r="M25" s="23">
        <v>20242.126907904003</v>
      </c>
      <c r="N25" s="25">
        <v>22</v>
      </c>
      <c r="O25" s="23">
        <v>12.035001224102688</v>
      </c>
      <c r="P25" s="23">
        <v>20239.36402590555</v>
      </c>
      <c r="Q25" s="26">
        <v>0.15418355905201125</v>
      </c>
      <c r="R25" s="5">
        <f t="shared" si="0"/>
        <v>0.46463186469021006</v>
      </c>
      <c r="S25" s="5">
        <f t="shared" si="1"/>
        <v>0.52037546666699996</v>
      </c>
      <c r="T25" s="5">
        <f t="shared" si="2"/>
        <v>5.5743601976789903E-2</v>
      </c>
      <c r="U25" s="28">
        <f t="shared" si="3"/>
        <v>0.11997369576440167</v>
      </c>
    </row>
    <row r="26" spans="1:21" x14ac:dyDescent="0.25">
      <c r="A26" s="23" t="s">
        <v>40</v>
      </c>
      <c r="B26" s="23"/>
      <c r="C26" s="24">
        <v>8.4042940714084594E-2</v>
      </c>
      <c r="D26" s="24">
        <v>0.25436225755927039</v>
      </c>
      <c r="E26" s="25">
        <v>14.519464816806556</v>
      </c>
      <c r="F26" s="26">
        <v>3.1363805563048812</v>
      </c>
      <c r="G26" s="25">
        <v>7.5501217047394089</v>
      </c>
      <c r="H26" s="26">
        <v>2.2163755931221165</v>
      </c>
      <c r="I26" s="25">
        <v>5.2273009271748023</v>
      </c>
      <c r="J26" s="23">
        <v>322.94165516159126</v>
      </c>
      <c r="K26" s="23">
        <v>363111.51360000001</v>
      </c>
      <c r="L26" s="26">
        <v>5.3499644440000008E-2</v>
      </c>
      <c r="M26" s="23">
        <v>19426.336869670227</v>
      </c>
      <c r="N26" s="25">
        <v>20</v>
      </c>
      <c r="O26" s="23">
        <v>16.145703469487945</v>
      </c>
      <c r="P26" s="23">
        <v>19425.007714684307</v>
      </c>
      <c r="Q26" s="26">
        <v>0.16140745032613926</v>
      </c>
      <c r="R26" s="5">
        <f t="shared" si="0"/>
        <v>0.44593681622323939</v>
      </c>
      <c r="S26" s="5">
        <f t="shared" si="1"/>
        <v>0.51899271893300003</v>
      </c>
      <c r="T26" s="5">
        <f t="shared" si="2"/>
        <v>7.3055902709760645E-2</v>
      </c>
      <c r="U26" s="28">
        <f t="shared" si="3"/>
        <v>0.16382568124446648</v>
      </c>
    </row>
    <row r="27" spans="1:21" x14ac:dyDescent="0.25">
      <c r="A27" s="23" t="s">
        <v>41</v>
      </c>
      <c r="B27" s="23"/>
      <c r="C27" s="24">
        <v>9.6678327566623548E-2</v>
      </c>
      <c r="D27" s="24">
        <v>0.18955520312424354</v>
      </c>
      <c r="E27" s="25">
        <v>26.624448541694058</v>
      </c>
      <c r="F27" s="26">
        <v>4.1759445130688917</v>
      </c>
      <c r="G27" s="25">
        <v>13.844713241680909</v>
      </c>
      <c r="H27" s="26">
        <v>2.9510007892353505</v>
      </c>
      <c r="I27" s="25">
        <v>6.9599075217814868</v>
      </c>
      <c r="J27" s="23">
        <v>176.83183156365337</v>
      </c>
      <c r="K27" s="23">
        <v>364591.39199999999</v>
      </c>
      <c r="L27" s="26">
        <v>2.6918622400000002E-2</v>
      </c>
      <c r="M27" s="23">
        <v>9814.2980115383798</v>
      </c>
      <c r="N27" s="25">
        <v>22</v>
      </c>
      <c r="O27" s="23">
        <v>4.6724014086635037</v>
      </c>
      <c r="P27" s="23">
        <v>9813.2232041363841</v>
      </c>
      <c r="Q27" s="26">
        <v>4.6520070099319619E-2</v>
      </c>
      <c r="R27" s="5">
        <f t="shared" si="0"/>
        <v>0.22528060615556436</v>
      </c>
      <c r="S27" s="5">
        <f t="shared" si="1"/>
        <v>0.31504178133299998</v>
      </c>
      <c r="T27" s="5">
        <f t="shared" si="2"/>
        <v>8.976117517743562E-2</v>
      </c>
      <c r="U27" s="28">
        <f t="shared" si="3"/>
        <v>0.39844164444165381</v>
      </c>
    </row>
    <row r="28" spans="1:21" x14ac:dyDescent="0.25">
      <c r="A28" s="23" t="s">
        <v>42</v>
      </c>
      <c r="B28" s="23"/>
      <c r="C28" s="24">
        <v>8.9410315962076076E-2</v>
      </c>
      <c r="D28" s="24">
        <v>0.17097556066016056</v>
      </c>
      <c r="E28" s="25">
        <v>15.984495226333786</v>
      </c>
      <c r="F28" s="26">
        <v>2.3989117694915167</v>
      </c>
      <c r="G28" s="25">
        <v>8.3119375176935684</v>
      </c>
      <c r="H28" s="26">
        <v>1.6952309837740054</v>
      </c>
      <c r="I28" s="25">
        <v>3.9981862824858609</v>
      </c>
      <c r="J28" s="23">
        <v>151.14021217385121</v>
      </c>
      <c r="K28" s="23">
        <v>187087.296</v>
      </c>
      <c r="L28" s="26">
        <v>4.1266681875000003E-2</v>
      </c>
      <c r="M28" s="23">
        <v>7720.4719268859617</v>
      </c>
      <c r="N28" s="25">
        <v>19</v>
      </c>
      <c r="O28" s="23">
        <v>5.9328703586666682</v>
      </c>
      <c r="P28" s="23">
        <v>7720.4978482709603</v>
      </c>
      <c r="Q28" s="26">
        <v>0.11511374562792337</v>
      </c>
      <c r="R28" s="5">
        <f t="shared" si="0"/>
        <v>0.17723824261411755</v>
      </c>
      <c r="S28" s="5">
        <f t="shared" si="1"/>
        <v>0.21839736000000001</v>
      </c>
      <c r="T28" s="5">
        <f t="shared" si="2"/>
        <v>4.115911738588246E-2</v>
      </c>
      <c r="U28" s="28">
        <f t="shared" si="3"/>
        <v>0.23222481095964112</v>
      </c>
    </row>
    <row r="29" spans="1:21" x14ac:dyDescent="0.25">
      <c r="A29" s="23" t="s">
        <v>43</v>
      </c>
      <c r="B29" s="23"/>
      <c r="C29" s="24">
        <v>8.4429776850565061E-2</v>
      </c>
      <c r="D29" s="24">
        <v>0.26920637987169288</v>
      </c>
      <c r="E29" s="25">
        <v>18.226703197559285</v>
      </c>
      <c r="F29" s="26">
        <v>4.0683799947346513</v>
      </c>
      <c r="G29" s="25">
        <v>9.4778856627308272</v>
      </c>
      <c r="H29" s="26">
        <v>2.8749885296124873</v>
      </c>
      <c r="I29" s="25">
        <v>6.7806333245577521</v>
      </c>
      <c r="J29" s="23">
        <v>295.82749779576324</v>
      </c>
      <c r="K29" s="23">
        <v>417553.3824</v>
      </c>
      <c r="L29" s="26">
        <v>5.2601871640000006E-2</v>
      </c>
      <c r="M29" s="23">
        <v>21964.089423852638</v>
      </c>
      <c r="N29" s="25">
        <v>21</v>
      </c>
      <c r="O29" s="23">
        <v>14.893956621286224</v>
      </c>
      <c r="P29" s="23">
        <v>21960.084255322316</v>
      </c>
      <c r="Q29" s="26">
        <v>0.12948060011995485</v>
      </c>
      <c r="R29" s="5">
        <f t="shared" si="0"/>
        <v>0.50413416564100821</v>
      </c>
      <c r="S29" s="5">
        <f t="shared" si="1"/>
        <v>0.58798724693299997</v>
      </c>
      <c r="T29" s="5">
        <f t="shared" si="2"/>
        <v>8.385308129199176E-2</v>
      </c>
      <c r="U29" s="28">
        <f t="shared" si="3"/>
        <v>0.16633088373483337</v>
      </c>
    </row>
    <row r="30" spans="1:21" x14ac:dyDescent="0.25">
      <c r="A30" s="23" t="s">
        <v>44</v>
      </c>
      <c r="B30" s="23"/>
      <c r="C30" s="24">
        <v>7.7709156148897673E-2</v>
      </c>
      <c r="D30" s="24">
        <v>0.19935978132945209</v>
      </c>
      <c r="E30" s="25">
        <v>11.751498762013743</v>
      </c>
      <c r="F30" s="26">
        <v>2.0992521396390806</v>
      </c>
      <c r="G30" s="25">
        <v>6.1107793562471464</v>
      </c>
      <c r="H30" s="26">
        <v>1.4834715120116173</v>
      </c>
      <c r="I30" s="25">
        <v>3.4987535660651345</v>
      </c>
      <c r="J30" s="23">
        <v>193.41022332801757</v>
      </c>
      <c r="K30" s="23">
        <v>176010.27839999998</v>
      </c>
      <c r="L30" s="26">
        <v>7.1168428439999987E-2</v>
      </c>
      <c r="M30" s="23">
        <v>12526.374903014874</v>
      </c>
      <c r="N30" s="25">
        <v>18</v>
      </c>
      <c r="O30" s="23">
        <v>12.59157512128343</v>
      </c>
      <c r="P30" s="23">
        <v>12520.483118309521</v>
      </c>
      <c r="Q30" s="26">
        <v>0.25968607120991211</v>
      </c>
      <c r="R30" s="5">
        <f t="shared" si="0"/>
        <v>0.28743074192629753</v>
      </c>
      <c r="S30" s="5">
        <f t="shared" si="1"/>
        <v>0.32220063360000001</v>
      </c>
      <c r="T30" s="5">
        <f t="shared" si="2"/>
        <v>3.476989167370248E-2</v>
      </c>
      <c r="U30" s="28">
        <f t="shared" si="3"/>
        <v>0.12096789452889528</v>
      </c>
    </row>
    <row r="31" spans="1:21" x14ac:dyDescent="0.25">
      <c r="A31" s="23" t="s">
        <v>45</v>
      </c>
      <c r="B31" s="23"/>
      <c r="C31" s="24">
        <v>8.3712995757050324E-2</v>
      </c>
      <c r="D31" s="24">
        <v>0.3198966395719624</v>
      </c>
      <c r="E31" s="25">
        <v>14.904898268046042</v>
      </c>
      <c r="F31" s="26">
        <v>3.9618446354763961</v>
      </c>
      <c r="G31" s="25">
        <v>7.7505470993839412</v>
      </c>
      <c r="H31" s="26">
        <v>2.7997035424033205</v>
      </c>
      <c r="I31" s="25">
        <v>6.6030743924606607</v>
      </c>
      <c r="J31" s="23">
        <v>629.44676516936158</v>
      </c>
      <c r="K31" s="23">
        <v>726529.68959999993</v>
      </c>
      <c r="L31" s="26">
        <v>5.427762566200664E-2</v>
      </c>
      <c r="M31" s="23">
        <v>39434.306524442676</v>
      </c>
      <c r="N31" s="25">
        <v>21</v>
      </c>
      <c r="O31" s="23">
        <v>31.867165310574787</v>
      </c>
      <c r="P31" s="23">
        <v>39435.470297814958</v>
      </c>
      <c r="Q31" s="26">
        <v>0.15921965988901893</v>
      </c>
      <c r="R31" s="5">
        <f t="shared" si="0"/>
        <v>0.90531382685525619</v>
      </c>
      <c r="S31" s="5">
        <f t="shared" si="1"/>
        <v>1.05167657648</v>
      </c>
      <c r="T31" s="5">
        <f t="shared" si="2"/>
        <v>0.14636274962474383</v>
      </c>
      <c r="U31" s="28">
        <f t="shared" si="3"/>
        <v>0.16167073260457854</v>
      </c>
    </row>
    <row r="32" spans="1:21" x14ac:dyDescent="0.25">
      <c r="A32" s="23" t="s">
        <v>46</v>
      </c>
      <c r="B32" s="23"/>
      <c r="C32" s="24">
        <v>8.0131421885829029E-2</v>
      </c>
      <c r="D32" s="24">
        <v>0.36619747837893751</v>
      </c>
      <c r="E32" s="25">
        <v>18.422759881567611</v>
      </c>
      <c r="F32" s="26">
        <v>5.4812107878994274</v>
      </c>
      <c r="G32" s="25">
        <v>9.5798351384151577</v>
      </c>
      <c r="H32" s="26">
        <v>3.8733889567822626</v>
      </c>
      <c r="I32" s="25">
        <v>9.135351313165712</v>
      </c>
      <c r="J32" s="23">
        <v>677.45387120238672</v>
      </c>
      <c r="K32" s="23">
        <v>966495.34080000001</v>
      </c>
      <c r="L32" s="26">
        <v>6.3599176387608758E-2</v>
      </c>
      <c r="M32" s="23">
        <v>61468.30765734124</v>
      </c>
      <c r="N32" s="25">
        <v>23</v>
      </c>
      <c r="O32" s="23">
        <v>41.012676161953586</v>
      </c>
      <c r="P32" s="23">
        <v>61458.74127143767</v>
      </c>
      <c r="Q32" s="26">
        <v>0.15403697067454244</v>
      </c>
      <c r="R32" s="5">
        <f t="shared" si="0"/>
        <v>1.4108985599503596</v>
      </c>
      <c r="S32" s="5">
        <f t="shared" si="1"/>
        <v>1.60620094925</v>
      </c>
      <c r="T32" s="5">
        <f t="shared" si="2"/>
        <v>0.19530238929964039</v>
      </c>
      <c r="U32" s="28">
        <f t="shared" si="3"/>
        <v>0.13842411839056085</v>
      </c>
    </row>
    <row r="34" spans="1:20" x14ac:dyDescent="0.25">
      <c r="A34" s="27" t="s">
        <v>47</v>
      </c>
      <c r="B34" s="27" t="s">
        <v>48</v>
      </c>
      <c r="C34" s="27" t="s">
        <v>49</v>
      </c>
      <c r="D34" s="27" t="s">
        <v>50</v>
      </c>
      <c r="E34" s="27" t="s">
        <v>51</v>
      </c>
      <c r="F34" s="27" t="s">
        <v>52</v>
      </c>
      <c r="G34" s="27" t="s">
        <v>53</v>
      </c>
      <c r="H34" s="27" t="s">
        <v>54</v>
      </c>
      <c r="I34" s="27" t="s">
        <v>55</v>
      </c>
      <c r="J34" s="27" t="s">
        <v>56</v>
      </c>
      <c r="K34" s="27" t="s">
        <v>57</v>
      </c>
      <c r="L34" s="27" t="s">
        <v>58</v>
      </c>
      <c r="M34" s="27" t="s">
        <v>59</v>
      </c>
      <c r="N34" s="27" t="s">
        <v>60</v>
      </c>
      <c r="O34" s="27" t="s">
        <v>61</v>
      </c>
      <c r="P34" s="27" t="s">
        <v>62</v>
      </c>
      <c r="Q34" s="27" t="s">
        <v>63</v>
      </c>
      <c r="R34" s="27" t="s">
        <v>64</v>
      </c>
      <c r="S34" s="27" t="s">
        <v>65</v>
      </c>
      <c r="T34" s="27" t="s">
        <v>66</v>
      </c>
    </row>
    <row r="35" spans="1:20" x14ac:dyDescent="0.25">
      <c r="A35" t="s">
        <v>20</v>
      </c>
      <c r="B35">
        <v>0.12514900000000001</v>
      </c>
      <c r="C35">
        <v>6.09</v>
      </c>
      <c r="D35">
        <v>0.35</v>
      </c>
      <c r="E35">
        <v>0.1</v>
      </c>
      <c r="F35">
        <v>4.1519173260000004</v>
      </c>
      <c r="G35">
        <v>1.799995E-3</v>
      </c>
      <c r="H35">
        <v>0.57679448</v>
      </c>
      <c r="I35" t="s">
        <v>67</v>
      </c>
      <c r="J35">
        <v>4</v>
      </c>
      <c r="K35">
        <v>1998</v>
      </c>
      <c r="L35">
        <v>0.2</v>
      </c>
      <c r="M35">
        <v>1255.2</v>
      </c>
      <c r="N35">
        <v>80.095359999999999</v>
      </c>
      <c r="O35">
        <v>4.8778074240000002</v>
      </c>
      <c r="P35">
        <v>75.217552576000003</v>
      </c>
      <c r="Q35">
        <v>4.06483952E-2</v>
      </c>
      <c r="R35">
        <v>0.69521776741499997</v>
      </c>
      <c r="S35">
        <v>0</v>
      </c>
      <c r="T35">
        <v>4.06483952E-2</v>
      </c>
    </row>
    <row r="36" spans="1:20" x14ac:dyDescent="0.25">
      <c r="A36" t="s">
        <v>21</v>
      </c>
      <c r="B36">
        <v>0.158605</v>
      </c>
      <c r="C36">
        <v>2</v>
      </c>
      <c r="D36">
        <v>0.35</v>
      </c>
      <c r="E36">
        <v>0.1</v>
      </c>
      <c r="F36">
        <v>4.0195076470000002</v>
      </c>
      <c r="G36">
        <v>1.799999E-3</v>
      </c>
      <c r="H36">
        <v>0.56796717399999996</v>
      </c>
      <c r="I36" t="s">
        <v>67</v>
      </c>
      <c r="J36">
        <v>4</v>
      </c>
      <c r="K36">
        <v>1998</v>
      </c>
      <c r="L36">
        <v>0.2</v>
      </c>
      <c r="M36">
        <v>1255.2</v>
      </c>
      <c r="N36">
        <v>101.5072</v>
      </c>
      <c r="O36">
        <v>2.0301439999999999</v>
      </c>
      <c r="P36">
        <v>99.477056000000005</v>
      </c>
      <c r="Q36">
        <v>1.6917866666700001E-2</v>
      </c>
      <c r="R36">
        <v>0.67505918952699995</v>
      </c>
      <c r="S36">
        <v>0</v>
      </c>
      <c r="T36">
        <v>1.6917866666700001E-2</v>
      </c>
    </row>
    <row r="37" spans="1:20" x14ac:dyDescent="0.25">
      <c r="A37" t="s">
        <v>22</v>
      </c>
      <c r="B37">
        <v>0.24989800000000001</v>
      </c>
      <c r="C37">
        <v>5.0647428950000002</v>
      </c>
      <c r="D37">
        <v>0.35</v>
      </c>
      <c r="E37">
        <v>0.1</v>
      </c>
      <c r="F37">
        <v>3.582964145</v>
      </c>
      <c r="G37">
        <v>1.799999E-3</v>
      </c>
      <c r="H37">
        <v>0.53886427800000003</v>
      </c>
      <c r="I37" t="s">
        <v>67</v>
      </c>
      <c r="J37">
        <v>4</v>
      </c>
      <c r="K37">
        <v>1998</v>
      </c>
      <c r="L37">
        <v>0.2</v>
      </c>
      <c r="M37">
        <v>1255.2</v>
      </c>
      <c r="N37">
        <v>159.93472</v>
      </c>
      <c r="O37">
        <v>8.1002823678400002</v>
      </c>
      <c r="P37">
        <v>151.834437632</v>
      </c>
      <c r="Q37">
        <v>6.7502353065300003E-2</v>
      </c>
      <c r="R37">
        <v>0.60860072805599996</v>
      </c>
      <c r="S37">
        <v>0</v>
      </c>
      <c r="T37">
        <v>6.7502353065300003E-2</v>
      </c>
    </row>
    <row r="38" spans="1:20" x14ac:dyDescent="0.25">
      <c r="A38" t="s">
        <v>23</v>
      </c>
      <c r="B38">
        <v>0.29051399999999999</v>
      </c>
      <c r="C38">
        <v>17.42338655</v>
      </c>
      <c r="D38">
        <v>0.35</v>
      </c>
      <c r="E38">
        <v>0.1</v>
      </c>
      <c r="F38">
        <v>3.3135071360000001</v>
      </c>
      <c r="G38">
        <v>1.8000030000000001E-3</v>
      </c>
      <c r="H38">
        <v>0.52090047100000003</v>
      </c>
      <c r="I38" t="s">
        <v>67</v>
      </c>
      <c r="J38">
        <v>4</v>
      </c>
      <c r="K38">
        <v>1998</v>
      </c>
      <c r="L38">
        <v>0.2</v>
      </c>
      <c r="M38">
        <v>1255.2</v>
      </c>
      <c r="N38">
        <v>185.92895999999999</v>
      </c>
      <c r="O38">
        <v>32.395121409200001</v>
      </c>
      <c r="P38">
        <v>153.53383859100001</v>
      </c>
      <c r="Q38">
        <v>0.26995934507699998</v>
      </c>
      <c r="R38">
        <v>0.56757852802800002</v>
      </c>
      <c r="S38">
        <v>0</v>
      </c>
      <c r="T38">
        <v>0.26995934507699998</v>
      </c>
    </row>
    <row r="39" spans="1:20" x14ac:dyDescent="0.25">
      <c r="A39" t="s">
        <v>24</v>
      </c>
      <c r="B39">
        <v>0.20503099999999999</v>
      </c>
      <c r="C39">
        <v>11.82</v>
      </c>
      <c r="D39">
        <v>0.35</v>
      </c>
      <c r="E39">
        <v>0.1</v>
      </c>
      <c r="F39">
        <v>4.5000000189999998</v>
      </c>
      <c r="G39">
        <v>1.8E-3</v>
      </c>
      <c r="H39">
        <v>0.60000000200000003</v>
      </c>
      <c r="I39" t="s">
        <v>67</v>
      </c>
      <c r="J39">
        <v>4</v>
      </c>
      <c r="K39">
        <v>1998</v>
      </c>
      <c r="L39">
        <v>0.2</v>
      </c>
      <c r="M39">
        <v>1255.2</v>
      </c>
      <c r="N39">
        <v>131.21984</v>
      </c>
      <c r="O39">
        <v>15.510185088</v>
      </c>
      <c r="P39">
        <v>115.709654912</v>
      </c>
      <c r="Q39">
        <v>0.1292515424</v>
      </c>
      <c r="R39">
        <v>0.74820811528200004</v>
      </c>
      <c r="S39">
        <v>0</v>
      </c>
      <c r="T39">
        <v>0.1292515424</v>
      </c>
    </row>
    <row r="40" spans="1:20" x14ac:dyDescent="0.25">
      <c r="A40" t="s">
        <v>25</v>
      </c>
      <c r="B40">
        <v>0.97666500000000001</v>
      </c>
      <c r="C40">
        <v>35.731489590000002</v>
      </c>
      <c r="D40">
        <v>0.35</v>
      </c>
      <c r="E40">
        <v>0.1</v>
      </c>
      <c r="F40">
        <v>3.8501119629999998</v>
      </c>
      <c r="G40">
        <v>1.8000010000000001E-3</v>
      </c>
      <c r="H40">
        <v>0.55667412999999999</v>
      </c>
      <c r="I40" t="s">
        <v>67</v>
      </c>
      <c r="J40">
        <v>4</v>
      </c>
      <c r="K40">
        <v>1998</v>
      </c>
      <c r="L40">
        <v>0.2</v>
      </c>
      <c r="M40">
        <v>1255.2</v>
      </c>
      <c r="N40">
        <v>625.06560000000002</v>
      </c>
      <c r="O40">
        <v>223.345249795</v>
      </c>
      <c r="P40">
        <v>401.72035020499999</v>
      </c>
      <c r="Q40">
        <v>1.8612104149599999</v>
      </c>
      <c r="R40">
        <v>0.64927037555800005</v>
      </c>
      <c r="S40">
        <v>0</v>
      </c>
      <c r="T40">
        <v>1.8612104149599999</v>
      </c>
    </row>
    <row r="41" spans="1:20" x14ac:dyDescent="0.25">
      <c r="A41" t="s">
        <v>26</v>
      </c>
      <c r="B41">
        <v>0.12638199999999999</v>
      </c>
      <c r="C41">
        <v>29.49</v>
      </c>
      <c r="D41">
        <v>0.35</v>
      </c>
      <c r="E41">
        <v>0.1</v>
      </c>
      <c r="F41">
        <v>4.5000000370000004</v>
      </c>
      <c r="G41">
        <v>1.800002E-3</v>
      </c>
      <c r="H41">
        <v>0.60000001199999997</v>
      </c>
      <c r="I41" t="s">
        <v>67</v>
      </c>
      <c r="J41">
        <v>4</v>
      </c>
      <c r="K41">
        <v>1998</v>
      </c>
      <c r="L41">
        <v>0.2</v>
      </c>
      <c r="M41">
        <v>1255.2</v>
      </c>
      <c r="N41">
        <v>80.884479999999996</v>
      </c>
      <c r="O41">
        <v>23.852833151999999</v>
      </c>
      <c r="P41">
        <v>57.031646848000001</v>
      </c>
      <c r="Q41">
        <v>0.19877360960000001</v>
      </c>
      <c r="R41">
        <v>0.74820767873899996</v>
      </c>
      <c r="S41">
        <v>0</v>
      </c>
      <c r="T41">
        <v>0.19877360960000001</v>
      </c>
    </row>
    <row r="42" spans="1:20" x14ac:dyDescent="0.25">
      <c r="A42" t="s">
        <v>27</v>
      </c>
      <c r="B42">
        <v>0.45819900000000002</v>
      </c>
      <c r="C42">
        <v>26.62683878</v>
      </c>
      <c r="D42">
        <v>0.35</v>
      </c>
      <c r="E42">
        <v>0.1</v>
      </c>
      <c r="F42">
        <v>4.5152777420000003</v>
      </c>
      <c r="G42">
        <v>1.7663889999999999E-3</v>
      </c>
      <c r="H42">
        <v>0.61222220500000002</v>
      </c>
      <c r="I42" t="s">
        <v>67</v>
      </c>
      <c r="J42">
        <v>4</v>
      </c>
      <c r="K42">
        <v>1998</v>
      </c>
      <c r="L42">
        <v>0.2</v>
      </c>
      <c r="M42">
        <v>1255.2</v>
      </c>
      <c r="N42">
        <v>293.24736000000001</v>
      </c>
      <c r="O42">
        <v>78.082501773800004</v>
      </c>
      <c r="P42">
        <v>215.16485822600001</v>
      </c>
      <c r="Q42">
        <v>0.65068751478200004</v>
      </c>
      <c r="R42">
        <v>0.76039451585200002</v>
      </c>
      <c r="S42">
        <v>0</v>
      </c>
      <c r="T42">
        <v>0.65068751478200004</v>
      </c>
    </row>
    <row r="43" spans="1:20" x14ac:dyDescent="0.25">
      <c r="A43" t="s">
        <v>28</v>
      </c>
      <c r="B43">
        <v>0.18979699999999999</v>
      </c>
      <c r="C43">
        <v>4.8099999999999996</v>
      </c>
      <c r="D43">
        <v>0.35</v>
      </c>
      <c r="E43">
        <v>0.1</v>
      </c>
      <c r="F43">
        <v>4.4999999839999996</v>
      </c>
      <c r="G43">
        <v>1.7999979999999999E-3</v>
      </c>
      <c r="H43">
        <v>0.59999999500000001</v>
      </c>
      <c r="I43" t="s">
        <v>67</v>
      </c>
      <c r="J43">
        <v>4</v>
      </c>
      <c r="K43">
        <v>1998</v>
      </c>
      <c r="L43">
        <v>0.2</v>
      </c>
      <c r="M43">
        <v>1255.2</v>
      </c>
      <c r="N43">
        <v>121.47008</v>
      </c>
      <c r="O43">
        <v>5.8427108480000003</v>
      </c>
      <c r="P43">
        <v>115.627369152</v>
      </c>
      <c r="Q43">
        <v>4.8689257066699999E-2</v>
      </c>
      <c r="R43">
        <v>0.74820855010700005</v>
      </c>
      <c r="S43">
        <v>0</v>
      </c>
      <c r="T43">
        <v>4.8689257066699999E-2</v>
      </c>
    </row>
    <row r="44" spans="1:20" x14ac:dyDescent="0.25">
      <c r="A44" t="s">
        <v>29</v>
      </c>
      <c r="B44">
        <v>0.17807700000000001</v>
      </c>
      <c r="C44">
        <v>7.62</v>
      </c>
      <c r="D44">
        <v>0.35</v>
      </c>
      <c r="E44">
        <v>0.1</v>
      </c>
      <c r="F44">
        <v>4.4999999910000001</v>
      </c>
      <c r="G44">
        <v>1.800002E-3</v>
      </c>
      <c r="H44">
        <v>0.59999999599999998</v>
      </c>
      <c r="I44" t="s">
        <v>67</v>
      </c>
      <c r="J44">
        <v>4</v>
      </c>
      <c r="K44">
        <v>1998</v>
      </c>
      <c r="L44">
        <v>0.2</v>
      </c>
      <c r="M44">
        <v>1255.2</v>
      </c>
      <c r="N44">
        <v>113.96928</v>
      </c>
      <c r="O44">
        <v>8.6844591359999992</v>
      </c>
      <c r="P44">
        <v>105.284820864</v>
      </c>
      <c r="Q44">
        <v>7.2370492800000005E-2</v>
      </c>
      <c r="R44">
        <v>0.74820766901400004</v>
      </c>
      <c r="S44">
        <v>0</v>
      </c>
      <c r="T44">
        <v>7.2370492800000005E-2</v>
      </c>
    </row>
    <row r="45" spans="1:20" x14ac:dyDescent="0.25">
      <c r="A45" t="s">
        <v>30</v>
      </c>
      <c r="B45">
        <v>5.7478000000000001E-2</v>
      </c>
      <c r="C45">
        <v>10.039999999999999</v>
      </c>
      <c r="D45">
        <v>0.35</v>
      </c>
      <c r="E45">
        <v>0.1</v>
      </c>
      <c r="F45">
        <v>4.6070623550000001</v>
      </c>
      <c r="G45">
        <v>1.5644649999999999E-3</v>
      </c>
      <c r="H45">
        <v>0.68564994400000001</v>
      </c>
      <c r="I45" t="s">
        <v>67</v>
      </c>
      <c r="J45">
        <v>4</v>
      </c>
      <c r="K45">
        <v>1998</v>
      </c>
      <c r="L45">
        <v>0.2</v>
      </c>
      <c r="M45">
        <v>1255.2</v>
      </c>
      <c r="N45">
        <v>36.785919999999997</v>
      </c>
      <c r="O45">
        <v>3.693306368</v>
      </c>
      <c r="P45">
        <v>33.092613632000003</v>
      </c>
      <c r="Q45">
        <v>3.0777553066699999E-2</v>
      </c>
      <c r="R45">
        <v>0.83761675900599997</v>
      </c>
      <c r="S45">
        <v>0</v>
      </c>
      <c r="T45">
        <v>3.0777553066699999E-2</v>
      </c>
    </row>
    <row r="46" spans="1:20" x14ac:dyDescent="0.25">
      <c r="A46" t="s">
        <v>31</v>
      </c>
      <c r="B46">
        <v>8.8133000000000003E-2</v>
      </c>
      <c r="C46">
        <v>2.5299999999999998</v>
      </c>
      <c r="D46">
        <v>0.35</v>
      </c>
      <c r="E46">
        <v>0.1</v>
      </c>
      <c r="F46">
        <v>4.8540543920000001</v>
      </c>
      <c r="G46">
        <v>1.0210919999999999E-3</v>
      </c>
      <c r="H46">
        <v>0.88324355300000001</v>
      </c>
      <c r="I46" t="s">
        <v>67</v>
      </c>
      <c r="J46">
        <v>4</v>
      </c>
      <c r="K46">
        <v>1998</v>
      </c>
      <c r="L46">
        <v>0.2</v>
      </c>
      <c r="M46">
        <v>1255.2</v>
      </c>
      <c r="N46">
        <v>56.405119999999997</v>
      </c>
      <c r="O46">
        <v>1.427049536</v>
      </c>
      <c r="P46">
        <v>54.978070463999998</v>
      </c>
      <c r="Q46">
        <v>1.18920794667E-2</v>
      </c>
      <c r="R46">
        <v>1.0883379871900001</v>
      </c>
      <c r="S46">
        <v>0</v>
      </c>
      <c r="T46">
        <v>1.18920794667E-2</v>
      </c>
    </row>
    <row r="47" spans="1:20" x14ac:dyDescent="0.25">
      <c r="A47" t="s">
        <v>32</v>
      </c>
      <c r="B47">
        <v>0.67761800000000005</v>
      </c>
      <c r="C47">
        <v>47.965084990000001</v>
      </c>
      <c r="D47">
        <v>0.35</v>
      </c>
      <c r="E47">
        <v>0.1</v>
      </c>
      <c r="F47">
        <v>4.261170806</v>
      </c>
      <c r="G47">
        <v>1.7117230000000001E-3</v>
      </c>
      <c r="H47">
        <v>0.61350209600000005</v>
      </c>
      <c r="I47" t="s">
        <v>67</v>
      </c>
      <c r="J47">
        <v>4</v>
      </c>
      <c r="K47">
        <v>1998</v>
      </c>
      <c r="L47">
        <v>0.2</v>
      </c>
      <c r="M47">
        <v>1255.2</v>
      </c>
      <c r="N47">
        <v>433.67552000000001</v>
      </c>
      <c r="O47">
        <v>208.01283174899999</v>
      </c>
      <c r="P47">
        <v>225.66268825099999</v>
      </c>
      <c r="Q47">
        <v>1.73344026457</v>
      </c>
      <c r="R47">
        <v>0.73679843328799999</v>
      </c>
      <c r="S47">
        <v>0</v>
      </c>
      <c r="T47">
        <v>1.73344026457</v>
      </c>
    </row>
    <row r="48" spans="1:20" x14ac:dyDescent="0.25">
      <c r="A48" t="s">
        <v>33</v>
      </c>
      <c r="B48">
        <v>0.15074699999999999</v>
      </c>
      <c r="C48">
        <v>25.84</v>
      </c>
      <c r="D48">
        <v>0.35</v>
      </c>
      <c r="E48">
        <v>0.1</v>
      </c>
      <c r="F48">
        <v>4.5560033449999997</v>
      </c>
      <c r="G48">
        <v>1.67279E-3</v>
      </c>
      <c r="H48">
        <v>0.646139515</v>
      </c>
      <c r="I48" t="s">
        <v>67</v>
      </c>
      <c r="J48">
        <v>4</v>
      </c>
      <c r="K48">
        <v>1998</v>
      </c>
      <c r="L48">
        <v>0.2</v>
      </c>
      <c r="M48">
        <v>1255.2</v>
      </c>
      <c r="N48">
        <v>96.478080000000006</v>
      </c>
      <c r="O48">
        <v>24.929935872000001</v>
      </c>
      <c r="P48">
        <v>71.548144128000004</v>
      </c>
      <c r="Q48">
        <v>0.20774946559999999</v>
      </c>
      <c r="R48">
        <v>0.79501504972199999</v>
      </c>
      <c r="S48">
        <v>0</v>
      </c>
      <c r="T48">
        <v>0.20774946559999999</v>
      </c>
    </row>
    <row r="49" spans="1:20" x14ac:dyDescent="0.25">
      <c r="A49" t="s">
        <v>34</v>
      </c>
      <c r="B49">
        <v>0.200602</v>
      </c>
      <c r="C49">
        <v>28.3</v>
      </c>
      <c r="D49">
        <v>0.35</v>
      </c>
      <c r="E49">
        <v>0.1</v>
      </c>
      <c r="F49">
        <v>4.9573547270000002</v>
      </c>
      <c r="G49">
        <v>7.93821E-4</v>
      </c>
      <c r="H49">
        <v>0.965883783</v>
      </c>
      <c r="I49" t="s">
        <v>67</v>
      </c>
      <c r="J49">
        <v>4</v>
      </c>
      <c r="K49">
        <v>1998</v>
      </c>
      <c r="L49">
        <v>0.2</v>
      </c>
      <c r="M49">
        <v>1255.2</v>
      </c>
      <c r="N49">
        <v>128.38527999999999</v>
      </c>
      <c r="O49">
        <v>36.333034240000003</v>
      </c>
      <c r="P49">
        <v>92.052245760000005</v>
      </c>
      <c r="Q49">
        <v>0.30277528533300002</v>
      </c>
      <c r="R49">
        <v>1.2178129575500001</v>
      </c>
      <c r="S49">
        <v>0</v>
      </c>
      <c r="T49">
        <v>0.30277528533300002</v>
      </c>
    </row>
    <row r="50" spans="1:20" x14ac:dyDescent="0.25">
      <c r="A50" t="s">
        <v>35</v>
      </c>
      <c r="B50">
        <v>0.18603500000000001</v>
      </c>
      <c r="C50">
        <v>15.28</v>
      </c>
      <c r="D50">
        <v>0.35</v>
      </c>
      <c r="E50">
        <v>0.1</v>
      </c>
      <c r="F50">
        <v>4.9934769409999999</v>
      </c>
      <c r="G50">
        <v>7.1434999999999999E-4</v>
      </c>
      <c r="H50">
        <v>0.99478155400000001</v>
      </c>
      <c r="I50" t="s">
        <v>67</v>
      </c>
      <c r="J50">
        <v>4</v>
      </c>
      <c r="K50">
        <v>1998</v>
      </c>
      <c r="L50">
        <v>0.2</v>
      </c>
      <c r="M50">
        <v>1255.2</v>
      </c>
      <c r="N50">
        <v>119.0624</v>
      </c>
      <c r="O50">
        <v>18.192734720000001</v>
      </c>
      <c r="P50">
        <v>100.86966528000001</v>
      </c>
      <c r="Q50">
        <v>0.15160612266699999</v>
      </c>
      <c r="R50">
        <v>1.2674569042399999</v>
      </c>
      <c r="S50">
        <v>0</v>
      </c>
      <c r="T50">
        <v>0.15160612266699999</v>
      </c>
    </row>
    <row r="51" spans="1:20" x14ac:dyDescent="0.25">
      <c r="A51" t="s">
        <v>36</v>
      </c>
      <c r="B51">
        <v>0.17038200000000001</v>
      </c>
      <c r="C51">
        <v>21.59</v>
      </c>
      <c r="D51">
        <v>0.35</v>
      </c>
      <c r="E51">
        <v>0.1</v>
      </c>
      <c r="F51">
        <v>4.9746992609999996</v>
      </c>
      <c r="G51">
        <v>7.5565699999999997E-4</v>
      </c>
      <c r="H51">
        <v>0.97975942000000005</v>
      </c>
      <c r="I51" t="s">
        <v>67</v>
      </c>
      <c r="J51">
        <v>4</v>
      </c>
      <c r="K51">
        <v>1998</v>
      </c>
      <c r="L51">
        <v>0.2</v>
      </c>
      <c r="M51">
        <v>1255.2</v>
      </c>
      <c r="N51">
        <v>109.04447999999999</v>
      </c>
      <c r="O51">
        <v>23.542703232000001</v>
      </c>
      <c r="P51">
        <v>85.501776767999999</v>
      </c>
      <c r="Q51">
        <v>0.19618919360000001</v>
      </c>
      <c r="R51">
        <v>1.24134692007</v>
      </c>
      <c r="S51">
        <v>0</v>
      </c>
      <c r="T51">
        <v>0.19618919360000001</v>
      </c>
    </row>
    <row r="52" spans="1:20" x14ac:dyDescent="0.25">
      <c r="A52" t="s">
        <v>37</v>
      </c>
      <c r="B52">
        <v>0.17658499999999999</v>
      </c>
      <c r="C52">
        <v>31.09</v>
      </c>
      <c r="D52">
        <v>0.35</v>
      </c>
      <c r="E52">
        <v>0.1</v>
      </c>
      <c r="F52">
        <v>4.9956862700000002</v>
      </c>
      <c r="G52">
        <v>7.0949200000000004E-4</v>
      </c>
      <c r="H52">
        <v>0.99654900700000004</v>
      </c>
      <c r="I52" t="s">
        <v>67</v>
      </c>
      <c r="J52">
        <v>4</v>
      </c>
      <c r="K52">
        <v>1998</v>
      </c>
      <c r="L52">
        <v>0.2</v>
      </c>
      <c r="M52">
        <v>1255.2</v>
      </c>
      <c r="N52">
        <v>113.01439999999999</v>
      </c>
      <c r="O52">
        <v>35.13617696</v>
      </c>
      <c r="P52">
        <v>77.878223039999995</v>
      </c>
      <c r="Q52">
        <v>0.29280147466700002</v>
      </c>
      <c r="R52">
        <v>1.2705725264700001</v>
      </c>
      <c r="S52">
        <v>0</v>
      </c>
      <c r="T52">
        <v>0.29280147466700002</v>
      </c>
    </row>
    <row r="53" spans="1:20" x14ac:dyDescent="0.25">
      <c r="A53" t="s">
        <v>38</v>
      </c>
      <c r="B53">
        <v>0.113667</v>
      </c>
      <c r="C53">
        <v>75.290000000000006</v>
      </c>
      <c r="D53">
        <v>0.35</v>
      </c>
      <c r="E53">
        <v>0.1</v>
      </c>
      <c r="F53">
        <v>5</v>
      </c>
      <c r="G53">
        <v>7.0000399999999995E-4</v>
      </c>
      <c r="H53">
        <v>1</v>
      </c>
      <c r="I53" t="s">
        <v>67</v>
      </c>
      <c r="J53">
        <v>4</v>
      </c>
      <c r="K53">
        <v>1998</v>
      </c>
      <c r="L53">
        <v>0.2</v>
      </c>
      <c r="M53">
        <v>1255.2</v>
      </c>
      <c r="N53">
        <v>72.746880000000004</v>
      </c>
      <c r="O53">
        <v>54.771125951999998</v>
      </c>
      <c r="P53">
        <v>17.975754047999999</v>
      </c>
      <c r="Q53">
        <v>0.45642604959999999</v>
      </c>
      <c r="R53">
        <v>1.2766846734899999</v>
      </c>
      <c r="S53">
        <v>0</v>
      </c>
      <c r="T53">
        <v>0.45642604959999999</v>
      </c>
    </row>
    <row r="54" spans="1:20" x14ac:dyDescent="0.25">
      <c r="A54" t="s">
        <v>39</v>
      </c>
      <c r="B54">
        <v>0.121963</v>
      </c>
      <c r="C54">
        <v>80</v>
      </c>
      <c r="D54">
        <v>0.35</v>
      </c>
      <c r="E54">
        <v>0.1</v>
      </c>
      <c r="F54">
        <v>5.0000000130000002</v>
      </c>
      <c r="G54">
        <v>6.9999600000000004E-4</v>
      </c>
      <c r="H54">
        <v>1</v>
      </c>
      <c r="I54" t="s">
        <v>67</v>
      </c>
      <c r="J54">
        <v>4</v>
      </c>
      <c r="K54">
        <v>1998</v>
      </c>
      <c r="L54">
        <v>0.2</v>
      </c>
      <c r="M54">
        <v>1255.2</v>
      </c>
      <c r="N54">
        <v>78.056319999999999</v>
      </c>
      <c r="O54">
        <v>62.445056000000001</v>
      </c>
      <c r="P54">
        <v>15.611264</v>
      </c>
      <c r="Q54">
        <v>0.52037546666699996</v>
      </c>
      <c r="R54">
        <v>1.27668866221</v>
      </c>
      <c r="S54">
        <v>0</v>
      </c>
      <c r="T54">
        <v>0.52037546666699996</v>
      </c>
    </row>
    <row r="55" spans="1:20" x14ac:dyDescent="0.25">
      <c r="A55" t="s">
        <v>40</v>
      </c>
      <c r="B55">
        <v>0.15629799999999999</v>
      </c>
      <c r="C55">
        <v>62.26</v>
      </c>
      <c r="D55">
        <v>0.35</v>
      </c>
      <c r="E55">
        <v>0.1</v>
      </c>
      <c r="F55">
        <v>4.9722699119999998</v>
      </c>
      <c r="G55">
        <v>7.6100799999999998E-4</v>
      </c>
      <c r="H55">
        <v>0.97781591000000001</v>
      </c>
      <c r="I55" t="s">
        <v>67</v>
      </c>
      <c r="J55">
        <v>4</v>
      </c>
      <c r="K55">
        <v>1998</v>
      </c>
      <c r="L55">
        <v>0.2</v>
      </c>
      <c r="M55">
        <v>1255.2</v>
      </c>
      <c r="N55">
        <v>100.03072</v>
      </c>
      <c r="O55">
        <v>62.279126271999999</v>
      </c>
      <c r="P55">
        <v>37.751593728000003</v>
      </c>
      <c r="Q55">
        <v>0.51899271893300003</v>
      </c>
      <c r="R55">
        <v>1.23801446986</v>
      </c>
      <c r="S55">
        <v>0</v>
      </c>
      <c r="T55">
        <v>0.51899271893300003</v>
      </c>
    </row>
    <row r="56" spans="1:20" x14ac:dyDescent="0.25">
      <c r="A56" t="s">
        <v>41</v>
      </c>
      <c r="B56">
        <v>0.15693499999999999</v>
      </c>
      <c r="C56">
        <v>37.64</v>
      </c>
      <c r="D56">
        <v>0.35</v>
      </c>
      <c r="E56">
        <v>0.1</v>
      </c>
      <c r="F56">
        <v>4.7031505559999998</v>
      </c>
      <c r="G56">
        <v>1.3530689999999999E-3</v>
      </c>
      <c r="H56">
        <v>0.76252046299999998</v>
      </c>
      <c r="I56" t="s">
        <v>67</v>
      </c>
      <c r="J56">
        <v>4</v>
      </c>
      <c r="K56">
        <v>1998</v>
      </c>
      <c r="L56">
        <v>0.2</v>
      </c>
      <c r="M56">
        <v>1255.2</v>
      </c>
      <c r="N56">
        <v>100.4384</v>
      </c>
      <c r="O56">
        <v>37.805013760000001</v>
      </c>
      <c r="P56">
        <v>62.63338624</v>
      </c>
      <c r="Q56">
        <v>0.31504178133299998</v>
      </c>
      <c r="R56">
        <v>0.92682566687199996</v>
      </c>
      <c r="S56">
        <v>0</v>
      </c>
      <c r="T56">
        <v>0.31504178133299998</v>
      </c>
    </row>
    <row r="57" spans="1:20" x14ac:dyDescent="0.25">
      <c r="A57" t="s">
        <v>42</v>
      </c>
      <c r="B57">
        <v>8.0530000000000004E-2</v>
      </c>
      <c r="C57">
        <v>50.85</v>
      </c>
      <c r="D57">
        <v>0.35</v>
      </c>
      <c r="E57">
        <v>0.1</v>
      </c>
      <c r="F57">
        <v>4.5134515620000002</v>
      </c>
      <c r="G57">
        <v>1.770396E-3</v>
      </c>
      <c r="H57">
        <v>0.61076126900000005</v>
      </c>
      <c r="I57" t="s">
        <v>67</v>
      </c>
      <c r="J57">
        <v>4</v>
      </c>
      <c r="K57">
        <v>1998</v>
      </c>
      <c r="L57">
        <v>0.2</v>
      </c>
      <c r="M57">
        <v>1255.2</v>
      </c>
      <c r="N57">
        <v>51.539200000000001</v>
      </c>
      <c r="O57">
        <v>26.207683200000002</v>
      </c>
      <c r="P57">
        <v>25.331516799999999</v>
      </c>
      <c r="Q57">
        <v>0.21839736000000001</v>
      </c>
      <c r="R57">
        <v>0.75893077799300002</v>
      </c>
      <c r="S57">
        <v>0</v>
      </c>
      <c r="T57">
        <v>0.21839736000000001</v>
      </c>
    </row>
    <row r="58" spans="1:20" x14ac:dyDescent="0.25">
      <c r="A58" t="s">
        <v>43</v>
      </c>
      <c r="B58">
        <v>0.179732</v>
      </c>
      <c r="C58">
        <v>61.34</v>
      </c>
      <c r="D58">
        <v>0.35</v>
      </c>
      <c r="E58">
        <v>0.1</v>
      </c>
      <c r="F58">
        <v>4.450768718</v>
      </c>
      <c r="G58">
        <v>1.415693E-3</v>
      </c>
      <c r="H58">
        <v>0.72481972500000003</v>
      </c>
      <c r="I58" t="s">
        <v>67</v>
      </c>
      <c r="J58">
        <v>4</v>
      </c>
      <c r="K58">
        <v>1998</v>
      </c>
      <c r="L58">
        <v>0.2</v>
      </c>
      <c r="M58">
        <v>1255.2</v>
      </c>
      <c r="N58">
        <v>115.02848</v>
      </c>
      <c r="O58">
        <v>70.558469631999998</v>
      </c>
      <c r="P58">
        <v>44.470010367999997</v>
      </c>
      <c r="Q58">
        <v>0.58798724693299997</v>
      </c>
      <c r="R58">
        <v>0.86013992559399999</v>
      </c>
      <c r="S58">
        <v>0</v>
      </c>
      <c r="T58">
        <v>0.58798724693299997</v>
      </c>
    </row>
    <row r="59" spans="1:20" x14ac:dyDescent="0.25">
      <c r="A59" t="s">
        <v>44</v>
      </c>
      <c r="B59">
        <v>7.5761999999999996E-2</v>
      </c>
      <c r="C59">
        <v>79.739999999999995</v>
      </c>
      <c r="D59">
        <v>0.35</v>
      </c>
      <c r="E59">
        <v>0.1</v>
      </c>
      <c r="F59">
        <v>3.000000021</v>
      </c>
      <c r="G59">
        <v>1.800006E-3</v>
      </c>
      <c r="H59">
        <v>0.5</v>
      </c>
      <c r="I59" t="s">
        <v>67</v>
      </c>
      <c r="J59">
        <v>4</v>
      </c>
      <c r="K59">
        <v>1998</v>
      </c>
      <c r="L59">
        <v>0.2</v>
      </c>
      <c r="M59">
        <v>1255.2</v>
      </c>
      <c r="N59">
        <v>48.487679999999997</v>
      </c>
      <c r="O59">
        <v>38.664076031999997</v>
      </c>
      <c r="P59">
        <v>9.8236039680000005</v>
      </c>
      <c r="Q59">
        <v>0.32220063360000001</v>
      </c>
      <c r="R59">
        <v>0.51985050856399995</v>
      </c>
      <c r="S59">
        <v>0</v>
      </c>
      <c r="T59">
        <v>0.32220063360000001</v>
      </c>
    </row>
    <row r="60" spans="1:20" x14ac:dyDescent="0.25">
      <c r="A60" t="s">
        <v>45</v>
      </c>
      <c r="B60">
        <v>0.31272800000000001</v>
      </c>
      <c r="C60">
        <v>63.054589960000001</v>
      </c>
      <c r="D60">
        <v>0.35</v>
      </c>
      <c r="E60">
        <v>0.1</v>
      </c>
      <c r="F60">
        <v>3.351483381</v>
      </c>
      <c r="G60">
        <v>1.7976750000000001E-3</v>
      </c>
      <c r="H60">
        <v>0.52420764500000006</v>
      </c>
      <c r="I60" t="s">
        <v>67</v>
      </c>
      <c r="J60">
        <v>4</v>
      </c>
      <c r="K60">
        <v>1998</v>
      </c>
      <c r="L60">
        <v>0.2</v>
      </c>
      <c r="M60">
        <v>1255.2</v>
      </c>
      <c r="N60">
        <v>200.14591999999999</v>
      </c>
      <c r="O60">
        <v>126.20118917800001</v>
      </c>
      <c r="P60">
        <v>73.944730822300002</v>
      </c>
      <c r="Q60">
        <v>1.05167657648</v>
      </c>
      <c r="R60">
        <v>0.57389566965200001</v>
      </c>
      <c r="S60">
        <v>0</v>
      </c>
      <c r="T60">
        <v>1.05167657648</v>
      </c>
    </row>
    <row r="61" spans="1:20" x14ac:dyDescent="0.25">
      <c r="A61" t="s">
        <v>46</v>
      </c>
      <c r="B61">
        <v>0.41601900000000003</v>
      </c>
      <c r="C61">
        <v>72.391568169999999</v>
      </c>
      <c r="D61">
        <v>0.35</v>
      </c>
      <c r="E61">
        <v>0.1</v>
      </c>
      <c r="F61">
        <v>3.0387296589999999</v>
      </c>
      <c r="G61">
        <v>1.800002E-3</v>
      </c>
      <c r="H61">
        <v>0.50258197500000001</v>
      </c>
      <c r="I61" t="s">
        <v>67</v>
      </c>
      <c r="J61">
        <v>4</v>
      </c>
      <c r="K61">
        <v>1998</v>
      </c>
      <c r="L61">
        <v>0.2</v>
      </c>
      <c r="M61">
        <v>1255.2</v>
      </c>
      <c r="N61">
        <v>266.25216</v>
      </c>
      <c r="O61">
        <v>192.74411391000001</v>
      </c>
      <c r="P61">
        <v>73.508046089499999</v>
      </c>
      <c r="Q61">
        <v>1.60620094925</v>
      </c>
      <c r="R61">
        <v>0.52574718623700001</v>
      </c>
      <c r="S61">
        <v>0</v>
      </c>
      <c r="T61">
        <v>1.60620094925</v>
      </c>
    </row>
  </sheetData>
  <mergeCells count="3">
    <mergeCell ref="C4:K4"/>
    <mergeCell ref="L4:M4"/>
    <mergeCell ref="N4:Q4"/>
  </mergeCells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1"/>
  <sheetViews>
    <sheetView topLeftCell="D1" workbookViewId="0">
      <selection activeCell="W20" sqref="W20"/>
    </sheetView>
  </sheetViews>
  <sheetFormatPr defaultRowHeight="15" x14ac:dyDescent="0.25"/>
  <cols>
    <col min="1" max="1" width="18.7109375" style="2" customWidth="1"/>
    <col min="2" max="2" width="50.7109375" style="2" customWidth="1"/>
    <col min="3" max="4" width="9.140625" style="3"/>
    <col min="5" max="5" width="9.140625" style="4"/>
    <col min="6" max="6" width="9.140625" style="5"/>
    <col min="7" max="7" width="9.140625" style="4"/>
    <col min="8" max="8" width="9.140625" style="5"/>
    <col min="9" max="9" width="9.140625" style="4"/>
    <col min="10" max="11" width="9.140625" style="2"/>
    <col min="12" max="12" width="9.140625" style="5"/>
    <col min="13" max="13" width="9.140625" style="2"/>
    <col min="14" max="14" width="9.140625" style="4"/>
    <col min="15" max="16" width="9.140625" style="2"/>
    <col min="17" max="17" width="10.7109375" style="5" customWidth="1"/>
    <col min="18" max="16384" width="9.140625" style="2"/>
  </cols>
  <sheetData>
    <row r="2" spans="1:21" ht="15.75" x14ac:dyDescent="0.25">
      <c r="A2" s="1" t="s">
        <v>0</v>
      </c>
    </row>
    <row r="3" spans="1:21" ht="15.75" thickBot="1" x14ac:dyDescent="0.3"/>
    <row r="4" spans="1:21" s="6" customFormat="1" ht="16.5" thickTop="1" thickBot="1" x14ac:dyDescent="0.3">
      <c r="C4" s="7" t="s">
        <v>1</v>
      </c>
      <c r="D4" s="8"/>
      <c r="E4" s="8"/>
      <c r="F4" s="8"/>
      <c r="G4" s="8"/>
      <c r="H4" s="8"/>
      <c r="I4" s="8"/>
      <c r="J4" s="8"/>
      <c r="K4" s="9"/>
      <c r="L4" s="10" t="s">
        <v>2</v>
      </c>
      <c r="M4" s="9"/>
      <c r="N4" s="11" t="s">
        <v>3</v>
      </c>
      <c r="O4" s="8"/>
      <c r="P4" s="8"/>
      <c r="Q4" s="9"/>
    </row>
    <row r="5" spans="1:21" s="22" customFormat="1" ht="50.1" customHeight="1" thickTop="1" thickBot="1" x14ac:dyDescent="0.3">
      <c r="A5" s="12" t="s">
        <v>4</v>
      </c>
      <c r="B5" s="12" t="s">
        <v>5</v>
      </c>
      <c r="C5" s="13" t="s">
        <v>6</v>
      </c>
      <c r="D5" s="14" t="s">
        <v>7</v>
      </c>
      <c r="E5" s="15" t="s">
        <v>8</v>
      </c>
      <c r="F5" s="16" t="s">
        <v>9</v>
      </c>
      <c r="G5" s="15" t="s">
        <v>10</v>
      </c>
      <c r="H5" s="16" t="s">
        <v>11</v>
      </c>
      <c r="I5" s="15" t="s">
        <v>12</v>
      </c>
      <c r="J5" s="17" t="s">
        <v>13</v>
      </c>
      <c r="K5" s="18" t="s">
        <v>14</v>
      </c>
      <c r="L5" s="19" t="s">
        <v>15</v>
      </c>
      <c r="M5" s="18" t="s">
        <v>16</v>
      </c>
      <c r="N5" s="20" t="s">
        <v>12</v>
      </c>
      <c r="O5" s="17" t="s">
        <v>17</v>
      </c>
      <c r="P5" s="17" t="s">
        <v>18</v>
      </c>
      <c r="Q5" s="21" t="s">
        <v>19</v>
      </c>
      <c r="R5" s="22" t="s">
        <v>68</v>
      </c>
      <c r="S5" s="22" t="s">
        <v>69</v>
      </c>
      <c r="T5" s="22" t="s">
        <v>70</v>
      </c>
      <c r="U5" s="22" t="s">
        <v>71</v>
      </c>
    </row>
    <row r="6" spans="1:21" ht="15.75" thickTop="1" x14ac:dyDescent="0.25">
      <c r="A6" s="23" t="s">
        <v>20</v>
      </c>
      <c r="B6" s="23"/>
      <c r="C6" s="24">
        <v>0.14841532238698896</v>
      </c>
      <c r="D6" s="24">
        <v>0.17487978053808151</v>
      </c>
      <c r="E6" s="25">
        <v>45.67947524666647</v>
      </c>
      <c r="F6" s="26">
        <v>6.4351039535859904</v>
      </c>
      <c r="G6" s="25">
        <v>23.753327128266566</v>
      </c>
      <c r="H6" s="26">
        <v>4.5474734605341007</v>
      </c>
      <c r="I6" s="25">
        <v>10.725173255976651</v>
      </c>
      <c r="J6" s="23">
        <v>82.191618439705906</v>
      </c>
      <c r="K6" s="23">
        <v>290746.15680000006</v>
      </c>
      <c r="L6" s="26">
        <v>1.8321521400000078E-3</v>
      </c>
      <c r="M6" s="23">
        <v>532.691193377898</v>
      </c>
      <c r="N6" s="25">
        <v>318</v>
      </c>
      <c r="O6" s="23">
        <v>3.6892673161171043E-2</v>
      </c>
      <c r="P6" s="23">
        <v>532.67024141320678</v>
      </c>
      <c r="Q6" s="26">
        <v>4.6060936814780571E-4</v>
      </c>
      <c r="R6" s="4">
        <f>P6/43560</f>
        <v>1.2228426111414297E-2</v>
      </c>
      <c r="S6" s="4">
        <f>VLOOKUP(A6,$A$35:$T$61,20,FALSE)</f>
        <v>0.10568582752</v>
      </c>
      <c r="T6" s="5">
        <f>S6-R6</f>
        <v>9.3457401408585702E-2</v>
      </c>
      <c r="U6" s="28">
        <f>T6/R6</f>
        <v>7.6426353282987414</v>
      </c>
    </row>
    <row r="7" spans="1:21" x14ac:dyDescent="0.25">
      <c r="A7" s="23" t="s">
        <v>21</v>
      </c>
      <c r="B7" s="23"/>
      <c r="C7" s="24">
        <v>0.15840818210969074</v>
      </c>
      <c r="D7" s="24">
        <v>0.20690210490530586</v>
      </c>
      <c r="E7" s="25">
        <v>36.867543782368898</v>
      </c>
      <c r="F7" s="26">
        <v>6.1582828118481769</v>
      </c>
      <c r="G7" s="25">
        <v>19.171122766831825</v>
      </c>
      <c r="H7" s="26">
        <v>4.3518531870393788</v>
      </c>
      <c r="I7" s="25">
        <v>10.263804686413629</v>
      </c>
      <c r="J7" s="23">
        <v>129.06067266340324</v>
      </c>
      <c r="K7" s="23">
        <v>368471.13599999994</v>
      </c>
      <c r="L7" s="26">
        <v>1.9759999999999957E-4</v>
      </c>
      <c r="M7" s="23">
        <v>72.809896473599849</v>
      </c>
      <c r="N7" s="25">
        <v>317</v>
      </c>
      <c r="O7" s="23">
        <v>5.6270227063077334E-3</v>
      </c>
      <c r="P7" s="23">
        <v>72.804891766197301</v>
      </c>
      <c r="Q7" s="26">
        <v>5.5434715038024231E-5</v>
      </c>
      <c r="R7" s="4">
        <f t="shared" ref="R7:R32" si="0">P7/43560</f>
        <v>1.6713703343938775E-3</v>
      </c>
      <c r="S7" s="4">
        <f t="shared" ref="S7:S32" si="1">VLOOKUP(A7,$A$35:$T$61,20,FALSE)</f>
        <v>4.39864533333E-2</v>
      </c>
      <c r="T7" s="5">
        <f t="shared" ref="T7:T32" si="2">S7-R7</f>
        <v>4.2315082998906121E-2</v>
      </c>
      <c r="U7" s="28">
        <f t="shared" ref="U7:U32" si="3">T7/R7</f>
        <v>25.317598456868438</v>
      </c>
    </row>
    <row r="8" spans="1:21" x14ac:dyDescent="0.25">
      <c r="A8" s="23" t="s">
        <v>22</v>
      </c>
      <c r="B8" s="23"/>
      <c r="C8" s="24">
        <v>0.15099680693383338</v>
      </c>
      <c r="D8" s="24">
        <v>0.22972524969561367</v>
      </c>
      <c r="E8" s="25">
        <v>38.874277291730209</v>
      </c>
      <c r="F8" s="26">
        <v>7.1585495482208623</v>
      </c>
      <c r="G8" s="25">
        <v>20.214624191699709</v>
      </c>
      <c r="H8" s="26">
        <v>5.0587083474094099</v>
      </c>
      <c r="I8" s="25">
        <v>11.930915913701437</v>
      </c>
      <c r="J8" s="23">
        <v>192.85091639748214</v>
      </c>
      <c r="K8" s="23">
        <v>580563.03359999997</v>
      </c>
      <c r="L8" s="26">
        <v>1.2671900573178261E-3</v>
      </c>
      <c r="M8" s="23">
        <v>735.68370382419505</v>
      </c>
      <c r="N8" s="25">
        <v>318</v>
      </c>
      <c r="O8" s="23">
        <v>5.5271160882170191E-2</v>
      </c>
      <c r="P8" s="23">
        <v>735.65247471932798</v>
      </c>
      <c r="Q8" s="26">
        <v>3.4558575450140025E-4</v>
      </c>
      <c r="R8" s="4">
        <f t="shared" si="0"/>
        <v>1.6888256995393203E-2</v>
      </c>
      <c r="S8" s="4">
        <f t="shared" si="1"/>
        <v>0.17550611796999999</v>
      </c>
      <c r="T8" s="5">
        <f t="shared" si="2"/>
        <v>0.15861786097460678</v>
      </c>
      <c r="U8" s="28">
        <f t="shared" si="3"/>
        <v>9.3921984381144092</v>
      </c>
    </row>
    <row r="9" spans="1:21" x14ac:dyDescent="0.25">
      <c r="A9" s="23" t="s">
        <v>23</v>
      </c>
      <c r="B9" s="23"/>
      <c r="C9" s="24">
        <v>0.12053929856856235</v>
      </c>
      <c r="D9" s="24">
        <v>0.19995727034243513</v>
      </c>
      <c r="E9" s="25">
        <v>45.654535402867516</v>
      </c>
      <c r="F9" s="26">
        <v>7.3110384214344606</v>
      </c>
      <c r="G9" s="25">
        <v>23.740358409491108</v>
      </c>
      <c r="H9" s="26">
        <v>5.1664671511470202</v>
      </c>
      <c r="I9" s="25">
        <v>12.185064035724103</v>
      </c>
      <c r="J9" s="23">
        <v>190.89932518407787</v>
      </c>
      <c r="K9" s="23">
        <v>674922.12480000011</v>
      </c>
      <c r="L9" s="26">
        <v>1.4996575303107381E-2</v>
      </c>
      <c r="M9" s="23">
        <v>10121.52046829644</v>
      </c>
      <c r="N9" s="25">
        <v>319</v>
      </c>
      <c r="O9" s="23">
        <v>0.70012292870326898</v>
      </c>
      <c r="P9" s="23">
        <v>10121.310405665774</v>
      </c>
      <c r="Q9" s="26">
        <v>3.7655399605487434E-3</v>
      </c>
      <c r="R9" s="4">
        <f t="shared" si="0"/>
        <v>0.2323533150979287</v>
      </c>
      <c r="S9" s="4">
        <f t="shared" si="1"/>
        <v>0.70189429719899998</v>
      </c>
      <c r="T9" s="5">
        <f t="shared" si="2"/>
        <v>0.46954098210107131</v>
      </c>
      <c r="U9" s="28">
        <f t="shared" si="3"/>
        <v>2.0208060380080068</v>
      </c>
    </row>
    <row r="10" spans="1:21" x14ac:dyDescent="0.25">
      <c r="A10" s="23" t="s">
        <v>24</v>
      </c>
      <c r="B10" s="23"/>
      <c r="C10" s="24">
        <v>0.13248699399728817</v>
      </c>
      <c r="D10" s="24">
        <v>0.19277186958817866</v>
      </c>
      <c r="E10" s="25">
        <v>44.049726849607843</v>
      </c>
      <c r="F10" s="26">
        <v>6.8215090173292756</v>
      </c>
      <c r="G10" s="25">
        <v>22.90585796179608</v>
      </c>
      <c r="H10" s="26">
        <v>4.8205330389126892</v>
      </c>
      <c r="I10" s="25">
        <v>11.369181695548795</v>
      </c>
      <c r="J10" s="23">
        <v>139.63605315874415</v>
      </c>
      <c r="K10" s="23">
        <v>476328.01920000004</v>
      </c>
      <c r="L10" s="26">
        <v>6.9017925599999747E-3</v>
      </c>
      <c r="M10" s="23">
        <v>3287.5171790340851</v>
      </c>
      <c r="N10" s="25">
        <v>318</v>
      </c>
      <c r="O10" s="23">
        <v>0.23187855118642703</v>
      </c>
      <c r="P10" s="23">
        <v>3287.5155155594548</v>
      </c>
      <c r="Q10" s="26">
        <v>1.7670997860264653E-3</v>
      </c>
      <c r="R10" s="4">
        <f t="shared" si="0"/>
        <v>7.5470971431576092E-2</v>
      </c>
      <c r="S10" s="4">
        <f t="shared" si="1"/>
        <v>0.33605401023999998</v>
      </c>
      <c r="T10" s="5">
        <f t="shared" si="2"/>
        <v>0.26058303880842387</v>
      </c>
      <c r="U10" s="28">
        <f t="shared" si="3"/>
        <v>3.4527585092060873</v>
      </c>
    </row>
    <row r="11" spans="1:21" x14ac:dyDescent="0.25">
      <c r="A11" s="23" t="s">
        <v>25</v>
      </c>
      <c r="B11" s="23"/>
      <c r="C11" s="24">
        <v>9.8282975607194761E-2</v>
      </c>
      <c r="D11" s="24">
        <v>0.32023929164348686</v>
      </c>
      <c r="E11" s="25">
        <v>90.99463039179436</v>
      </c>
      <c r="F11" s="26">
        <v>22.679562992662365</v>
      </c>
      <c r="G11" s="25">
        <v>47.317207803733069</v>
      </c>
      <c r="H11" s="26">
        <v>16.026891181481407</v>
      </c>
      <c r="I11" s="25">
        <v>37.799271654437277</v>
      </c>
      <c r="J11" s="23">
        <v>321.99647247143696</v>
      </c>
      <c r="K11" s="23">
        <v>2268988.1279999996</v>
      </c>
      <c r="L11" s="26">
        <v>6.3070923805513629E-2</v>
      </c>
      <c r="M11" s="23">
        <v>143107.177336703</v>
      </c>
      <c r="N11" s="25">
        <v>338</v>
      </c>
      <c r="O11" s="23">
        <v>7.2037670478195075</v>
      </c>
      <c r="P11" s="23">
        <v>143106.20353276361</v>
      </c>
      <c r="Q11" s="26">
        <v>1.1524817631652596E-2</v>
      </c>
      <c r="R11" s="4">
        <f t="shared" si="0"/>
        <v>3.2852663804583013</v>
      </c>
      <c r="S11" s="4">
        <f t="shared" si="1"/>
        <v>4.83914707888</v>
      </c>
      <c r="T11" s="5">
        <f t="shared" si="2"/>
        <v>1.5538806984216986</v>
      </c>
      <c r="U11" s="28">
        <f t="shared" si="3"/>
        <v>0.47298468935871468</v>
      </c>
    </row>
    <row r="12" spans="1:21" x14ac:dyDescent="0.25">
      <c r="A12" s="23" t="s">
        <v>26</v>
      </c>
      <c r="B12" s="23"/>
      <c r="C12" s="24">
        <v>0.10463878145248943</v>
      </c>
      <c r="D12" s="24">
        <v>0.14307030654662498</v>
      </c>
      <c r="E12" s="25">
        <v>29.146869020458439</v>
      </c>
      <c r="F12" s="26">
        <v>3.5025995409648503</v>
      </c>
      <c r="G12" s="25">
        <v>15.156371890638388</v>
      </c>
      <c r="H12" s="26">
        <v>2.4751703422818276</v>
      </c>
      <c r="I12" s="25">
        <v>5.8376659016080836</v>
      </c>
      <c r="J12" s="23">
        <v>130.08121034676972</v>
      </c>
      <c r="K12" s="23">
        <v>293610.66239999997</v>
      </c>
      <c r="L12" s="26">
        <v>4.2961208939999558E-2</v>
      </c>
      <c r="M12" s="23">
        <v>12613.869014378073</v>
      </c>
      <c r="N12" s="25">
        <v>314</v>
      </c>
      <c r="O12" s="23">
        <v>1.0987170230160006</v>
      </c>
      <c r="P12" s="23">
        <v>12613.873459714947</v>
      </c>
      <c r="Q12" s="26">
        <v>1.3583780510377277E-2</v>
      </c>
      <c r="R12" s="4">
        <f t="shared" si="0"/>
        <v>0.28957468915782708</v>
      </c>
      <c r="S12" s="4">
        <f t="shared" si="1"/>
        <v>0.51681138496000001</v>
      </c>
      <c r="T12" s="5">
        <f t="shared" si="2"/>
        <v>0.22723669580217293</v>
      </c>
      <c r="U12" s="28">
        <f t="shared" si="3"/>
        <v>0.7847256832530759</v>
      </c>
    </row>
    <row r="13" spans="1:21" x14ac:dyDescent="0.25">
      <c r="A13" s="23" t="s">
        <v>27</v>
      </c>
      <c r="B13" s="23"/>
      <c r="C13" s="24">
        <v>0.10801906828223104</v>
      </c>
      <c r="D13" s="24">
        <v>0.22109773742129077</v>
      </c>
      <c r="E13" s="25">
        <v>64.071661965797617</v>
      </c>
      <c r="F13" s="26">
        <v>11.179564410976992</v>
      </c>
      <c r="G13" s="25">
        <v>33.31726422221476</v>
      </c>
      <c r="H13" s="26">
        <v>7.9002255170904085</v>
      </c>
      <c r="I13" s="25">
        <v>18.632607351628319</v>
      </c>
      <c r="J13" s="23">
        <v>214.54055628114969</v>
      </c>
      <c r="K13" s="23">
        <v>1064487.9168</v>
      </c>
      <c r="L13" s="26">
        <v>3.5024034032370269E-2</v>
      </c>
      <c r="M13" s="23">
        <v>37282.661025050133</v>
      </c>
      <c r="N13" s="25">
        <v>323</v>
      </c>
      <c r="O13" s="23">
        <v>2.1892203018801784</v>
      </c>
      <c r="P13" s="23">
        <v>37282.17020146054</v>
      </c>
      <c r="Q13" s="26">
        <v>7.4654390814641201E-3</v>
      </c>
      <c r="R13" s="4">
        <f t="shared" si="0"/>
        <v>0.85588085861938801</v>
      </c>
      <c r="S13" s="4">
        <f t="shared" si="1"/>
        <v>1.6917875384300001</v>
      </c>
      <c r="T13" s="5">
        <f t="shared" si="2"/>
        <v>0.83590667981061206</v>
      </c>
      <c r="U13" s="28">
        <f t="shared" si="3"/>
        <v>0.97666243074883563</v>
      </c>
    </row>
    <row r="14" spans="1:21" x14ac:dyDescent="0.25">
      <c r="A14" s="23" t="s">
        <v>28</v>
      </c>
      <c r="B14" s="23"/>
      <c r="C14" s="24">
        <v>0.15163024734464786</v>
      </c>
      <c r="D14" s="24">
        <v>0.212355361719159</v>
      </c>
      <c r="E14" s="25">
        <v>50.769102479854425</v>
      </c>
      <c r="F14" s="26">
        <v>8.5798779811327019</v>
      </c>
      <c r="G14" s="25">
        <v>26.399933289524299</v>
      </c>
      <c r="H14" s="26">
        <v>6.063113773333777</v>
      </c>
      <c r="I14" s="25">
        <v>14.299796635221169</v>
      </c>
      <c r="J14" s="23">
        <v>112.15305612817141</v>
      </c>
      <c r="K14" s="23">
        <v>440936.39039999997</v>
      </c>
      <c r="L14" s="26">
        <v>1.1429233399999992E-3</v>
      </c>
      <c r="M14" s="23">
        <v>503.95649204351156</v>
      </c>
      <c r="N14" s="25">
        <v>320</v>
      </c>
      <c r="O14" s="23">
        <v>3.2916615968965557E-2</v>
      </c>
      <c r="P14" s="23">
        <v>503.95712651758242</v>
      </c>
      <c r="Q14" s="26">
        <v>2.7098538149448456E-4</v>
      </c>
      <c r="R14" s="4">
        <f t="shared" si="0"/>
        <v>1.1569263694159376E-2</v>
      </c>
      <c r="S14" s="4">
        <f t="shared" si="1"/>
        <v>0.12659206837299999</v>
      </c>
      <c r="T14" s="5">
        <f t="shared" si="2"/>
        <v>0.11502280467884061</v>
      </c>
      <c r="U14" s="28">
        <f t="shared" si="3"/>
        <v>9.9421024292936373</v>
      </c>
    </row>
    <row r="15" spans="1:21" x14ac:dyDescent="0.25">
      <c r="A15" s="23" t="s">
        <v>29</v>
      </c>
      <c r="B15" s="23"/>
      <c r="C15" s="24">
        <v>0.14446692086901994</v>
      </c>
      <c r="D15" s="24">
        <v>0.20000053457355574</v>
      </c>
      <c r="E15" s="25">
        <v>31.435277626103581</v>
      </c>
      <c r="F15" s="26">
        <v>5.1284715492010386</v>
      </c>
      <c r="G15" s="25">
        <v>16.346344365573863</v>
      </c>
      <c r="H15" s="26">
        <v>3.624119894768735</v>
      </c>
      <c r="I15" s="25">
        <v>8.547452582001732</v>
      </c>
      <c r="J15" s="23">
        <v>169.94632792947857</v>
      </c>
      <c r="K15" s="23">
        <v>413708.48639999999</v>
      </c>
      <c r="L15" s="26">
        <v>2.8683813599999913E-3</v>
      </c>
      <c r="M15" s="23">
        <v>1186.67371086357</v>
      </c>
      <c r="N15" s="25">
        <v>316</v>
      </c>
      <c r="O15" s="23">
        <v>9.9381211884015289E-2</v>
      </c>
      <c r="P15" s="23">
        <v>1186.5921658047878</v>
      </c>
      <c r="Q15" s="26">
        <v>8.7199999757842897E-4</v>
      </c>
      <c r="R15" s="4">
        <f t="shared" si="0"/>
        <v>2.7240407846758213E-2</v>
      </c>
      <c r="S15" s="4">
        <f t="shared" si="1"/>
        <v>0.18816328128000001</v>
      </c>
      <c r="T15" s="5">
        <f t="shared" si="2"/>
        <v>0.1609228734332418</v>
      </c>
      <c r="U15" s="28">
        <f t="shared" si="3"/>
        <v>5.9075060233502583</v>
      </c>
    </row>
    <row r="16" spans="1:21" x14ac:dyDescent="0.25">
      <c r="A16" s="23" t="s">
        <v>30</v>
      </c>
      <c r="B16" s="23"/>
      <c r="C16" s="24">
        <v>0.13797314270500813</v>
      </c>
      <c r="D16" s="24">
        <v>0.11544274548980211</v>
      </c>
      <c r="E16" s="25">
        <v>40.93749020036342</v>
      </c>
      <c r="F16" s="26">
        <v>3.9295190493633196</v>
      </c>
      <c r="G16" s="25">
        <v>21.287494904188978</v>
      </c>
      <c r="H16" s="26">
        <v>2.7768601282167462</v>
      </c>
      <c r="I16" s="25">
        <v>6.5491984156055327</v>
      </c>
      <c r="J16" s="23">
        <v>42.121292525761447</v>
      </c>
      <c r="K16" s="23">
        <v>133532.88959999999</v>
      </c>
      <c r="L16" s="26">
        <v>4.9795990400000063E-3</v>
      </c>
      <c r="M16" s="23">
        <v>664.94024886058685</v>
      </c>
      <c r="N16" s="25">
        <v>315</v>
      </c>
      <c r="O16" s="23">
        <v>4.893765223668322E-2</v>
      </c>
      <c r="P16" s="23">
        <v>664.90936339385269</v>
      </c>
      <c r="Q16" s="26">
        <v>1.3303365047464687E-3</v>
      </c>
      <c r="R16" s="4">
        <f t="shared" si="0"/>
        <v>1.5264218627039777E-2</v>
      </c>
      <c r="S16" s="4">
        <f t="shared" si="1"/>
        <v>8.0021637973300003E-2</v>
      </c>
      <c r="T16" s="5">
        <f t="shared" si="2"/>
        <v>6.4757419346260225E-2</v>
      </c>
      <c r="U16" s="28">
        <f t="shared" si="3"/>
        <v>4.2424326412323383</v>
      </c>
    </row>
    <row r="17" spans="1:21" x14ac:dyDescent="0.25">
      <c r="A17" s="23" t="s">
        <v>31</v>
      </c>
      <c r="B17" s="23"/>
      <c r="C17" s="24">
        <v>0.15715905930030824</v>
      </c>
      <c r="D17" s="24">
        <v>0.15761722810650261</v>
      </c>
      <c r="E17" s="25">
        <v>48.138354031784289</v>
      </c>
      <c r="F17" s="26">
        <v>6.1271492567802808</v>
      </c>
      <c r="G17" s="25">
        <v>25.03194409652783</v>
      </c>
      <c r="H17" s="26">
        <v>4.3298521414580655</v>
      </c>
      <c r="I17" s="25">
        <v>10.211915427967135</v>
      </c>
      <c r="J17" s="23">
        <v>54.924811061347341</v>
      </c>
      <c r="K17" s="23">
        <v>204750.58560000002</v>
      </c>
      <c r="L17" s="26">
        <v>3.1620445999999778E-4</v>
      </c>
      <c r="M17" s="23">
        <v>64.743048354331322</v>
      </c>
      <c r="N17" s="25">
        <v>318</v>
      </c>
      <c r="O17" s="23">
        <v>4.3642648326658691E-3</v>
      </c>
      <c r="P17" s="23">
        <v>64.741156878673351</v>
      </c>
      <c r="Q17" s="26">
        <v>7.7373558156881302E-5</v>
      </c>
      <c r="R17" s="4">
        <f t="shared" si="0"/>
        <v>1.4862524535967253E-3</v>
      </c>
      <c r="S17" s="4">
        <f t="shared" si="1"/>
        <v>3.0919406613300001E-2</v>
      </c>
      <c r="T17" s="5">
        <f t="shared" si="2"/>
        <v>2.9433154159703274E-2</v>
      </c>
      <c r="U17" s="28">
        <f t="shared" si="3"/>
        <v>19.803603411032327</v>
      </c>
    </row>
    <row r="18" spans="1:21" x14ac:dyDescent="0.25">
      <c r="A18" s="23" t="s">
        <v>32</v>
      </c>
      <c r="B18" s="23"/>
      <c r="C18" s="24">
        <v>9.0896440309435111E-2</v>
      </c>
      <c r="D18" s="24">
        <v>0.35174526174158854</v>
      </c>
      <c r="E18" s="25">
        <v>45.256528138950827</v>
      </c>
      <c r="F18" s="26">
        <v>12.525614849856634</v>
      </c>
      <c r="G18" s="25">
        <v>23.533394632254431</v>
      </c>
      <c r="H18" s="26">
        <v>8.8514344938986902</v>
      </c>
      <c r="I18" s="25">
        <v>20.876024749761058</v>
      </c>
      <c r="J18" s="23">
        <v>449.18469966554693</v>
      </c>
      <c r="K18" s="23">
        <v>1574242.1376000002</v>
      </c>
      <c r="L18" s="26">
        <v>9.9497275771722765E-2</v>
      </c>
      <c r="M18" s="23">
        <v>156632.80409625356</v>
      </c>
      <c r="N18" s="25">
        <v>324</v>
      </c>
      <c r="O18" s="23">
        <v>10.783986709258151</v>
      </c>
      <c r="P18" s="23">
        <v>156632.04702063906</v>
      </c>
      <c r="Q18" s="26">
        <v>2.4866487066777833E-2</v>
      </c>
      <c r="R18" s="4">
        <f t="shared" si="0"/>
        <v>3.5957770206758277</v>
      </c>
      <c r="S18" s="4">
        <f t="shared" si="1"/>
        <v>4.5069446878899999</v>
      </c>
      <c r="T18" s="5">
        <f t="shared" si="2"/>
        <v>0.91116766721417219</v>
      </c>
      <c r="U18" s="28">
        <f t="shared" si="3"/>
        <v>0.25339937987670824</v>
      </c>
    </row>
    <row r="19" spans="1:21" x14ac:dyDescent="0.25">
      <c r="A19" s="23" t="s">
        <v>33</v>
      </c>
      <c r="B19" s="23"/>
      <c r="C19" s="24">
        <v>0.10899453635238787</v>
      </c>
      <c r="D19" s="24">
        <v>0.15521871428771986</v>
      </c>
      <c r="E19" s="25">
        <v>36.594607472884789</v>
      </c>
      <c r="F19" s="26">
        <v>4.6623689639462107</v>
      </c>
      <c r="G19" s="25">
        <v>19.029195885900091</v>
      </c>
      <c r="H19" s="26">
        <v>3.294740734521989</v>
      </c>
      <c r="I19" s="25">
        <v>7.7706149399103515</v>
      </c>
      <c r="J19" s="23">
        <v>123.58132283153834</v>
      </c>
      <c r="K19" s="23">
        <v>350215.43040000007</v>
      </c>
      <c r="L19" s="26">
        <v>3.2984656640000172E-2</v>
      </c>
      <c r="M19" s="23">
        <v>11551.735721773879</v>
      </c>
      <c r="N19" s="25">
        <v>316</v>
      </c>
      <c r="O19" s="23">
        <v>0.89807685765195466</v>
      </c>
      <c r="P19" s="23">
        <v>11551.7151914527</v>
      </c>
      <c r="Q19" s="26">
        <v>9.3086103874782198E-3</v>
      </c>
      <c r="R19" s="4">
        <f t="shared" si="0"/>
        <v>0.26519089052921718</v>
      </c>
      <c r="S19" s="4">
        <f t="shared" si="1"/>
        <v>0.54014861055999996</v>
      </c>
      <c r="T19" s="5">
        <f t="shared" si="2"/>
        <v>0.27495772003078278</v>
      </c>
      <c r="U19" s="28">
        <f t="shared" si="3"/>
        <v>1.0368294306115675</v>
      </c>
    </row>
    <row r="20" spans="1:21" x14ac:dyDescent="0.25">
      <c r="A20" s="23" t="s">
        <v>34</v>
      </c>
      <c r="B20" s="23"/>
      <c r="C20" s="24">
        <v>0.10601039676047348</v>
      </c>
      <c r="D20" s="24">
        <v>0.17235909572495489</v>
      </c>
      <c r="E20" s="25">
        <v>21.578765570963927</v>
      </c>
      <c r="F20" s="26">
        <v>3.1564197278761981</v>
      </c>
      <c r="G20" s="25">
        <v>11.220958096901244</v>
      </c>
      <c r="H20" s="26">
        <v>2.2305366076991802</v>
      </c>
      <c r="I20" s="25">
        <v>5.2606995464603301</v>
      </c>
      <c r="J20" s="23">
        <v>278.88805688207731</v>
      </c>
      <c r="K20" s="23">
        <v>466038.56640000001</v>
      </c>
      <c r="L20" s="26">
        <v>3.9563966000000061E-2</v>
      </c>
      <c r="M20" s="23">
        <v>18438.333995738372</v>
      </c>
      <c r="N20" s="25">
        <v>480</v>
      </c>
      <c r="O20" s="23">
        <v>1.9618939671333939</v>
      </c>
      <c r="P20" s="23">
        <v>18436.360984131596</v>
      </c>
      <c r="Q20" s="26">
        <v>1.5281299905514044E-2</v>
      </c>
      <c r="R20" s="4">
        <f t="shared" si="0"/>
        <v>0.42324061028768584</v>
      </c>
      <c r="S20" s="4">
        <f t="shared" si="1"/>
        <v>0.78721574186700005</v>
      </c>
      <c r="T20" s="5">
        <f t="shared" si="2"/>
        <v>0.36397513157931422</v>
      </c>
      <c r="U20" s="28">
        <f t="shared" si="3"/>
        <v>0.85997213578326615</v>
      </c>
    </row>
    <row r="21" spans="1:21" x14ac:dyDescent="0.25">
      <c r="A21" s="23" t="s">
        <v>35</v>
      </c>
      <c r="B21" s="23"/>
      <c r="C21" s="24">
        <v>0.12376892355998603</v>
      </c>
      <c r="D21" s="24">
        <v>0.17931831844486926</v>
      </c>
      <c r="E21" s="25">
        <v>55.568766787687089</v>
      </c>
      <c r="F21" s="26">
        <v>7.9527343245489774</v>
      </c>
      <c r="G21" s="25">
        <v>28.895758729597286</v>
      </c>
      <c r="H21" s="26">
        <v>5.6199322560146117</v>
      </c>
      <c r="I21" s="25">
        <v>13.25455720758163</v>
      </c>
      <c r="J21" s="23">
        <v>100.43501633433131</v>
      </c>
      <c r="K21" s="23">
        <v>432196.51199999999</v>
      </c>
      <c r="L21" s="26">
        <v>1.1533832959999896E-2</v>
      </c>
      <c r="M21" s="23">
        <v>4984.8823753025908</v>
      </c>
      <c r="N21" s="25">
        <v>320</v>
      </c>
      <c r="O21" s="23">
        <v>0.31141660486730294</v>
      </c>
      <c r="P21" s="23">
        <v>4984.8698657494724</v>
      </c>
      <c r="Q21" s="26">
        <v>2.615574731126728E-3</v>
      </c>
      <c r="R21" s="4">
        <f t="shared" si="0"/>
        <v>0.11443686560490066</v>
      </c>
      <c r="S21" s="4">
        <f t="shared" si="1"/>
        <v>0.39417591893300002</v>
      </c>
      <c r="T21" s="5">
        <f t="shared" si="2"/>
        <v>0.27973905332809934</v>
      </c>
      <c r="U21" s="28">
        <f t="shared" si="3"/>
        <v>2.4444837059231705</v>
      </c>
    </row>
    <row r="22" spans="1:21" x14ac:dyDescent="0.25">
      <c r="A22" s="23" t="s">
        <v>36</v>
      </c>
      <c r="B22" s="23"/>
      <c r="C22" s="24">
        <v>0.11457383936671366</v>
      </c>
      <c r="D22" s="24">
        <v>0.16612961024448872</v>
      </c>
      <c r="E22" s="25">
        <v>22.957597882214184</v>
      </c>
      <c r="F22" s="26">
        <v>3.2291034534312515</v>
      </c>
      <c r="G22" s="25">
        <v>11.937950898751376</v>
      </c>
      <c r="H22" s="26">
        <v>2.2818997737580848</v>
      </c>
      <c r="I22" s="25">
        <v>5.381839089052086</v>
      </c>
      <c r="J22" s="23">
        <v>222.64785829182821</v>
      </c>
      <c r="K22" s="23">
        <v>395831.4623999999</v>
      </c>
      <c r="L22" s="26">
        <v>2.3026728139999911E-2</v>
      </c>
      <c r="M22" s="23">
        <v>9114.7034739433948</v>
      </c>
      <c r="N22" s="25">
        <v>480</v>
      </c>
      <c r="O22" s="23">
        <v>0.91781242764376558</v>
      </c>
      <c r="P22" s="23">
        <v>9113.4060570870079</v>
      </c>
      <c r="Q22" s="26">
        <v>8.4168628035437062E-3</v>
      </c>
      <c r="R22" s="4">
        <f t="shared" si="0"/>
        <v>0.20921501508464205</v>
      </c>
      <c r="S22" s="4">
        <f t="shared" si="1"/>
        <v>0.51009190335999999</v>
      </c>
      <c r="T22" s="5">
        <f t="shared" si="2"/>
        <v>0.30087688827535797</v>
      </c>
      <c r="U22" s="28">
        <f t="shared" si="3"/>
        <v>1.4381228238022605</v>
      </c>
    </row>
    <row r="23" spans="1:21" x14ac:dyDescent="0.25">
      <c r="A23" s="23" t="s">
        <v>37</v>
      </c>
      <c r="B23" s="23"/>
      <c r="C23" s="24">
        <v>0.10286295275113171</v>
      </c>
      <c r="D23" s="24">
        <v>0.17295945572543706</v>
      </c>
      <c r="E23" s="25">
        <v>29.882972254084873</v>
      </c>
      <c r="F23" s="26">
        <v>4.2694407294910901</v>
      </c>
      <c r="G23" s="25">
        <v>15.539145572124134</v>
      </c>
      <c r="H23" s="26">
        <v>3.0170714488403707</v>
      </c>
      <c r="I23" s="25">
        <v>7.1157345491518162</v>
      </c>
      <c r="J23" s="23">
        <v>177.27654247230538</v>
      </c>
      <c r="K23" s="23">
        <v>410242.272</v>
      </c>
      <c r="L23" s="26">
        <v>4.774945214000037E-2</v>
      </c>
      <c r="M23" s="23">
        <v>19588.843732669011</v>
      </c>
      <c r="N23" s="25">
        <v>315</v>
      </c>
      <c r="O23" s="23">
        <v>1.6842597724597939</v>
      </c>
      <c r="P23" s="23">
        <v>19588.617596585565</v>
      </c>
      <c r="Q23" s="26">
        <v>1.4903054588263034E-2</v>
      </c>
      <c r="R23" s="4">
        <f t="shared" si="0"/>
        <v>0.44969278229076137</v>
      </c>
      <c r="S23" s="4">
        <f t="shared" si="1"/>
        <v>0.76128383413300005</v>
      </c>
      <c r="T23" s="5">
        <f t="shared" si="2"/>
        <v>0.31159105184223868</v>
      </c>
      <c r="U23" s="28">
        <f t="shared" si="3"/>
        <v>0.69289760501597475</v>
      </c>
    </row>
    <row r="24" spans="1:21" x14ac:dyDescent="0.25">
      <c r="A24" s="23" t="s">
        <v>38</v>
      </c>
      <c r="B24" s="23"/>
      <c r="C24" s="24">
        <v>7.91333185479378E-2</v>
      </c>
      <c r="D24" s="24">
        <v>0.23557607516084833</v>
      </c>
      <c r="E24" s="25">
        <v>19.484353568796756</v>
      </c>
      <c r="F24" s="26">
        <v>3.8251565113216572</v>
      </c>
      <c r="G24" s="25">
        <v>10.131863855774313</v>
      </c>
      <c r="H24" s="26">
        <v>2.7031106013339721</v>
      </c>
      <c r="I24" s="25">
        <v>6.3752608522027625</v>
      </c>
      <c r="J24" s="23">
        <v>175.01273460059596</v>
      </c>
      <c r="K24" s="23">
        <v>264071.17440000008</v>
      </c>
      <c r="L24" s="26">
        <v>0.17305651945399925</v>
      </c>
      <c r="M24" s="23">
        <v>45699.23832979404</v>
      </c>
      <c r="N24" s="25">
        <v>481</v>
      </c>
      <c r="O24" s="23">
        <v>5.283743734803986</v>
      </c>
      <c r="P24" s="23">
        <v>45694.020315450507</v>
      </c>
      <c r="Q24" s="26">
        <v>7.2631894794718127E-2</v>
      </c>
      <c r="R24" s="4">
        <f t="shared" si="0"/>
        <v>1.0489903653684689</v>
      </c>
      <c r="S24" s="4">
        <f t="shared" si="1"/>
        <v>1.1867077289600001</v>
      </c>
      <c r="T24" s="5">
        <f t="shared" si="2"/>
        <v>0.13771736359153119</v>
      </c>
      <c r="U24" s="28">
        <f t="shared" si="3"/>
        <v>0.13128563248829889</v>
      </c>
    </row>
    <row r="25" spans="1:21" x14ac:dyDescent="0.25">
      <c r="A25" s="23" t="s">
        <v>39</v>
      </c>
      <c r="B25" s="23"/>
      <c r="C25" s="24">
        <v>7.7630056279441917E-2</v>
      </c>
      <c r="D25" s="24">
        <v>0.24719753272708495</v>
      </c>
      <c r="E25" s="25">
        <v>21.013163952298871</v>
      </c>
      <c r="F25" s="26">
        <v>4.2893009539568654</v>
      </c>
      <c r="G25" s="25">
        <v>10.926845255195413</v>
      </c>
      <c r="H25" s="26">
        <v>3.031106007462852</v>
      </c>
      <c r="I25" s="25">
        <v>7.1488349232614423</v>
      </c>
      <c r="J25" s="23">
        <v>174.12370684899702</v>
      </c>
      <c r="K25" s="23">
        <v>283344.44160000002</v>
      </c>
      <c r="L25" s="26">
        <v>0.18574399999999969</v>
      </c>
      <c r="M25" s="23">
        <v>52629.529960550317</v>
      </c>
      <c r="N25" s="25">
        <v>482</v>
      </c>
      <c r="O25" s="23">
        <v>5.7039448080821664</v>
      </c>
      <c r="P25" s="23">
        <v>52622.346467354495</v>
      </c>
      <c r="Q25" s="26">
        <v>7.3074733834264369E-2</v>
      </c>
      <c r="R25" s="4">
        <f t="shared" si="0"/>
        <v>1.2080428481945475</v>
      </c>
      <c r="S25" s="4">
        <f t="shared" si="1"/>
        <v>1.3529762133300001</v>
      </c>
      <c r="T25" s="5">
        <f t="shared" si="2"/>
        <v>0.14493336513545252</v>
      </c>
      <c r="U25" s="28">
        <f t="shared" si="3"/>
        <v>0.11997369576092382</v>
      </c>
    </row>
    <row r="26" spans="1:21" x14ac:dyDescent="0.25">
      <c r="A26" s="23" t="s">
        <v>40</v>
      </c>
      <c r="B26" s="23"/>
      <c r="C26" s="24">
        <v>8.4042940714084594E-2</v>
      </c>
      <c r="D26" s="24">
        <v>0.25436225755927039</v>
      </c>
      <c r="E26" s="25">
        <v>14.519464816806556</v>
      </c>
      <c r="F26" s="26">
        <v>3.1363805563048812</v>
      </c>
      <c r="G26" s="25">
        <v>7.5501217047394089</v>
      </c>
      <c r="H26" s="26">
        <v>2.2163755931221165</v>
      </c>
      <c r="I26" s="25">
        <v>5.2273009271748023</v>
      </c>
      <c r="J26" s="23">
        <v>322.94165516159126</v>
      </c>
      <c r="K26" s="23">
        <v>363111.51360000001</v>
      </c>
      <c r="L26" s="26">
        <v>0.13909907554399994</v>
      </c>
      <c r="M26" s="23">
        <v>50508.475861142564</v>
      </c>
      <c r="N26" s="25">
        <v>480</v>
      </c>
      <c r="O26" s="23">
        <v>7.5960305838787452</v>
      </c>
      <c r="P26" s="23">
        <v>50505.020058178976</v>
      </c>
      <c r="Q26" s="26">
        <v>7.5936977999146116E-2</v>
      </c>
      <c r="R26" s="4">
        <f t="shared" si="0"/>
        <v>1.1594357221804172</v>
      </c>
      <c r="S26" s="4">
        <f t="shared" si="1"/>
        <v>1.3493810692299999</v>
      </c>
      <c r="T26" s="5">
        <f t="shared" si="2"/>
        <v>0.18994534704958266</v>
      </c>
      <c r="U26" s="28">
        <f t="shared" si="3"/>
        <v>0.16382568124809396</v>
      </c>
    </row>
    <row r="27" spans="1:21" x14ac:dyDescent="0.25">
      <c r="A27" s="23" t="s">
        <v>41</v>
      </c>
      <c r="B27" s="23"/>
      <c r="C27" s="24">
        <v>9.6678327566623548E-2</v>
      </c>
      <c r="D27" s="24">
        <v>0.18955520312424354</v>
      </c>
      <c r="E27" s="25">
        <v>26.624448541694058</v>
      </c>
      <c r="F27" s="26">
        <v>4.1759445130688917</v>
      </c>
      <c r="G27" s="25">
        <v>13.844713241680909</v>
      </c>
      <c r="H27" s="26">
        <v>2.9510007892353505</v>
      </c>
      <c r="I27" s="25">
        <v>6.9599075217814868</v>
      </c>
      <c r="J27" s="23">
        <v>176.83183156365337</v>
      </c>
      <c r="K27" s="23">
        <v>364591.39199999999</v>
      </c>
      <c r="L27" s="26">
        <v>6.9988418240000058E-2</v>
      </c>
      <c r="M27" s="23">
        <v>25517.174829999811</v>
      </c>
      <c r="N27" s="25">
        <v>315</v>
      </c>
      <c r="O27" s="23">
        <v>2.3164635307950454</v>
      </c>
      <c r="P27" s="23">
        <v>25514.380330754571</v>
      </c>
      <c r="Q27" s="26">
        <v>2.3063524815160788E-2</v>
      </c>
      <c r="R27" s="4">
        <f t="shared" si="0"/>
        <v>0.58572957600446673</v>
      </c>
      <c r="S27" s="4">
        <f t="shared" si="1"/>
        <v>0.81910863146699997</v>
      </c>
      <c r="T27" s="5">
        <f t="shared" si="2"/>
        <v>0.23337905546253324</v>
      </c>
      <c r="U27" s="28">
        <f t="shared" si="3"/>
        <v>0.398441644443704</v>
      </c>
    </row>
    <row r="28" spans="1:21" x14ac:dyDescent="0.25">
      <c r="A28" s="23" t="s">
        <v>42</v>
      </c>
      <c r="B28" s="23"/>
      <c r="C28" s="24">
        <v>8.9410315962076076E-2</v>
      </c>
      <c r="D28" s="24">
        <v>0.17097556066016056</v>
      </c>
      <c r="E28" s="25">
        <v>15.984495226333786</v>
      </c>
      <c r="F28" s="26">
        <v>2.3989117694915167</v>
      </c>
      <c r="G28" s="25">
        <v>8.3119375176935684</v>
      </c>
      <c r="H28" s="26">
        <v>1.6952309837740054</v>
      </c>
      <c r="I28" s="25">
        <v>3.9981862824858609</v>
      </c>
      <c r="J28" s="23">
        <v>151.14021217385121</v>
      </c>
      <c r="K28" s="23">
        <v>187087.296</v>
      </c>
      <c r="L28" s="26">
        <v>0.10729337287500018</v>
      </c>
      <c r="M28" s="23">
        <v>20073.22700990353</v>
      </c>
      <c r="N28" s="25">
        <v>479</v>
      </c>
      <c r="O28" s="23">
        <v>2.7860294587909618</v>
      </c>
      <c r="P28" s="23">
        <v>20073.294405504425</v>
      </c>
      <c r="Q28" s="26">
        <v>5.4056513465303338E-2</v>
      </c>
      <c r="R28" s="4">
        <f t="shared" si="0"/>
        <v>0.46081943079670395</v>
      </c>
      <c r="S28" s="4">
        <f t="shared" si="1"/>
        <v>0.56783313599999996</v>
      </c>
      <c r="T28" s="5">
        <f t="shared" si="2"/>
        <v>0.10701370520329601</v>
      </c>
      <c r="U28" s="28">
        <f t="shared" si="3"/>
        <v>0.23222481095964548</v>
      </c>
    </row>
    <row r="29" spans="1:21" x14ac:dyDescent="0.25">
      <c r="A29" s="23" t="s">
        <v>43</v>
      </c>
      <c r="B29" s="23"/>
      <c r="C29" s="24">
        <v>8.4429776850565061E-2</v>
      </c>
      <c r="D29" s="24">
        <v>0.26920637987169288</v>
      </c>
      <c r="E29" s="25">
        <v>18.226703197559285</v>
      </c>
      <c r="F29" s="26">
        <v>4.0683799947346513</v>
      </c>
      <c r="G29" s="25">
        <v>9.4778856627308272</v>
      </c>
      <c r="H29" s="26">
        <v>2.8749885296124873</v>
      </c>
      <c r="I29" s="25">
        <v>6.7806333245577521</v>
      </c>
      <c r="J29" s="23">
        <v>295.82749779576324</v>
      </c>
      <c r="K29" s="23">
        <v>417553.3824</v>
      </c>
      <c r="L29" s="26">
        <v>0.13676486626400045</v>
      </c>
      <c r="M29" s="23">
        <v>57106.632502017033</v>
      </c>
      <c r="N29" s="25">
        <v>482</v>
      </c>
      <c r="O29" s="23">
        <v>6.9906050756685936</v>
      </c>
      <c r="P29" s="23">
        <v>57096.219063838238</v>
      </c>
      <c r="Q29" s="26">
        <v>6.0772819702291064E-2</v>
      </c>
      <c r="R29" s="4">
        <f t="shared" si="0"/>
        <v>1.3107488306666262</v>
      </c>
      <c r="S29" s="4">
        <f t="shared" si="1"/>
        <v>1.52876684203</v>
      </c>
      <c r="T29" s="5">
        <f t="shared" si="2"/>
        <v>0.21801801136337384</v>
      </c>
      <c r="U29" s="28">
        <f t="shared" si="3"/>
        <v>0.16633088373803342</v>
      </c>
    </row>
    <row r="30" spans="1:21" x14ac:dyDescent="0.25">
      <c r="A30" s="23" t="s">
        <v>44</v>
      </c>
      <c r="B30" s="23"/>
      <c r="C30" s="24">
        <v>7.7709156148897673E-2</v>
      </c>
      <c r="D30" s="24">
        <v>0.19935978132945209</v>
      </c>
      <c r="E30" s="25">
        <v>11.751498762013743</v>
      </c>
      <c r="F30" s="26">
        <v>2.0992521396390806</v>
      </c>
      <c r="G30" s="25">
        <v>6.1107793562471464</v>
      </c>
      <c r="H30" s="26">
        <v>1.4834715120116173</v>
      </c>
      <c r="I30" s="25">
        <v>3.4987535660651345</v>
      </c>
      <c r="J30" s="23">
        <v>193.41022332801757</v>
      </c>
      <c r="K30" s="23">
        <v>176010.27839999998</v>
      </c>
      <c r="L30" s="26">
        <v>0.18503791394400224</v>
      </c>
      <c r="M30" s="23">
        <v>32568.574747839073</v>
      </c>
      <c r="N30" s="25">
        <v>479</v>
      </c>
      <c r="O30" s="23">
        <v>5.9358886537493412</v>
      </c>
      <c r="P30" s="23">
        <v>32553.256107604848</v>
      </c>
      <c r="Q30" s="26">
        <v>0.12242055412321937</v>
      </c>
      <c r="R30" s="4">
        <f t="shared" si="0"/>
        <v>0.74731992900837574</v>
      </c>
      <c r="S30" s="4">
        <f t="shared" si="1"/>
        <v>0.83772164735999999</v>
      </c>
      <c r="T30" s="5">
        <f t="shared" si="2"/>
        <v>9.040171835162425E-2</v>
      </c>
      <c r="U30" s="28">
        <f t="shared" si="3"/>
        <v>0.12096789452889199</v>
      </c>
    </row>
    <row r="31" spans="1:21" x14ac:dyDescent="0.25">
      <c r="A31" s="23" t="s">
        <v>45</v>
      </c>
      <c r="B31" s="23"/>
      <c r="C31" s="24">
        <v>8.3712995757050324E-2</v>
      </c>
      <c r="D31" s="24">
        <v>0.3198966395719624</v>
      </c>
      <c r="E31" s="25">
        <v>14.904898268046042</v>
      </c>
      <c r="F31" s="26">
        <v>3.9618446354763961</v>
      </c>
      <c r="G31" s="25">
        <v>7.7505470993839412</v>
      </c>
      <c r="H31" s="26">
        <v>2.7997035424033205</v>
      </c>
      <c r="I31" s="25">
        <v>6.6030743924606607</v>
      </c>
      <c r="J31" s="23">
        <v>629.44676516936158</v>
      </c>
      <c r="K31" s="23">
        <v>726529.68959999993</v>
      </c>
      <c r="L31" s="26">
        <v>0.14112182672121601</v>
      </c>
      <c r="M31" s="23">
        <v>102529.19696355006</v>
      </c>
      <c r="N31" s="25">
        <v>482</v>
      </c>
      <c r="O31" s="23">
        <v>14.95528320044475</v>
      </c>
      <c r="P31" s="23">
        <v>102532.22277431948</v>
      </c>
      <c r="Q31" s="26">
        <v>7.4721898904782827E-2</v>
      </c>
      <c r="R31" s="4">
        <f t="shared" si="0"/>
        <v>2.3538159498236797</v>
      </c>
      <c r="S31" s="4">
        <f t="shared" si="1"/>
        <v>2.7343590988500002</v>
      </c>
      <c r="T31" s="5">
        <f t="shared" si="2"/>
        <v>0.38054314902632047</v>
      </c>
      <c r="U31" s="28">
        <f t="shared" si="3"/>
        <v>0.16167073260542156</v>
      </c>
    </row>
    <row r="32" spans="1:21" x14ac:dyDescent="0.25">
      <c r="A32" s="23" t="s">
        <v>46</v>
      </c>
      <c r="B32" s="23"/>
      <c r="C32" s="24">
        <v>8.0131421885829029E-2</v>
      </c>
      <c r="D32" s="24">
        <v>0.36619747837893751</v>
      </c>
      <c r="E32" s="25">
        <v>18.422759881567611</v>
      </c>
      <c r="F32" s="26">
        <v>5.4812107878994274</v>
      </c>
      <c r="G32" s="25">
        <v>9.5798351384151577</v>
      </c>
      <c r="H32" s="26">
        <v>3.8733889567822626</v>
      </c>
      <c r="I32" s="25">
        <v>9.135351313165712</v>
      </c>
      <c r="J32" s="23">
        <v>677.45387120238672</v>
      </c>
      <c r="K32" s="23">
        <v>966495.34080000001</v>
      </c>
      <c r="L32" s="26">
        <v>0.16535785860778385</v>
      </c>
      <c r="M32" s="23">
        <v>159817.59990908825</v>
      </c>
      <c r="N32" s="25">
        <v>484</v>
      </c>
      <c r="O32" s="23">
        <v>19.271927334833926</v>
      </c>
      <c r="P32" s="23">
        <v>159792.72730573794</v>
      </c>
      <c r="Q32" s="26">
        <v>7.2382238457084913E-2</v>
      </c>
      <c r="R32" s="4">
        <f t="shared" si="0"/>
        <v>3.6683362558709351</v>
      </c>
      <c r="S32" s="4">
        <f t="shared" si="1"/>
        <v>4.17612246806</v>
      </c>
      <c r="T32" s="5">
        <f t="shared" si="2"/>
        <v>0.50778621218906483</v>
      </c>
      <c r="U32" s="28">
        <f t="shared" si="3"/>
        <v>0.13842411839328683</v>
      </c>
    </row>
    <row r="34" spans="1:20" x14ac:dyDescent="0.25">
      <c r="A34" s="27" t="s">
        <v>47</v>
      </c>
      <c r="B34" s="27" t="s">
        <v>48</v>
      </c>
      <c r="C34" s="27" t="s">
        <v>49</v>
      </c>
      <c r="D34" s="27" t="s">
        <v>50</v>
      </c>
      <c r="E34" s="27" t="s">
        <v>51</v>
      </c>
      <c r="F34" s="27" t="s">
        <v>52</v>
      </c>
      <c r="G34" s="27" t="s">
        <v>53</v>
      </c>
      <c r="H34" s="27" t="s">
        <v>54</v>
      </c>
      <c r="I34" s="27" t="s">
        <v>55</v>
      </c>
      <c r="J34" s="27" t="s">
        <v>56</v>
      </c>
      <c r="K34" s="27" t="s">
        <v>57</v>
      </c>
      <c r="L34" s="27" t="s">
        <v>58</v>
      </c>
      <c r="M34" s="27" t="s">
        <v>59</v>
      </c>
      <c r="N34" s="27" t="s">
        <v>60</v>
      </c>
      <c r="O34" s="27" t="s">
        <v>61</v>
      </c>
      <c r="P34" s="27" t="s">
        <v>62</v>
      </c>
      <c r="Q34" s="27" t="s">
        <v>63</v>
      </c>
      <c r="R34" s="27" t="s">
        <v>64</v>
      </c>
      <c r="S34" s="27" t="s">
        <v>65</v>
      </c>
      <c r="T34" s="27" t="s">
        <v>66</v>
      </c>
    </row>
    <row r="35" spans="1:20" x14ac:dyDescent="0.25">
      <c r="A35" t="s">
        <v>20</v>
      </c>
      <c r="B35">
        <v>0.12514900000000001</v>
      </c>
      <c r="C35">
        <v>6.09</v>
      </c>
      <c r="D35">
        <v>0.35</v>
      </c>
      <c r="E35">
        <v>0.1</v>
      </c>
      <c r="F35">
        <v>4.1519173260000004</v>
      </c>
      <c r="G35">
        <v>1.799995E-3</v>
      </c>
      <c r="H35">
        <v>0.57679448</v>
      </c>
      <c r="I35" t="s">
        <v>72</v>
      </c>
      <c r="J35">
        <v>6</v>
      </c>
      <c r="K35">
        <v>2014</v>
      </c>
      <c r="L35">
        <v>0.36</v>
      </c>
      <c r="M35">
        <v>28845</v>
      </c>
      <c r="N35">
        <v>80.095359999999999</v>
      </c>
      <c r="O35">
        <v>4.8778074240000002</v>
      </c>
      <c r="P35">
        <v>75.217552576000003</v>
      </c>
      <c r="Q35">
        <v>0.10568582752</v>
      </c>
      <c r="R35">
        <v>5.1732837921300003</v>
      </c>
      <c r="S35">
        <v>0</v>
      </c>
      <c r="T35">
        <v>0.10568582752</v>
      </c>
    </row>
    <row r="36" spans="1:20" x14ac:dyDescent="0.25">
      <c r="A36" t="s">
        <v>21</v>
      </c>
      <c r="B36">
        <v>0.158605</v>
      </c>
      <c r="C36">
        <v>2</v>
      </c>
      <c r="D36">
        <v>0.35</v>
      </c>
      <c r="E36">
        <v>0.1</v>
      </c>
      <c r="F36">
        <v>4.0195076470000002</v>
      </c>
      <c r="G36">
        <v>1.799999E-3</v>
      </c>
      <c r="H36">
        <v>0.56796717399999996</v>
      </c>
      <c r="I36" t="s">
        <v>72</v>
      </c>
      <c r="J36">
        <v>6</v>
      </c>
      <c r="K36">
        <v>2014</v>
      </c>
      <c r="L36">
        <v>0.36</v>
      </c>
      <c r="M36">
        <v>28845</v>
      </c>
      <c r="N36">
        <v>101.5072</v>
      </c>
      <c r="O36">
        <v>2.0301439999999999</v>
      </c>
      <c r="P36">
        <v>99.477056000000005</v>
      </c>
      <c r="Q36">
        <v>4.39864533333E-2</v>
      </c>
      <c r="R36">
        <v>5.0834824123100004</v>
      </c>
      <c r="S36">
        <v>0</v>
      </c>
      <c r="T36">
        <v>4.39864533333E-2</v>
      </c>
    </row>
    <row r="37" spans="1:20" x14ac:dyDescent="0.25">
      <c r="A37" t="s">
        <v>22</v>
      </c>
      <c r="B37">
        <v>0.24989800000000001</v>
      </c>
      <c r="C37">
        <v>5.0647428950000002</v>
      </c>
      <c r="D37">
        <v>0.35</v>
      </c>
      <c r="E37">
        <v>0.1</v>
      </c>
      <c r="F37">
        <v>3.582964145</v>
      </c>
      <c r="G37">
        <v>1.799999E-3</v>
      </c>
      <c r="H37">
        <v>0.53886427800000003</v>
      </c>
      <c r="I37" t="s">
        <v>72</v>
      </c>
      <c r="J37">
        <v>6</v>
      </c>
      <c r="K37">
        <v>2014</v>
      </c>
      <c r="L37">
        <v>0.36</v>
      </c>
      <c r="M37">
        <v>28845</v>
      </c>
      <c r="N37">
        <v>159.93472</v>
      </c>
      <c r="O37">
        <v>8.1002823678400002</v>
      </c>
      <c r="P37">
        <v>151.834437632</v>
      </c>
      <c r="Q37">
        <v>0.17550611796999999</v>
      </c>
      <c r="R37">
        <v>4.78741878645</v>
      </c>
      <c r="S37">
        <v>0</v>
      </c>
      <c r="T37">
        <v>0.17550611796999999</v>
      </c>
    </row>
    <row r="38" spans="1:20" x14ac:dyDescent="0.25">
      <c r="A38" t="s">
        <v>23</v>
      </c>
      <c r="B38">
        <v>0.29051399999999999</v>
      </c>
      <c r="C38">
        <v>17.42338655</v>
      </c>
      <c r="D38">
        <v>0.35</v>
      </c>
      <c r="E38">
        <v>0.1</v>
      </c>
      <c r="F38">
        <v>3.3135071360000001</v>
      </c>
      <c r="G38">
        <v>1.8000030000000001E-3</v>
      </c>
      <c r="H38">
        <v>0.52090047100000003</v>
      </c>
      <c r="I38" t="s">
        <v>72</v>
      </c>
      <c r="J38">
        <v>6</v>
      </c>
      <c r="K38">
        <v>2014</v>
      </c>
      <c r="L38">
        <v>0.36</v>
      </c>
      <c r="M38">
        <v>28845</v>
      </c>
      <c r="N38">
        <v>185.92895999999999</v>
      </c>
      <c r="O38">
        <v>32.395121409200001</v>
      </c>
      <c r="P38">
        <v>153.53383859100001</v>
      </c>
      <c r="Q38">
        <v>0.70189429719899998</v>
      </c>
      <c r="R38">
        <v>4.6046721243000004</v>
      </c>
      <c r="S38">
        <v>0</v>
      </c>
      <c r="T38">
        <v>0.70189429719899998</v>
      </c>
    </row>
    <row r="39" spans="1:20" x14ac:dyDescent="0.25">
      <c r="A39" t="s">
        <v>24</v>
      </c>
      <c r="B39">
        <v>0.20503099999999999</v>
      </c>
      <c r="C39">
        <v>11.82</v>
      </c>
      <c r="D39">
        <v>0.35</v>
      </c>
      <c r="E39">
        <v>0.1</v>
      </c>
      <c r="F39">
        <v>4.5000000189999998</v>
      </c>
      <c r="G39">
        <v>1.8E-3</v>
      </c>
      <c r="H39">
        <v>0.60000000200000003</v>
      </c>
      <c r="I39" t="s">
        <v>72</v>
      </c>
      <c r="J39">
        <v>6</v>
      </c>
      <c r="K39">
        <v>2014</v>
      </c>
      <c r="L39">
        <v>0.36</v>
      </c>
      <c r="M39">
        <v>28845</v>
      </c>
      <c r="N39">
        <v>131.21984</v>
      </c>
      <c r="O39">
        <v>15.510185088</v>
      </c>
      <c r="P39">
        <v>115.709654912</v>
      </c>
      <c r="Q39">
        <v>0.33605401023999998</v>
      </c>
      <c r="R39">
        <v>5.4093518705000001</v>
      </c>
      <c r="S39">
        <v>0</v>
      </c>
      <c r="T39">
        <v>0.33605401023999998</v>
      </c>
    </row>
    <row r="40" spans="1:20" x14ac:dyDescent="0.25">
      <c r="A40" t="s">
        <v>25</v>
      </c>
      <c r="B40">
        <v>0.97666500000000001</v>
      </c>
      <c r="C40">
        <v>35.731489590000002</v>
      </c>
      <c r="D40">
        <v>0.35</v>
      </c>
      <c r="E40">
        <v>0.1</v>
      </c>
      <c r="F40">
        <v>3.8501119629999998</v>
      </c>
      <c r="G40">
        <v>1.8000010000000001E-3</v>
      </c>
      <c r="H40">
        <v>0.55667412999999999</v>
      </c>
      <c r="I40" t="s">
        <v>72</v>
      </c>
      <c r="J40">
        <v>6</v>
      </c>
      <c r="K40">
        <v>2014</v>
      </c>
      <c r="L40">
        <v>0.36</v>
      </c>
      <c r="M40">
        <v>28845</v>
      </c>
      <c r="N40">
        <v>625.06560000000002</v>
      </c>
      <c r="O40">
        <v>223.345249795</v>
      </c>
      <c r="P40">
        <v>401.72035020499999</v>
      </c>
      <c r="Q40">
        <v>4.83914707888</v>
      </c>
      <c r="R40">
        <v>4.96859776343</v>
      </c>
      <c r="S40">
        <v>0</v>
      </c>
      <c r="T40">
        <v>4.83914707888</v>
      </c>
    </row>
    <row r="41" spans="1:20" x14ac:dyDescent="0.25">
      <c r="A41" t="s">
        <v>26</v>
      </c>
      <c r="B41">
        <v>0.12638199999999999</v>
      </c>
      <c r="C41">
        <v>29.49</v>
      </c>
      <c r="D41">
        <v>0.35</v>
      </c>
      <c r="E41">
        <v>0.1</v>
      </c>
      <c r="F41">
        <v>4.5000000370000004</v>
      </c>
      <c r="G41">
        <v>1.800002E-3</v>
      </c>
      <c r="H41">
        <v>0.60000001199999997</v>
      </c>
      <c r="I41" t="s">
        <v>72</v>
      </c>
      <c r="J41">
        <v>6</v>
      </c>
      <c r="K41">
        <v>2014</v>
      </c>
      <c r="L41">
        <v>0.36</v>
      </c>
      <c r="M41">
        <v>28845</v>
      </c>
      <c r="N41">
        <v>80.884479999999996</v>
      </c>
      <c r="O41">
        <v>23.852833151999999</v>
      </c>
      <c r="P41">
        <v>57.031646848000001</v>
      </c>
      <c r="Q41">
        <v>0.51681138496000001</v>
      </c>
      <c r="R41">
        <v>5.4093512831400004</v>
      </c>
      <c r="S41">
        <v>0</v>
      </c>
      <c r="T41">
        <v>0.51681138496000001</v>
      </c>
    </row>
    <row r="42" spans="1:20" x14ac:dyDescent="0.25">
      <c r="A42" t="s">
        <v>27</v>
      </c>
      <c r="B42">
        <v>0.45819900000000002</v>
      </c>
      <c r="C42">
        <v>26.62683878</v>
      </c>
      <c r="D42">
        <v>0.35</v>
      </c>
      <c r="E42">
        <v>0.1</v>
      </c>
      <c r="F42">
        <v>4.5152777420000003</v>
      </c>
      <c r="G42">
        <v>1.7663889999999999E-3</v>
      </c>
      <c r="H42">
        <v>0.61222220500000002</v>
      </c>
      <c r="I42" t="s">
        <v>72</v>
      </c>
      <c r="J42">
        <v>6</v>
      </c>
      <c r="K42">
        <v>2014</v>
      </c>
      <c r="L42">
        <v>0.36</v>
      </c>
      <c r="M42">
        <v>28845</v>
      </c>
      <c r="N42">
        <v>293.24736000000001</v>
      </c>
      <c r="O42">
        <v>78.082501773800004</v>
      </c>
      <c r="P42">
        <v>215.16485822600001</v>
      </c>
      <c r="Q42">
        <v>1.6917875384300001</v>
      </c>
      <c r="R42">
        <v>5.5192148634600002</v>
      </c>
      <c r="S42">
        <v>0</v>
      </c>
      <c r="T42">
        <v>1.6917875384300001</v>
      </c>
    </row>
    <row r="43" spans="1:20" x14ac:dyDescent="0.25">
      <c r="A43" t="s">
        <v>28</v>
      </c>
      <c r="B43">
        <v>0.18979699999999999</v>
      </c>
      <c r="C43">
        <v>4.8099999999999996</v>
      </c>
      <c r="D43">
        <v>0.35</v>
      </c>
      <c r="E43">
        <v>0.1</v>
      </c>
      <c r="F43">
        <v>4.4999999839999996</v>
      </c>
      <c r="G43">
        <v>1.7999979999999999E-3</v>
      </c>
      <c r="H43">
        <v>0.59999999500000001</v>
      </c>
      <c r="I43" t="s">
        <v>72</v>
      </c>
      <c r="J43">
        <v>6</v>
      </c>
      <c r="K43">
        <v>2014</v>
      </c>
      <c r="L43">
        <v>0.36</v>
      </c>
      <c r="M43">
        <v>28845</v>
      </c>
      <c r="N43">
        <v>121.47008</v>
      </c>
      <c r="O43">
        <v>5.8427108480000003</v>
      </c>
      <c r="P43">
        <v>115.627369152</v>
      </c>
      <c r="Q43">
        <v>0.12659206837299999</v>
      </c>
      <c r="R43">
        <v>5.4093524788199998</v>
      </c>
      <c r="S43">
        <v>0</v>
      </c>
      <c r="T43">
        <v>0.12659206837299999</v>
      </c>
    </row>
    <row r="44" spans="1:20" x14ac:dyDescent="0.25">
      <c r="A44" t="s">
        <v>29</v>
      </c>
      <c r="B44">
        <v>0.17807700000000001</v>
      </c>
      <c r="C44">
        <v>7.62</v>
      </c>
      <c r="D44">
        <v>0.35</v>
      </c>
      <c r="E44">
        <v>0.1</v>
      </c>
      <c r="F44">
        <v>4.4999999910000001</v>
      </c>
      <c r="G44">
        <v>1.800002E-3</v>
      </c>
      <c r="H44">
        <v>0.59999999599999998</v>
      </c>
      <c r="I44" t="s">
        <v>72</v>
      </c>
      <c r="J44">
        <v>6</v>
      </c>
      <c r="K44">
        <v>2014</v>
      </c>
      <c r="L44">
        <v>0.36</v>
      </c>
      <c r="M44">
        <v>28845</v>
      </c>
      <c r="N44">
        <v>113.96928</v>
      </c>
      <c r="O44">
        <v>8.6844591359999992</v>
      </c>
      <c r="P44">
        <v>105.284820864</v>
      </c>
      <c r="Q44">
        <v>0.18816328128000001</v>
      </c>
      <c r="R44">
        <v>5.40935115031</v>
      </c>
      <c r="S44">
        <v>0</v>
      </c>
      <c r="T44">
        <v>0.18816328128000001</v>
      </c>
    </row>
    <row r="45" spans="1:20" x14ac:dyDescent="0.25">
      <c r="A45" t="s">
        <v>30</v>
      </c>
      <c r="B45">
        <v>5.7478000000000001E-2</v>
      </c>
      <c r="C45">
        <v>10.039999999999999</v>
      </c>
      <c r="D45">
        <v>0.35</v>
      </c>
      <c r="E45">
        <v>0.1</v>
      </c>
      <c r="F45">
        <v>4.6070623550000001</v>
      </c>
      <c r="G45">
        <v>1.5644649999999999E-3</v>
      </c>
      <c r="H45">
        <v>0.68564994400000001</v>
      </c>
      <c r="I45" t="s">
        <v>72</v>
      </c>
      <c r="J45">
        <v>6</v>
      </c>
      <c r="K45">
        <v>2014</v>
      </c>
      <c r="L45">
        <v>0.36</v>
      </c>
      <c r="M45">
        <v>28845</v>
      </c>
      <c r="N45">
        <v>36.785919999999997</v>
      </c>
      <c r="O45">
        <v>3.693306368</v>
      </c>
      <c r="P45">
        <v>33.092613632000003</v>
      </c>
      <c r="Q45">
        <v>8.0021637973300003E-2</v>
      </c>
      <c r="R45">
        <v>6.19003453842</v>
      </c>
      <c r="S45">
        <v>0</v>
      </c>
      <c r="T45">
        <v>8.0021637973300003E-2</v>
      </c>
    </row>
    <row r="46" spans="1:20" x14ac:dyDescent="0.25">
      <c r="A46" t="s">
        <v>31</v>
      </c>
      <c r="B46">
        <v>8.8133000000000003E-2</v>
      </c>
      <c r="C46">
        <v>2.5299999999999998</v>
      </c>
      <c r="D46">
        <v>0.35</v>
      </c>
      <c r="E46">
        <v>0.1</v>
      </c>
      <c r="F46">
        <v>4.8540543920000001</v>
      </c>
      <c r="G46">
        <v>1.0210919999999999E-3</v>
      </c>
      <c r="H46">
        <v>0.88324355300000001</v>
      </c>
      <c r="I46" t="s">
        <v>72</v>
      </c>
      <c r="J46">
        <v>6</v>
      </c>
      <c r="K46">
        <v>2014</v>
      </c>
      <c r="L46">
        <v>0.36</v>
      </c>
      <c r="M46">
        <v>28845</v>
      </c>
      <c r="N46">
        <v>56.405119999999997</v>
      </c>
      <c r="O46">
        <v>1.427049536</v>
      </c>
      <c r="P46">
        <v>54.978070463999998</v>
      </c>
      <c r="Q46">
        <v>3.0919406613300001E-2</v>
      </c>
      <c r="R46">
        <v>8.1572079994400006</v>
      </c>
      <c r="S46">
        <v>0</v>
      </c>
      <c r="T46">
        <v>3.0919406613300001E-2</v>
      </c>
    </row>
    <row r="47" spans="1:20" x14ac:dyDescent="0.25">
      <c r="A47" t="s">
        <v>32</v>
      </c>
      <c r="B47">
        <v>0.67761800000000005</v>
      </c>
      <c r="C47">
        <v>47.965084990000001</v>
      </c>
      <c r="D47">
        <v>0.35</v>
      </c>
      <c r="E47">
        <v>0.1</v>
      </c>
      <c r="F47">
        <v>4.261170806</v>
      </c>
      <c r="G47">
        <v>1.7117230000000001E-3</v>
      </c>
      <c r="H47">
        <v>0.61350209600000005</v>
      </c>
      <c r="I47" t="s">
        <v>72</v>
      </c>
      <c r="J47">
        <v>6</v>
      </c>
      <c r="K47">
        <v>2014</v>
      </c>
      <c r="L47">
        <v>0.36</v>
      </c>
      <c r="M47">
        <v>28845</v>
      </c>
      <c r="N47">
        <v>433.67552000000001</v>
      </c>
      <c r="O47">
        <v>208.01283174899999</v>
      </c>
      <c r="P47">
        <v>225.66268825099999</v>
      </c>
      <c r="Q47">
        <v>4.5069446878899999</v>
      </c>
      <c r="R47">
        <v>5.5076278785200001</v>
      </c>
      <c r="S47">
        <v>0</v>
      </c>
      <c r="T47">
        <v>4.5069446878899999</v>
      </c>
    </row>
    <row r="48" spans="1:20" x14ac:dyDescent="0.25">
      <c r="A48" t="s">
        <v>33</v>
      </c>
      <c r="B48">
        <v>0.15074699999999999</v>
      </c>
      <c r="C48">
        <v>25.84</v>
      </c>
      <c r="D48">
        <v>0.35</v>
      </c>
      <c r="E48">
        <v>0.1</v>
      </c>
      <c r="F48">
        <v>4.5560033449999997</v>
      </c>
      <c r="G48">
        <v>1.67279E-3</v>
      </c>
      <c r="H48">
        <v>0.646139515</v>
      </c>
      <c r="I48" t="s">
        <v>72</v>
      </c>
      <c r="J48">
        <v>6</v>
      </c>
      <c r="K48">
        <v>2014</v>
      </c>
      <c r="L48">
        <v>0.36</v>
      </c>
      <c r="M48">
        <v>28845</v>
      </c>
      <c r="N48">
        <v>96.478080000000006</v>
      </c>
      <c r="O48">
        <v>24.929935872000001</v>
      </c>
      <c r="P48">
        <v>71.548144128000004</v>
      </c>
      <c r="Q48">
        <v>0.54014861055999996</v>
      </c>
      <c r="R48">
        <v>5.8264514595200003</v>
      </c>
      <c r="S48">
        <v>0</v>
      </c>
      <c r="T48">
        <v>0.54014861055999996</v>
      </c>
    </row>
    <row r="49" spans="1:20" x14ac:dyDescent="0.25">
      <c r="A49" t="s">
        <v>34</v>
      </c>
      <c r="B49">
        <v>0.200602</v>
      </c>
      <c r="C49">
        <v>28.3</v>
      </c>
      <c r="D49">
        <v>0.35</v>
      </c>
      <c r="E49">
        <v>0.1</v>
      </c>
      <c r="F49">
        <v>4.9573547270000002</v>
      </c>
      <c r="G49">
        <v>7.93821E-4</v>
      </c>
      <c r="H49">
        <v>0.965883783</v>
      </c>
      <c r="I49" t="s">
        <v>72</v>
      </c>
      <c r="J49">
        <v>6</v>
      </c>
      <c r="K49">
        <v>2014</v>
      </c>
      <c r="L49">
        <v>0.36</v>
      </c>
      <c r="M49">
        <v>28845</v>
      </c>
      <c r="N49">
        <v>128.38527999999999</v>
      </c>
      <c r="O49">
        <v>36.333034240000003</v>
      </c>
      <c r="P49">
        <v>92.052245760000005</v>
      </c>
      <c r="Q49">
        <v>0.78721574186700005</v>
      </c>
      <c r="R49">
        <v>9.1358591019700004</v>
      </c>
      <c r="S49">
        <v>0</v>
      </c>
      <c r="T49">
        <v>0.78721574186700005</v>
      </c>
    </row>
    <row r="50" spans="1:20" x14ac:dyDescent="0.25">
      <c r="A50" t="s">
        <v>35</v>
      </c>
      <c r="B50">
        <v>0.18603500000000001</v>
      </c>
      <c r="C50">
        <v>15.28</v>
      </c>
      <c r="D50">
        <v>0.35</v>
      </c>
      <c r="E50">
        <v>0.1</v>
      </c>
      <c r="F50">
        <v>4.9934769409999999</v>
      </c>
      <c r="G50">
        <v>7.1434999999999999E-4</v>
      </c>
      <c r="H50">
        <v>0.99478155400000001</v>
      </c>
      <c r="I50" t="s">
        <v>72</v>
      </c>
      <c r="J50">
        <v>6</v>
      </c>
      <c r="K50">
        <v>2014</v>
      </c>
      <c r="L50">
        <v>0.36</v>
      </c>
      <c r="M50">
        <v>28845</v>
      </c>
      <c r="N50">
        <v>119.0624</v>
      </c>
      <c r="O50">
        <v>18.192734720000001</v>
      </c>
      <c r="P50">
        <v>100.86966528000001</v>
      </c>
      <c r="Q50">
        <v>0.39417591893300002</v>
      </c>
      <c r="R50">
        <v>9.5255954639899993</v>
      </c>
      <c r="S50">
        <v>0</v>
      </c>
      <c r="T50">
        <v>0.39417591893300002</v>
      </c>
    </row>
    <row r="51" spans="1:20" x14ac:dyDescent="0.25">
      <c r="A51" t="s">
        <v>36</v>
      </c>
      <c r="B51">
        <v>0.17038200000000001</v>
      </c>
      <c r="C51">
        <v>21.59</v>
      </c>
      <c r="D51">
        <v>0.35</v>
      </c>
      <c r="E51">
        <v>0.1</v>
      </c>
      <c r="F51">
        <v>4.9746992609999996</v>
      </c>
      <c r="G51">
        <v>7.5565699999999997E-4</v>
      </c>
      <c r="H51">
        <v>0.97975942000000005</v>
      </c>
      <c r="I51" t="s">
        <v>72</v>
      </c>
      <c r="J51">
        <v>6</v>
      </c>
      <c r="K51">
        <v>2014</v>
      </c>
      <c r="L51">
        <v>0.36</v>
      </c>
      <c r="M51">
        <v>28845</v>
      </c>
      <c r="N51">
        <v>109.04447999999999</v>
      </c>
      <c r="O51">
        <v>23.542703232000001</v>
      </c>
      <c r="P51">
        <v>85.501776767999999</v>
      </c>
      <c r="Q51">
        <v>0.51009190335999999</v>
      </c>
      <c r="R51">
        <v>9.3188530631200006</v>
      </c>
      <c r="S51">
        <v>0</v>
      </c>
      <c r="T51">
        <v>0.51009190335999999</v>
      </c>
    </row>
    <row r="52" spans="1:20" x14ac:dyDescent="0.25">
      <c r="A52" t="s">
        <v>37</v>
      </c>
      <c r="B52">
        <v>0.17658499999999999</v>
      </c>
      <c r="C52">
        <v>31.09</v>
      </c>
      <c r="D52">
        <v>0.35</v>
      </c>
      <c r="E52">
        <v>0.1</v>
      </c>
      <c r="F52">
        <v>4.9956862700000002</v>
      </c>
      <c r="G52">
        <v>7.0949200000000004E-4</v>
      </c>
      <c r="H52">
        <v>0.99654900700000004</v>
      </c>
      <c r="I52" t="s">
        <v>72</v>
      </c>
      <c r="J52">
        <v>6</v>
      </c>
      <c r="K52">
        <v>2014</v>
      </c>
      <c r="L52">
        <v>0.36</v>
      </c>
      <c r="M52">
        <v>28845</v>
      </c>
      <c r="N52">
        <v>113.01439999999999</v>
      </c>
      <c r="O52">
        <v>35.13617696</v>
      </c>
      <c r="P52">
        <v>77.878223039999995</v>
      </c>
      <c r="Q52">
        <v>0.76128383413300005</v>
      </c>
      <c r="R52">
        <v>9.5505768767700001</v>
      </c>
      <c r="S52">
        <v>0</v>
      </c>
      <c r="T52">
        <v>0.76128383413300005</v>
      </c>
    </row>
    <row r="53" spans="1:20" x14ac:dyDescent="0.25">
      <c r="A53" t="s">
        <v>38</v>
      </c>
      <c r="B53">
        <v>0.113667</v>
      </c>
      <c r="C53">
        <v>75.290000000000006</v>
      </c>
      <c r="D53">
        <v>0.35</v>
      </c>
      <c r="E53">
        <v>0.1</v>
      </c>
      <c r="F53">
        <v>5</v>
      </c>
      <c r="G53">
        <v>7.0000399999999995E-4</v>
      </c>
      <c r="H53">
        <v>1</v>
      </c>
      <c r="I53" t="s">
        <v>72</v>
      </c>
      <c r="J53">
        <v>6</v>
      </c>
      <c r="K53">
        <v>2014</v>
      </c>
      <c r="L53">
        <v>0.36</v>
      </c>
      <c r="M53">
        <v>28845</v>
      </c>
      <c r="N53">
        <v>72.746880000000004</v>
      </c>
      <c r="O53">
        <v>54.771125951999998</v>
      </c>
      <c r="P53">
        <v>17.975754047999999</v>
      </c>
      <c r="Q53">
        <v>1.1867077289600001</v>
      </c>
      <c r="R53">
        <v>9.5997925143600007</v>
      </c>
      <c r="S53">
        <v>0</v>
      </c>
      <c r="T53">
        <v>1.1867077289600001</v>
      </c>
    </row>
    <row r="54" spans="1:20" x14ac:dyDescent="0.25">
      <c r="A54" t="s">
        <v>39</v>
      </c>
      <c r="B54">
        <v>0.121963</v>
      </c>
      <c r="C54">
        <v>80</v>
      </c>
      <c r="D54">
        <v>0.35</v>
      </c>
      <c r="E54">
        <v>0.1</v>
      </c>
      <c r="F54">
        <v>5.0000000130000002</v>
      </c>
      <c r="G54">
        <v>6.9999600000000004E-4</v>
      </c>
      <c r="H54">
        <v>1</v>
      </c>
      <c r="I54" t="s">
        <v>72</v>
      </c>
      <c r="J54">
        <v>6</v>
      </c>
      <c r="K54">
        <v>2014</v>
      </c>
      <c r="L54">
        <v>0.36</v>
      </c>
      <c r="M54">
        <v>28845</v>
      </c>
      <c r="N54">
        <v>78.056319999999999</v>
      </c>
      <c r="O54">
        <v>62.445056000000001</v>
      </c>
      <c r="P54">
        <v>15.611264</v>
      </c>
      <c r="Q54">
        <v>1.3529762133300001</v>
      </c>
      <c r="R54">
        <v>9.5998106601100002</v>
      </c>
      <c r="S54">
        <v>0</v>
      </c>
      <c r="T54">
        <v>1.3529762133300001</v>
      </c>
    </row>
    <row r="55" spans="1:20" x14ac:dyDescent="0.25">
      <c r="A55" t="s">
        <v>40</v>
      </c>
      <c r="B55">
        <v>0.15629799999999999</v>
      </c>
      <c r="C55">
        <v>62.26</v>
      </c>
      <c r="D55">
        <v>0.35</v>
      </c>
      <c r="E55">
        <v>0.1</v>
      </c>
      <c r="F55">
        <v>4.9722699119999998</v>
      </c>
      <c r="G55">
        <v>7.6100799999999998E-4</v>
      </c>
      <c r="H55">
        <v>0.97781591000000001</v>
      </c>
      <c r="I55" t="s">
        <v>72</v>
      </c>
      <c r="J55">
        <v>6</v>
      </c>
      <c r="K55">
        <v>2014</v>
      </c>
      <c r="L55">
        <v>0.36</v>
      </c>
      <c r="M55">
        <v>28845</v>
      </c>
      <c r="N55">
        <v>100.03072</v>
      </c>
      <c r="O55">
        <v>62.279126271999999</v>
      </c>
      <c r="P55">
        <v>37.751593728000003</v>
      </c>
      <c r="Q55">
        <v>1.3493810692299999</v>
      </c>
      <c r="R55">
        <v>9.2927774316599994</v>
      </c>
      <c r="S55">
        <v>0</v>
      </c>
      <c r="T55">
        <v>1.3493810692299999</v>
      </c>
    </row>
    <row r="56" spans="1:20" x14ac:dyDescent="0.25">
      <c r="A56" t="s">
        <v>41</v>
      </c>
      <c r="B56">
        <v>0.15693499999999999</v>
      </c>
      <c r="C56">
        <v>37.64</v>
      </c>
      <c r="D56">
        <v>0.35</v>
      </c>
      <c r="E56">
        <v>0.1</v>
      </c>
      <c r="F56">
        <v>4.7031505559999998</v>
      </c>
      <c r="G56">
        <v>1.3530689999999999E-3</v>
      </c>
      <c r="H56">
        <v>0.76252046299999998</v>
      </c>
      <c r="I56" t="s">
        <v>72</v>
      </c>
      <c r="J56">
        <v>6</v>
      </c>
      <c r="K56">
        <v>2014</v>
      </c>
      <c r="L56">
        <v>0.36</v>
      </c>
      <c r="M56">
        <v>28845</v>
      </c>
      <c r="N56">
        <v>100.4384</v>
      </c>
      <c r="O56">
        <v>37.805013760000001</v>
      </c>
      <c r="P56">
        <v>62.63338624</v>
      </c>
      <c r="Q56">
        <v>0.81910863146699997</v>
      </c>
      <c r="R56">
        <v>6.9186853427899999</v>
      </c>
      <c r="S56">
        <v>0</v>
      </c>
      <c r="T56">
        <v>0.81910863146699997</v>
      </c>
    </row>
    <row r="57" spans="1:20" x14ac:dyDescent="0.25">
      <c r="A57" t="s">
        <v>42</v>
      </c>
      <c r="B57">
        <v>8.0530000000000004E-2</v>
      </c>
      <c r="C57">
        <v>50.85</v>
      </c>
      <c r="D57">
        <v>0.35</v>
      </c>
      <c r="E57">
        <v>0.1</v>
      </c>
      <c r="F57">
        <v>4.5134515620000002</v>
      </c>
      <c r="G57">
        <v>1.770396E-3</v>
      </c>
      <c r="H57">
        <v>0.61076126900000005</v>
      </c>
      <c r="I57" t="s">
        <v>72</v>
      </c>
      <c r="J57">
        <v>6</v>
      </c>
      <c r="K57">
        <v>2014</v>
      </c>
      <c r="L57">
        <v>0.36</v>
      </c>
      <c r="M57">
        <v>28845</v>
      </c>
      <c r="N57">
        <v>51.539200000000001</v>
      </c>
      <c r="O57">
        <v>26.207683200000002</v>
      </c>
      <c r="P57">
        <v>25.331516799999999</v>
      </c>
      <c r="Q57">
        <v>0.56783313599999996</v>
      </c>
      <c r="R57">
        <v>5.5060626063500004</v>
      </c>
      <c r="S57">
        <v>0</v>
      </c>
      <c r="T57">
        <v>0.56783313599999996</v>
      </c>
    </row>
    <row r="58" spans="1:20" x14ac:dyDescent="0.25">
      <c r="A58" t="s">
        <v>43</v>
      </c>
      <c r="B58">
        <v>0.179732</v>
      </c>
      <c r="C58">
        <v>61.34</v>
      </c>
      <c r="D58">
        <v>0.35</v>
      </c>
      <c r="E58">
        <v>0.1</v>
      </c>
      <c r="F58">
        <v>4.450768718</v>
      </c>
      <c r="G58">
        <v>1.415693E-3</v>
      </c>
      <c r="H58">
        <v>0.72481972500000003</v>
      </c>
      <c r="I58" t="s">
        <v>72</v>
      </c>
      <c r="J58">
        <v>6</v>
      </c>
      <c r="K58">
        <v>2014</v>
      </c>
      <c r="L58">
        <v>0.36</v>
      </c>
      <c r="M58">
        <v>28845</v>
      </c>
      <c r="N58">
        <v>115.02848</v>
      </c>
      <c r="O58">
        <v>70.558469631999998</v>
      </c>
      <c r="P58">
        <v>44.470010367999997</v>
      </c>
      <c r="Q58">
        <v>1.52876684203</v>
      </c>
      <c r="R58">
        <v>6.5386987479499998</v>
      </c>
      <c r="S58">
        <v>0</v>
      </c>
      <c r="T58">
        <v>1.52876684203</v>
      </c>
    </row>
    <row r="59" spans="1:20" x14ac:dyDescent="0.25">
      <c r="A59" t="s">
        <v>44</v>
      </c>
      <c r="B59">
        <v>7.5761999999999996E-2</v>
      </c>
      <c r="C59">
        <v>79.739999999999995</v>
      </c>
      <c r="D59">
        <v>0.35</v>
      </c>
      <c r="E59">
        <v>0.1</v>
      </c>
      <c r="F59">
        <v>3.000000021</v>
      </c>
      <c r="G59">
        <v>1.800006E-3</v>
      </c>
      <c r="H59">
        <v>0.5</v>
      </c>
      <c r="I59" t="s">
        <v>72</v>
      </c>
      <c r="J59">
        <v>6</v>
      </c>
      <c r="K59">
        <v>2014</v>
      </c>
      <c r="L59">
        <v>0.36</v>
      </c>
      <c r="M59">
        <v>28845</v>
      </c>
      <c r="N59">
        <v>48.487679999999997</v>
      </c>
      <c r="O59">
        <v>38.664076031999997</v>
      </c>
      <c r="P59">
        <v>9.8236039680000005</v>
      </c>
      <c r="Q59">
        <v>0.83772164735999999</v>
      </c>
      <c r="R59">
        <v>4.3920511863699998</v>
      </c>
      <c r="S59">
        <v>0</v>
      </c>
      <c r="T59">
        <v>0.83772164735999999</v>
      </c>
    </row>
    <row r="60" spans="1:20" x14ac:dyDescent="0.25">
      <c r="A60" t="s">
        <v>45</v>
      </c>
      <c r="B60">
        <v>0.31272800000000001</v>
      </c>
      <c r="C60">
        <v>63.054589960000001</v>
      </c>
      <c r="D60">
        <v>0.35</v>
      </c>
      <c r="E60">
        <v>0.1</v>
      </c>
      <c r="F60">
        <v>3.351483381</v>
      </c>
      <c r="G60">
        <v>1.7976750000000001E-3</v>
      </c>
      <c r="H60">
        <v>0.52420764500000006</v>
      </c>
      <c r="I60" t="s">
        <v>72</v>
      </c>
      <c r="J60">
        <v>6</v>
      </c>
      <c r="K60">
        <v>2014</v>
      </c>
      <c r="L60">
        <v>0.36</v>
      </c>
      <c r="M60">
        <v>28845</v>
      </c>
      <c r="N60">
        <v>200.14591999999999</v>
      </c>
      <c r="O60">
        <v>126.20118917800001</v>
      </c>
      <c r="P60">
        <v>73.944730822300002</v>
      </c>
      <c r="Q60">
        <v>2.7343590988500002</v>
      </c>
      <c r="R60">
        <v>4.6370860328700001</v>
      </c>
      <c r="S60">
        <v>0</v>
      </c>
      <c r="T60">
        <v>2.7343590988500002</v>
      </c>
    </row>
    <row r="61" spans="1:20" x14ac:dyDescent="0.25">
      <c r="A61" t="s">
        <v>46</v>
      </c>
      <c r="B61">
        <v>0.41601900000000003</v>
      </c>
      <c r="C61">
        <v>72.391568169999999</v>
      </c>
      <c r="D61">
        <v>0.35</v>
      </c>
      <c r="E61">
        <v>0.1</v>
      </c>
      <c r="F61">
        <v>3.0387296589999999</v>
      </c>
      <c r="G61">
        <v>1.800002E-3</v>
      </c>
      <c r="H61">
        <v>0.50258197500000001</v>
      </c>
      <c r="I61" t="s">
        <v>72</v>
      </c>
      <c r="J61">
        <v>6</v>
      </c>
      <c r="K61">
        <v>2014</v>
      </c>
      <c r="L61">
        <v>0.36</v>
      </c>
      <c r="M61">
        <v>28845</v>
      </c>
      <c r="N61">
        <v>266.25216</v>
      </c>
      <c r="O61">
        <v>192.74411391000001</v>
      </c>
      <c r="P61">
        <v>73.508046089499999</v>
      </c>
      <c r="Q61">
        <v>4.17612246806</v>
      </c>
      <c r="R61">
        <v>4.4183184552499997</v>
      </c>
      <c r="S61">
        <v>0</v>
      </c>
      <c r="T61">
        <v>4.17612246806</v>
      </c>
    </row>
  </sheetData>
  <mergeCells count="3">
    <mergeCell ref="C4:K4"/>
    <mergeCell ref="L4:M4"/>
    <mergeCell ref="N4:Q4"/>
  </mergeCells>
  <pageMargins left="0.7" right="0.7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3"/>
  <sheetViews>
    <sheetView workbookViewId="0">
      <pane xSplit="1" topLeftCell="F1" activePane="topRight" state="frozen"/>
      <selection pane="topRight" activeCell="U6" sqref="U6:U31"/>
    </sheetView>
  </sheetViews>
  <sheetFormatPr defaultRowHeight="15" x14ac:dyDescent="0.25"/>
  <cols>
    <col min="1" max="1" width="18.7109375" style="2" customWidth="1"/>
    <col min="2" max="2" width="50.7109375" style="2" customWidth="1"/>
    <col min="3" max="4" width="9.140625" style="3"/>
    <col min="5" max="5" width="9.140625" style="4"/>
    <col min="6" max="6" width="9.140625" style="5"/>
    <col min="7" max="7" width="9.140625" style="4"/>
    <col min="8" max="8" width="9.140625" style="5"/>
    <col min="9" max="9" width="9.140625" style="4"/>
    <col min="10" max="11" width="9.140625" style="2"/>
    <col min="12" max="12" width="9.140625" style="5"/>
    <col min="13" max="13" width="9.140625" style="2"/>
    <col min="14" max="14" width="9.140625" style="4"/>
    <col min="15" max="16" width="9.140625" style="2"/>
    <col min="17" max="17" width="10.7109375" style="5" customWidth="1"/>
    <col min="18" max="16384" width="9.140625" style="2"/>
  </cols>
  <sheetData>
    <row r="2" spans="1:31" ht="15.75" x14ac:dyDescent="0.25">
      <c r="A2" s="1" t="s">
        <v>0</v>
      </c>
    </row>
    <row r="3" spans="1:31" ht="15.75" thickBot="1" x14ac:dyDescent="0.3"/>
    <row r="4" spans="1:31" s="6" customFormat="1" ht="16.5" thickTop="1" thickBot="1" x14ac:dyDescent="0.3">
      <c r="C4" s="7" t="s">
        <v>1</v>
      </c>
      <c r="D4" s="8"/>
      <c r="E4" s="8"/>
      <c r="F4" s="8"/>
      <c r="G4" s="8"/>
      <c r="H4" s="8"/>
      <c r="I4" s="8"/>
      <c r="J4" s="8"/>
      <c r="K4" s="9"/>
      <c r="L4" s="10" t="s">
        <v>2</v>
      </c>
      <c r="M4" s="9"/>
      <c r="N4" s="11" t="s">
        <v>3</v>
      </c>
      <c r="O4" s="8"/>
      <c r="P4" s="8"/>
      <c r="Q4" s="9"/>
    </row>
    <row r="5" spans="1:31" s="22" customFormat="1" ht="50.1" customHeight="1" thickTop="1" thickBot="1" x14ac:dyDescent="0.3">
      <c r="A5" s="12" t="s">
        <v>4</v>
      </c>
      <c r="B5" s="12" t="s">
        <v>5</v>
      </c>
      <c r="C5" s="13" t="s">
        <v>6</v>
      </c>
      <c r="D5" s="14" t="s">
        <v>7</v>
      </c>
      <c r="E5" s="15" t="s">
        <v>8</v>
      </c>
      <c r="F5" s="16" t="s">
        <v>9</v>
      </c>
      <c r="G5" s="15" t="s">
        <v>10</v>
      </c>
      <c r="H5" s="16" t="s">
        <v>11</v>
      </c>
      <c r="I5" s="15" t="s">
        <v>12</v>
      </c>
      <c r="J5" s="17" t="s">
        <v>13</v>
      </c>
      <c r="K5" s="18" t="s">
        <v>14</v>
      </c>
      <c r="L5" s="19" t="s">
        <v>15</v>
      </c>
      <c r="M5" s="18" t="s">
        <v>16</v>
      </c>
      <c r="N5" s="20" t="s">
        <v>12</v>
      </c>
      <c r="O5" s="17" t="s">
        <v>17</v>
      </c>
      <c r="P5" s="17" t="s">
        <v>18</v>
      </c>
      <c r="Q5" s="21" t="s">
        <v>19</v>
      </c>
      <c r="R5" s="22" t="s">
        <v>68</v>
      </c>
      <c r="S5" s="22" t="s">
        <v>69</v>
      </c>
      <c r="T5" s="22" t="s">
        <v>70</v>
      </c>
      <c r="U5" s="22" t="s">
        <v>71</v>
      </c>
      <c r="AB5" s="22" t="s">
        <v>68</v>
      </c>
      <c r="AC5" s="22" t="s">
        <v>69</v>
      </c>
      <c r="AD5" s="22" t="s">
        <v>70</v>
      </c>
      <c r="AE5" s="22" t="s">
        <v>71</v>
      </c>
    </row>
    <row r="6" spans="1:31" ht="15.75" thickTop="1" x14ac:dyDescent="0.25">
      <c r="A6" s="23" t="s">
        <v>20</v>
      </c>
      <c r="B6" s="23"/>
      <c r="C6" s="24">
        <v>0.14841532238698896</v>
      </c>
      <c r="D6" s="24">
        <v>0.17487978053808151</v>
      </c>
      <c r="E6" s="25">
        <v>45.67947524666647</v>
      </c>
      <c r="F6" s="26">
        <v>6.4351039535859904</v>
      </c>
      <c r="G6" s="25">
        <v>23.753327128266566</v>
      </c>
      <c r="H6" s="26">
        <v>4.5474734605341007</v>
      </c>
      <c r="I6" s="25">
        <v>10.725173255976651</v>
      </c>
      <c r="J6" s="23">
        <v>82.191618439705906</v>
      </c>
      <c r="K6" s="23">
        <v>290746.15680000006</v>
      </c>
      <c r="L6" s="26">
        <v>1.5361891020000115E-2</v>
      </c>
      <c r="M6" s="23">
        <v>4466.4107752454665</v>
      </c>
      <c r="N6" s="25">
        <v>460</v>
      </c>
      <c r="O6" s="23">
        <v>0.11714565067527523</v>
      </c>
      <c r="P6" s="23">
        <v>4466.2351010799621</v>
      </c>
      <c r="Q6" s="26">
        <v>1.4625772413692278E-3</v>
      </c>
      <c r="R6" s="4">
        <f>P6/43560</f>
        <v>0.10253064970339675</v>
      </c>
      <c r="S6" s="4">
        <f>VLOOKUP(A6,$A$35:$T$63,20,FALSE)</f>
        <v>0.88613501535999994</v>
      </c>
      <c r="T6" s="5">
        <f>S6-R6</f>
        <v>0.78360436565660319</v>
      </c>
      <c r="U6" s="28">
        <f>T6/R6</f>
        <v>7.6426353282987449</v>
      </c>
      <c r="V6" s="28"/>
      <c r="Z6" s="23">
        <v>441218.13576474041</v>
      </c>
      <c r="AA6" s="26">
        <v>0.17799153846020352</v>
      </c>
      <c r="AB6" s="4">
        <v>10.128974650246565</v>
      </c>
      <c r="AC6" s="4">
        <v>11.3441851733</v>
      </c>
      <c r="AD6" s="5">
        <v>1.2152105230534342</v>
      </c>
      <c r="AE6" s="28">
        <v>0.11997369576039495</v>
      </c>
    </row>
    <row r="7" spans="1:31" x14ac:dyDescent="0.25">
      <c r="A7" s="23" t="s">
        <v>21</v>
      </c>
      <c r="B7" s="23"/>
      <c r="C7" s="24">
        <v>0.15840818210969074</v>
      </c>
      <c r="D7" s="24">
        <v>0.20690210490530586</v>
      </c>
      <c r="E7" s="25">
        <v>36.867543782368898</v>
      </c>
      <c r="F7" s="26">
        <v>6.1582828118481769</v>
      </c>
      <c r="G7" s="25">
        <v>19.171122766831825</v>
      </c>
      <c r="H7" s="26">
        <v>4.3518531870393788</v>
      </c>
      <c r="I7" s="25">
        <v>10.263804686413629</v>
      </c>
      <c r="J7" s="23">
        <v>129.06067266340324</v>
      </c>
      <c r="K7" s="23">
        <v>368471.13599999994</v>
      </c>
      <c r="L7" s="26">
        <v>1.6567999999999986E-3</v>
      </c>
      <c r="M7" s="23">
        <v>610.4829781247995</v>
      </c>
      <c r="N7" s="25">
        <v>458</v>
      </c>
      <c r="O7" s="23">
        <v>1.6887120891578074E-2</v>
      </c>
      <c r="P7" s="23">
        <v>610.44101557811564</v>
      </c>
      <c r="Q7" s="26">
        <v>1.6636377411235928E-4</v>
      </c>
      <c r="R7" s="45">
        <f t="shared" ref="R7:R8" si="0">P7/43560</f>
        <v>1.401379741914866E-2</v>
      </c>
      <c r="S7" s="45">
        <f t="shared" ref="S7:S8" si="1">VLOOKUP(A7,$A$35:$T$61,20,FALSE)</f>
        <v>0.368809493333</v>
      </c>
      <c r="T7" s="5">
        <f t="shared" ref="T7:T8" si="2">S7-R7</f>
        <v>0.35479569591385135</v>
      </c>
      <c r="U7" s="28">
        <f t="shared" ref="U7:U8" si="3">T7/R7</f>
        <v>25.317598456864609</v>
      </c>
      <c r="V7" s="28"/>
      <c r="Z7" s="23">
        <v>272946.53197914682</v>
      </c>
      <c r="AA7" s="26">
        <v>0.22624207910604963</v>
      </c>
      <c r="AB7" s="4">
        <v>6.26599017399327</v>
      </c>
      <c r="AC7" s="4">
        <v>7.0239738124800004</v>
      </c>
      <c r="AD7" s="5">
        <v>0.75798363848673045</v>
      </c>
      <c r="AE7" s="28">
        <v>0.12096789452889821</v>
      </c>
    </row>
    <row r="8" spans="1:31" x14ac:dyDescent="0.25">
      <c r="A8" s="23" t="s">
        <v>22</v>
      </c>
      <c r="B8" s="23"/>
      <c r="C8" s="24">
        <v>0.15099680693383338</v>
      </c>
      <c r="D8" s="24">
        <v>0.22972524969561367</v>
      </c>
      <c r="E8" s="25">
        <v>38.874277291730209</v>
      </c>
      <c r="F8" s="26">
        <v>7.1585495482208623</v>
      </c>
      <c r="G8" s="25">
        <v>20.214624191699709</v>
      </c>
      <c r="H8" s="26">
        <v>5.0587083474094099</v>
      </c>
      <c r="I8" s="25">
        <v>11.930915913701437</v>
      </c>
      <c r="J8" s="23">
        <v>192.85091639748214</v>
      </c>
      <c r="K8" s="23">
        <v>580563.03359999997</v>
      </c>
      <c r="L8" s="26">
        <v>1.0624901249818682E-2</v>
      </c>
      <c r="M8" s="23">
        <v>6168.4249012951659</v>
      </c>
      <c r="N8" s="25">
        <v>459</v>
      </c>
      <c r="O8" s="23">
        <v>0.16850974527699775</v>
      </c>
      <c r="P8" s="23">
        <v>6168.1630572620461</v>
      </c>
      <c r="Q8" s="26">
        <v>1.05361578322079E-3</v>
      </c>
      <c r="R8" s="4">
        <f t="shared" si="0"/>
        <v>0.14160153942291198</v>
      </c>
      <c r="S8" s="4">
        <f t="shared" si="1"/>
        <v>1.47155129682</v>
      </c>
      <c r="T8" s="5">
        <f t="shared" si="2"/>
        <v>1.329949757397088</v>
      </c>
      <c r="U8" s="28">
        <f t="shared" si="3"/>
        <v>9.3921984380764023</v>
      </c>
      <c r="V8" s="28"/>
      <c r="Z8" s="23">
        <v>383126.78572185303</v>
      </c>
      <c r="AA8" s="26">
        <v>0.17099638281251611</v>
      </c>
      <c r="AB8" s="4">
        <v>8.7953807557817498</v>
      </c>
      <c r="AC8" s="4">
        <v>9.95008788128</v>
      </c>
      <c r="AD8" s="5">
        <v>1.1547071254982502</v>
      </c>
      <c r="AE8" s="28">
        <v>0.13128563248830238</v>
      </c>
    </row>
    <row r="9" spans="1:31" x14ac:dyDescent="0.25">
      <c r="A9" s="23" t="s">
        <v>23</v>
      </c>
      <c r="B9" s="23"/>
      <c r="C9" s="24">
        <v>0.12053929856856235</v>
      </c>
      <c r="D9" s="24">
        <v>0.19995727034243513</v>
      </c>
      <c r="E9" s="25">
        <v>45.654535402867516</v>
      </c>
      <c r="F9" s="26">
        <v>7.3110384214344606</v>
      </c>
      <c r="G9" s="25">
        <v>23.740358409491108</v>
      </c>
      <c r="H9" s="26">
        <v>5.1664671511470202</v>
      </c>
      <c r="I9" s="25">
        <v>12.185064035724103</v>
      </c>
      <c r="J9" s="23">
        <v>190.89932518407787</v>
      </c>
      <c r="K9" s="23">
        <v>674922.12480000011</v>
      </c>
      <c r="L9" s="26">
        <v>0.12574051600297739</v>
      </c>
      <c r="M9" s="23">
        <v>84865.056234177915</v>
      </c>
      <c r="N9" s="25">
        <v>460</v>
      </c>
      <c r="O9" s="23">
        <v>2.2290145663725833</v>
      </c>
      <c r="P9" s="23">
        <v>84863.294939813233</v>
      </c>
      <c r="Q9" s="26">
        <v>1.1988528125863681E-2</v>
      </c>
      <c r="R9" s="4">
        <f t="shared" ref="R9:R32" si="4">P9/43560</f>
        <v>1.9481931804364838</v>
      </c>
      <c r="S9" s="4">
        <f t="shared" ref="S9:S32" si="5">VLOOKUP(A9,$A$35:$T$61,20,FALSE)</f>
        <v>5.8851137226699999</v>
      </c>
      <c r="T9" s="5">
        <f t="shared" ref="T9:T32" si="6">S9-R9</f>
        <v>3.9369205422335161</v>
      </c>
      <c r="U9" s="28">
        <f t="shared" ref="U9:U32" si="7">T9/R9</f>
        <v>2.0208060380087498</v>
      </c>
      <c r="V9" s="28"/>
      <c r="Z9" s="23">
        <v>1339800.5597173444</v>
      </c>
      <c r="AA9" s="26">
        <v>0.16995981569592186</v>
      </c>
      <c r="AB9" s="4">
        <v>30.757588606917913</v>
      </c>
      <c r="AC9" s="4">
        <v>35.015180693700003</v>
      </c>
      <c r="AD9" s="5">
        <v>4.2575920867820898</v>
      </c>
      <c r="AE9" s="28">
        <v>0.13842411839218383</v>
      </c>
    </row>
    <row r="10" spans="1:31" x14ac:dyDescent="0.25">
      <c r="A10" s="23" t="s">
        <v>24</v>
      </c>
      <c r="B10" s="23"/>
      <c r="C10" s="24">
        <v>0.13248699399728817</v>
      </c>
      <c r="D10" s="24">
        <v>0.19277186958817866</v>
      </c>
      <c r="E10" s="25">
        <v>44.049726849607843</v>
      </c>
      <c r="F10" s="26">
        <v>6.8215090173292756</v>
      </c>
      <c r="G10" s="25">
        <v>22.90585796179608</v>
      </c>
      <c r="H10" s="26">
        <v>4.8205330389126892</v>
      </c>
      <c r="I10" s="25">
        <v>11.369181695548795</v>
      </c>
      <c r="J10" s="23">
        <v>139.63605315874415</v>
      </c>
      <c r="K10" s="23">
        <v>476328.01920000004</v>
      </c>
      <c r="L10" s="26">
        <v>5.7868876079999881E-2</v>
      </c>
      <c r="M10" s="23">
        <v>27564.567116516602</v>
      </c>
      <c r="N10" s="25">
        <v>460</v>
      </c>
      <c r="O10" s="23">
        <v>0.72898689597688926</v>
      </c>
      <c r="P10" s="23">
        <v>27564.553168921637</v>
      </c>
      <c r="Q10" s="26">
        <v>5.5554624664752618E-3</v>
      </c>
      <c r="R10" s="4">
        <f t="shared" si="4"/>
        <v>0.63279506815706232</v>
      </c>
      <c r="S10" s="4">
        <f t="shared" si="5"/>
        <v>2.8176836243199999</v>
      </c>
      <c r="T10" s="5">
        <f t="shared" si="6"/>
        <v>2.1848885561629374</v>
      </c>
      <c r="U10" s="28">
        <f t="shared" si="7"/>
        <v>3.4527585092060784</v>
      </c>
      <c r="V10" s="28"/>
      <c r="Z10" s="23">
        <v>859693.25249236356</v>
      </c>
      <c r="AA10" s="26">
        <v>0.15816729055789042</v>
      </c>
      <c r="AB10" s="4">
        <v>19.735841425444526</v>
      </c>
      <c r="AC10" s="4">
        <v>22.926549367300002</v>
      </c>
      <c r="AD10" s="5">
        <v>3.1907079418554751</v>
      </c>
      <c r="AE10" s="28">
        <v>0.16167073260640613</v>
      </c>
    </row>
    <row r="11" spans="1:31" x14ac:dyDescent="0.25">
      <c r="A11" s="23" t="s">
        <v>25</v>
      </c>
      <c r="B11" s="23"/>
      <c r="C11" s="24">
        <v>9.8282975607194761E-2</v>
      </c>
      <c r="D11" s="24">
        <v>0.32023929164348686</v>
      </c>
      <c r="E11" s="25">
        <v>90.99463039179436</v>
      </c>
      <c r="F11" s="26">
        <v>22.679562992662365</v>
      </c>
      <c r="G11" s="25">
        <v>47.317207803733069</v>
      </c>
      <c r="H11" s="26">
        <v>16.026891181481407</v>
      </c>
      <c r="I11" s="25">
        <v>37.799271654437277</v>
      </c>
      <c r="J11" s="23">
        <v>321.99647247143696</v>
      </c>
      <c r="K11" s="23">
        <v>2268988.1279999996</v>
      </c>
      <c r="L11" s="26">
        <v>0.5288254380616112</v>
      </c>
      <c r="M11" s="23">
        <v>1199898.6407461949</v>
      </c>
      <c r="N11" s="25">
        <v>560</v>
      </c>
      <c r="O11" s="23">
        <v>29.201250451869402</v>
      </c>
      <c r="P11" s="23">
        <v>1199890.4757747077</v>
      </c>
      <c r="Q11" s="26">
        <v>4.6717097296458815E-2</v>
      </c>
      <c r="R11" s="4">
        <f t="shared" si="4"/>
        <v>27.545695036150317</v>
      </c>
      <c r="S11" s="4">
        <f t="shared" si="5"/>
        <v>40.574387045999998</v>
      </c>
      <c r="T11" s="5">
        <f t="shared" si="6"/>
        <v>13.028692009849681</v>
      </c>
      <c r="U11" s="28">
        <f t="shared" si="7"/>
        <v>0.472984689358941</v>
      </c>
      <c r="V11" s="28"/>
      <c r="Z11" s="23">
        <v>423465.16818011785</v>
      </c>
      <c r="AA11" s="26">
        <v>0.15692905736571308</v>
      </c>
      <c r="AB11" s="4">
        <v>9.7214225936666168</v>
      </c>
      <c r="AC11" s="4">
        <v>11.314041272700001</v>
      </c>
      <c r="AD11" s="5">
        <v>1.5926186790333841</v>
      </c>
      <c r="AE11" s="28">
        <v>0.1638256812404138</v>
      </c>
    </row>
    <row r="12" spans="1:31" x14ac:dyDescent="0.25">
      <c r="A12" s="23" t="s">
        <v>26</v>
      </c>
      <c r="B12" s="23"/>
      <c r="C12" s="24">
        <v>0.10463878145248943</v>
      </c>
      <c r="D12" s="24">
        <v>0.14307030654662498</v>
      </c>
      <c r="E12" s="25">
        <v>29.146869020458439</v>
      </c>
      <c r="F12" s="26">
        <v>3.5025995409648503</v>
      </c>
      <c r="G12" s="25">
        <v>15.156371890638388</v>
      </c>
      <c r="H12" s="26">
        <v>2.4751703422818276</v>
      </c>
      <c r="I12" s="25">
        <v>5.8376659016080836</v>
      </c>
      <c r="J12" s="23">
        <v>130.08121034676972</v>
      </c>
      <c r="K12" s="23">
        <v>293610.66239999997</v>
      </c>
      <c r="L12" s="26">
        <v>0.36021321342000151</v>
      </c>
      <c r="M12" s="23">
        <v>105762.44019747921</v>
      </c>
      <c r="N12" s="25">
        <v>451</v>
      </c>
      <c r="O12" s="23">
        <v>3.0978121797517035</v>
      </c>
      <c r="P12" s="23">
        <v>105762.47746991793</v>
      </c>
      <c r="Q12" s="26">
        <v>3.8299216113544941E-2</v>
      </c>
      <c r="R12" s="4">
        <f t="shared" si="4"/>
        <v>2.4279723937079414</v>
      </c>
      <c r="S12" s="4">
        <f t="shared" si="5"/>
        <v>4.33326468928</v>
      </c>
      <c r="T12" s="5">
        <f t="shared" si="6"/>
        <v>1.9052922955720586</v>
      </c>
      <c r="U12" s="28">
        <f t="shared" si="7"/>
        <v>0.78472568325307102</v>
      </c>
      <c r="V12" s="28"/>
      <c r="Z12" s="23">
        <v>478729.83676602598</v>
      </c>
      <c r="AA12" s="26">
        <v>0.13983811112596684</v>
      </c>
      <c r="AB12" s="4">
        <v>10.990124810973967</v>
      </c>
      <c r="AC12" s="4">
        <v>12.818121983099999</v>
      </c>
      <c r="AD12" s="5">
        <v>1.8279971721260324</v>
      </c>
      <c r="AE12" s="28">
        <v>0.1663308837312496</v>
      </c>
    </row>
    <row r="13" spans="1:31" x14ac:dyDescent="0.25">
      <c r="A13" s="23" t="s">
        <v>27</v>
      </c>
      <c r="B13" s="23"/>
      <c r="C13" s="24">
        <v>0.10801906828223104</v>
      </c>
      <c r="D13" s="24">
        <v>0.22109773742129077</v>
      </c>
      <c r="E13" s="25">
        <v>64.071661965797617</v>
      </c>
      <c r="F13" s="26">
        <v>11.179564410976992</v>
      </c>
      <c r="G13" s="25">
        <v>33.31726422221476</v>
      </c>
      <c r="H13" s="26">
        <v>7.9002255170904085</v>
      </c>
      <c r="I13" s="25">
        <v>18.632607351628319</v>
      </c>
      <c r="J13" s="23">
        <v>214.54055628114969</v>
      </c>
      <c r="K13" s="23">
        <v>1064487.9168</v>
      </c>
      <c r="L13" s="26">
        <v>0.29366305457910313</v>
      </c>
      <c r="M13" s="23">
        <v>312600.77321003418</v>
      </c>
      <c r="N13" s="25">
        <v>466</v>
      </c>
      <c r="O13" s="23">
        <v>7.8817998263675646</v>
      </c>
      <c r="P13" s="23">
        <v>312596.65784301545</v>
      </c>
      <c r="Q13" s="26">
        <v>2.6877649730137603E-2</v>
      </c>
      <c r="R13" s="4">
        <f t="shared" si="4"/>
        <v>7.1762318145779487</v>
      </c>
      <c r="S13" s="4">
        <f t="shared" si="5"/>
        <v>14.1849878222</v>
      </c>
      <c r="T13" s="5">
        <f t="shared" si="6"/>
        <v>7.0087560076220514</v>
      </c>
      <c r="U13" s="28">
        <f t="shared" si="7"/>
        <v>0.97666243074594061</v>
      </c>
      <c r="V13" s="28"/>
      <c r="Z13" s="23">
        <v>168306.85309230653</v>
      </c>
      <c r="AA13" s="26">
        <v>0.11524523662132133</v>
      </c>
      <c r="AB13" s="4">
        <v>3.8637936889877533</v>
      </c>
      <c r="AC13" s="4">
        <v>4.7610624479999997</v>
      </c>
      <c r="AD13" s="5">
        <v>0.89726875901224634</v>
      </c>
      <c r="AE13" s="28">
        <v>0.23222481095964395</v>
      </c>
    </row>
    <row r="14" spans="1:31" x14ac:dyDescent="0.25">
      <c r="A14" s="23" t="s">
        <v>28</v>
      </c>
      <c r="B14" s="23"/>
      <c r="C14" s="24">
        <v>0.15163024734464786</v>
      </c>
      <c r="D14" s="24">
        <v>0.212355361719159</v>
      </c>
      <c r="E14" s="25">
        <v>50.769102479854425</v>
      </c>
      <c r="F14" s="26">
        <v>8.5798779811327019</v>
      </c>
      <c r="G14" s="25">
        <v>26.399933289524299</v>
      </c>
      <c r="H14" s="26">
        <v>6.063113773333777</v>
      </c>
      <c r="I14" s="25">
        <v>14.299796635221169</v>
      </c>
      <c r="J14" s="23">
        <v>112.15305612817141</v>
      </c>
      <c r="K14" s="23">
        <v>440936.39039999997</v>
      </c>
      <c r="L14" s="26">
        <v>9.5829726200000517E-3</v>
      </c>
      <c r="M14" s="23">
        <v>4225.481356364854</v>
      </c>
      <c r="N14" s="25">
        <v>461</v>
      </c>
      <c r="O14" s="23">
        <v>0.1094835641680208</v>
      </c>
      <c r="P14" s="23">
        <v>4225.486676185883</v>
      </c>
      <c r="Q14" s="26">
        <v>9.0132124855784072E-4</v>
      </c>
      <c r="R14" s="4">
        <f t="shared" si="4"/>
        <v>9.7003826358720915E-2</v>
      </c>
      <c r="S14" s="4">
        <f t="shared" si="5"/>
        <v>1.06142580405</v>
      </c>
      <c r="T14" s="5">
        <f t="shared" si="6"/>
        <v>0.96442197769127902</v>
      </c>
      <c r="U14" s="28">
        <f t="shared" si="7"/>
        <v>9.942102429288088</v>
      </c>
      <c r="V14" s="28"/>
      <c r="Z14" s="23">
        <v>1313299.4711730478</v>
      </c>
      <c r="AA14" s="26">
        <v>8.0277014866388288E-2</v>
      </c>
      <c r="AB14" s="4">
        <v>30.149207327204955</v>
      </c>
      <c r="AC14" s="4">
        <v>37.788997767700003</v>
      </c>
      <c r="AD14" s="5">
        <v>7.6397904404950481</v>
      </c>
      <c r="AE14" s="28">
        <v>0.25339937987694056</v>
      </c>
    </row>
    <row r="15" spans="1:31" x14ac:dyDescent="0.25">
      <c r="A15" s="23" t="s">
        <v>29</v>
      </c>
      <c r="B15" s="23"/>
      <c r="C15" s="24">
        <v>0.14446692086901994</v>
      </c>
      <c r="D15" s="24">
        <v>0.20000053457355574</v>
      </c>
      <c r="E15" s="25">
        <v>31.435277626103581</v>
      </c>
      <c r="F15" s="26">
        <v>5.1284715492010386</v>
      </c>
      <c r="G15" s="25">
        <v>16.346344365573863</v>
      </c>
      <c r="H15" s="26">
        <v>3.624119894768735</v>
      </c>
      <c r="I15" s="25">
        <v>8.547452582001732</v>
      </c>
      <c r="J15" s="23">
        <v>169.94632792947857</v>
      </c>
      <c r="K15" s="23">
        <v>413708.48639999999</v>
      </c>
      <c r="L15" s="26">
        <v>2.4050274480000043E-2</v>
      </c>
      <c r="M15" s="23">
        <v>9949.8026526253634</v>
      </c>
      <c r="N15" s="25">
        <v>453</v>
      </c>
      <c r="O15" s="23">
        <v>0.28696959865104893</v>
      </c>
      <c r="P15" s="23">
        <v>9949.1189286708905</v>
      </c>
      <c r="Q15" s="26">
        <v>2.5179557039497744E-3</v>
      </c>
      <c r="R15" s="4">
        <f t="shared" si="4"/>
        <v>0.22840034271512605</v>
      </c>
      <c r="S15" s="4">
        <f t="shared" si="5"/>
        <v>1.5776767430400001</v>
      </c>
      <c r="T15" s="5">
        <f t="shared" si="6"/>
        <v>1.3492764003248741</v>
      </c>
      <c r="U15" s="28">
        <f t="shared" si="7"/>
        <v>5.9075060233502743</v>
      </c>
      <c r="V15" s="28"/>
      <c r="Z15" s="23">
        <v>213928.26585017337</v>
      </c>
      <c r="AA15" s="26">
        <v>6.3753414788217111E-2</v>
      </c>
      <c r="AB15" s="4">
        <v>4.9111172141913082</v>
      </c>
      <c r="AC15" s="4">
        <v>6.8679108330699998</v>
      </c>
      <c r="AD15" s="5">
        <v>1.9567936188786916</v>
      </c>
      <c r="AE15" s="28">
        <v>0.39844164444381075</v>
      </c>
    </row>
    <row r="16" spans="1:31" x14ac:dyDescent="0.25">
      <c r="A16" s="23" t="s">
        <v>30</v>
      </c>
      <c r="B16" s="23"/>
      <c r="C16" s="24">
        <v>0.13797314270500813</v>
      </c>
      <c r="D16" s="24">
        <v>0.11544274548980211</v>
      </c>
      <c r="E16" s="25">
        <v>40.93749020036342</v>
      </c>
      <c r="F16" s="26">
        <v>3.9295190493633196</v>
      </c>
      <c r="G16" s="25">
        <v>21.287494904188978</v>
      </c>
      <c r="H16" s="26">
        <v>2.7768601282167462</v>
      </c>
      <c r="I16" s="25">
        <v>6.5491984156055327</v>
      </c>
      <c r="J16" s="23">
        <v>42.121292525761447</v>
      </c>
      <c r="K16" s="23">
        <v>133532.88959999999</v>
      </c>
      <c r="L16" s="26">
        <v>4.1752022719999705E-2</v>
      </c>
      <c r="M16" s="23">
        <v>5575.2682404464122</v>
      </c>
      <c r="N16" s="25">
        <v>458</v>
      </c>
      <c r="O16" s="23">
        <v>0.14914515301857342</v>
      </c>
      <c r="P16" s="23">
        <v>5575.0092776869242</v>
      </c>
      <c r="Q16" s="26">
        <v>4.0544086709962237E-3</v>
      </c>
      <c r="R16" s="4">
        <f t="shared" si="4"/>
        <v>0.12798460233441056</v>
      </c>
      <c r="S16" s="4">
        <f t="shared" si="5"/>
        <v>0.67095065685300004</v>
      </c>
      <c r="T16" s="5">
        <f t="shared" si="6"/>
        <v>0.54296605451858948</v>
      </c>
      <c r="U16" s="28">
        <f t="shared" si="7"/>
        <v>4.2424326412319129</v>
      </c>
      <c r="V16" s="28"/>
      <c r="Z16" s="23">
        <v>1199890.4757747077</v>
      </c>
      <c r="AA16" s="26">
        <v>4.6717097296458815E-2</v>
      </c>
      <c r="AB16" s="4">
        <v>27.545695036150317</v>
      </c>
      <c r="AC16" s="4">
        <v>40.574387045999998</v>
      </c>
      <c r="AD16" s="5">
        <v>13.028692009849681</v>
      </c>
      <c r="AE16" s="28">
        <v>0.472984689358941</v>
      </c>
    </row>
    <row r="17" spans="1:31" x14ac:dyDescent="0.25">
      <c r="A17" s="23" t="s">
        <v>31</v>
      </c>
      <c r="B17" s="23"/>
      <c r="C17" s="24">
        <v>0.15715905930030824</v>
      </c>
      <c r="D17" s="24">
        <v>0.15761722810650261</v>
      </c>
      <c r="E17" s="25">
        <v>48.138354031784289</v>
      </c>
      <c r="F17" s="26">
        <v>6.1271492567802808</v>
      </c>
      <c r="G17" s="25">
        <v>25.03194409652783</v>
      </c>
      <c r="H17" s="26">
        <v>4.3298521414580655</v>
      </c>
      <c r="I17" s="25">
        <v>10.211915427967135</v>
      </c>
      <c r="J17" s="23">
        <v>54.924811061347341</v>
      </c>
      <c r="K17" s="23">
        <v>204750.58560000002</v>
      </c>
      <c r="L17" s="26">
        <v>2.651252779999981E-3</v>
      </c>
      <c r="M17" s="23">
        <v>542.84555927862414</v>
      </c>
      <c r="N17" s="25">
        <v>459</v>
      </c>
      <c r="O17" s="23">
        <v>1.4104819077613212E-2</v>
      </c>
      <c r="P17" s="23">
        <v>542.82969998272176</v>
      </c>
      <c r="Q17" s="26">
        <v>2.5006274390717035E-4</v>
      </c>
      <c r="R17" s="4">
        <f t="shared" si="4"/>
        <v>1.2461655187849443E-2</v>
      </c>
      <c r="S17" s="4">
        <f t="shared" si="5"/>
        <v>0.25924733237300002</v>
      </c>
      <c r="T17" s="5">
        <f t="shared" si="6"/>
        <v>0.24678567718515057</v>
      </c>
      <c r="U17" s="28">
        <f t="shared" si="7"/>
        <v>19.803603411028046</v>
      </c>
      <c r="V17" s="28"/>
      <c r="Z17" s="23">
        <v>164243.02446367909</v>
      </c>
      <c r="AA17" s="26">
        <v>4.2379176588160553E-2</v>
      </c>
      <c r="AB17" s="4">
        <v>3.7705010207456171</v>
      </c>
      <c r="AC17" s="4">
        <v>6.3830721477300001</v>
      </c>
      <c r="AD17" s="5">
        <v>2.612571126984383</v>
      </c>
      <c r="AE17" s="28">
        <v>0.69289760501583064</v>
      </c>
    </row>
    <row r="18" spans="1:31" x14ac:dyDescent="0.25">
      <c r="A18" s="23" t="s">
        <v>32</v>
      </c>
      <c r="B18" s="23"/>
      <c r="C18" s="24">
        <v>9.0896440309435111E-2</v>
      </c>
      <c r="D18" s="24">
        <v>0.35174526174158854</v>
      </c>
      <c r="E18" s="25">
        <v>45.256528138950827</v>
      </c>
      <c r="F18" s="26">
        <v>12.525614849856634</v>
      </c>
      <c r="G18" s="25">
        <v>23.533394632254431</v>
      </c>
      <c r="H18" s="26">
        <v>8.8514344938986902</v>
      </c>
      <c r="I18" s="25">
        <v>20.876024749761058</v>
      </c>
      <c r="J18" s="23">
        <v>449.18469966554693</v>
      </c>
      <c r="K18" s="23">
        <v>1574242.1376000002</v>
      </c>
      <c r="L18" s="26">
        <v>0.83424638916290961</v>
      </c>
      <c r="M18" s="23">
        <v>1313305.8189609004</v>
      </c>
      <c r="N18" s="25">
        <v>464</v>
      </c>
      <c r="O18" s="23">
        <v>34.81417616622867</v>
      </c>
      <c r="P18" s="23">
        <v>1313299.4711730478</v>
      </c>
      <c r="Q18" s="26">
        <v>8.0277014866388288E-2</v>
      </c>
      <c r="R18" s="4">
        <f t="shared" si="4"/>
        <v>30.149207327204955</v>
      </c>
      <c r="S18" s="4">
        <f t="shared" si="5"/>
        <v>37.788997767700003</v>
      </c>
      <c r="T18" s="5">
        <f t="shared" si="6"/>
        <v>7.6397904404950481</v>
      </c>
      <c r="U18" s="28">
        <f t="shared" si="7"/>
        <v>0.25339937987694056</v>
      </c>
      <c r="V18" s="28"/>
      <c r="Z18" s="23">
        <v>105762.47746991793</v>
      </c>
      <c r="AA18" s="26">
        <v>3.8299216113544941E-2</v>
      </c>
      <c r="AB18" s="4">
        <v>2.4279723937079414</v>
      </c>
      <c r="AC18" s="4">
        <v>4.33326468928</v>
      </c>
      <c r="AD18" s="5">
        <v>1.9052922955720586</v>
      </c>
      <c r="AE18" s="28">
        <v>0.78472568325307102</v>
      </c>
    </row>
    <row r="19" spans="1:31" x14ac:dyDescent="0.25">
      <c r="A19" s="23" t="s">
        <v>33</v>
      </c>
      <c r="B19" s="23"/>
      <c r="C19" s="24">
        <v>0.10899453635238787</v>
      </c>
      <c r="D19" s="24">
        <v>0.15521871428771986</v>
      </c>
      <c r="E19" s="25">
        <v>36.594607472884789</v>
      </c>
      <c r="F19" s="26">
        <v>4.6623689639462107</v>
      </c>
      <c r="G19" s="25">
        <v>19.029195885900091</v>
      </c>
      <c r="H19" s="26">
        <v>3.294740734521989</v>
      </c>
      <c r="I19" s="25">
        <v>7.7706149399103515</v>
      </c>
      <c r="J19" s="23">
        <v>123.58132283153834</v>
      </c>
      <c r="K19" s="23">
        <v>350215.43040000007</v>
      </c>
      <c r="L19" s="26">
        <v>0.27656365952000128</v>
      </c>
      <c r="M19" s="23">
        <v>96856.861051796324</v>
      </c>
      <c r="N19" s="25">
        <v>457</v>
      </c>
      <c r="O19" s="23">
        <v>2.6740064398870929</v>
      </c>
      <c r="P19" s="23">
        <v>96856.688912949438</v>
      </c>
      <c r="Q19" s="26">
        <v>2.7716207037775758E-2</v>
      </c>
      <c r="R19" s="4">
        <f t="shared" si="4"/>
        <v>2.2235236205911257</v>
      </c>
      <c r="S19" s="4">
        <f t="shared" si="5"/>
        <v>4.5289383500799998</v>
      </c>
      <c r="T19" s="5">
        <f t="shared" si="6"/>
        <v>2.305414729488874</v>
      </c>
      <c r="U19" s="28">
        <f t="shared" si="7"/>
        <v>1.0368294306115702</v>
      </c>
      <c r="V19" s="28"/>
      <c r="Z19" s="23">
        <v>154581.79594387265</v>
      </c>
      <c r="AA19" s="26">
        <v>3.7574789314542265E-2</v>
      </c>
      <c r="AB19" s="4">
        <v>3.5487097324121364</v>
      </c>
      <c r="AC19" s="4">
        <v>6.60050122027</v>
      </c>
      <c r="AD19" s="5">
        <v>3.0517914878578636</v>
      </c>
      <c r="AE19" s="28">
        <v>0.85997213578341714</v>
      </c>
    </row>
    <row r="20" spans="1:31" x14ac:dyDescent="0.25">
      <c r="A20" s="23" t="s">
        <v>34</v>
      </c>
      <c r="B20" s="23"/>
      <c r="C20" s="24">
        <v>0.10601039676047348</v>
      </c>
      <c r="D20" s="24">
        <v>0.17235909572495489</v>
      </c>
      <c r="E20" s="25">
        <v>21.578765570963927</v>
      </c>
      <c r="F20" s="26">
        <v>3.1564197278761981</v>
      </c>
      <c r="G20" s="25">
        <v>11.220958096901244</v>
      </c>
      <c r="H20" s="26">
        <v>2.2305366076991802</v>
      </c>
      <c r="I20" s="25">
        <v>5.2606995464603301</v>
      </c>
      <c r="J20" s="23">
        <v>278.88805688207731</v>
      </c>
      <c r="K20" s="23">
        <v>466038.56640000001</v>
      </c>
      <c r="L20" s="26">
        <v>0.33172863800000268</v>
      </c>
      <c r="M20" s="23">
        <v>154598.33888734583</v>
      </c>
      <c r="N20" s="25">
        <v>449</v>
      </c>
      <c r="O20" s="23">
        <v>4.8240498470885163</v>
      </c>
      <c r="P20" s="23">
        <v>154581.79594387265</v>
      </c>
      <c r="Q20" s="26">
        <v>3.7574789314542265E-2</v>
      </c>
      <c r="R20" s="4">
        <f t="shared" si="4"/>
        <v>3.5487097324121364</v>
      </c>
      <c r="S20" s="4">
        <f t="shared" si="5"/>
        <v>6.60050122027</v>
      </c>
      <c r="T20" s="5">
        <f t="shared" si="6"/>
        <v>3.0517914878578636</v>
      </c>
      <c r="U20" s="28">
        <f t="shared" si="7"/>
        <v>0.85997213578341714</v>
      </c>
      <c r="V20" s="28"/>
      <c r="Z20" s="23">
        <v>312596.65784301545</v>
      </c>
      <c r="AA20" s="26">
        <v>2.6877649730137603E-2</v>
      </c>
      <c r="AB20" s="4">
        <v>7.1762318145779487</v>
      </c>
      <c r="AC20" s="4">
        <v>14.1849878222</v>
      </c>
      <c r="AD20" s="5">
        <v>7.0087560076220514</v>
      </c>
      <c r="AE20" s="28">
        <v>0.97666243074594061</v>
      </c>
    </row>
    <row r="21" spans="1:31" x14ac:dyDescent="0.25">
      <c r="A21" s="23" t="s">
        <v>35</v>
      </c>
      <c r="B21" s="23"/>
      <c r="C21" s="24">
        <v>0.12376892355998603</v>
      </c>
      <c r="D21" s="24">
        <v>0.17931831844486926</v>
      </c>
      <c r="E21" s="25">
        <v>55.568766787687089</v>
      </c>
      <c r="F21" s="26">
        <v>7.9527343245489774</v>
      </c>
      <c r="G21" s="25">
        <v>28.895758729597286</v>
      </c>
      <c r="H21" s="26">
        <v>5.6199322560146117</v>
      </c>
      <c r="I21" s="25">
        <v>13.25455720758163</v>
      </c>
      <c r="J21" s="23">
        <v>100.43501633433131</v>
      </c>
      <c r="K21" s="23">
        <v>432196.51199999999</v>
      </c>
      <c r="L21" s="26">
        <v>9.6706753279999322E-2</v>
      </c>
      <c r="M21" s="23">
        <v>41796.321454460267</v>
      </c>
      <c r="N21" s="25">
        <v>461</v>
      </c>
      <c r="O21" s="23">
        <v>1.0737757039925224</v>
      </c>
      <c r="P21" s="23">
        <v>41796.216566668627</v>
      </c>
      <c r="Q21" s="26">
        <v>9.0185961646373873E-3</v>
      </c>
      <c r="R21" s="4">
        <f t="shared" si="4"/>
        <v>0.95950910391801258</v>
      </c>
      <c r="S21" s="4">
        <f t="shared" si="5"/>
        <v>3.3050134741299999</v>
      </c>
      <c r="T21" s="5">
        <f t="shared" si="6"/>
        <v>2.3455043702119873</v>
      </c>
      <c r="U21" s="28">
        <f t="shared" si="7"/>
        <v>2.4444837059226114</v>
      </c>
      <c r="V21" s="28"/>
      <c r="Z21" s="23">
        <v>96856.688912949438</v>
      </c>
      <c r="AA21" s="26">
        <v>2.7716207037775758E-2</v>
      </c>
      <c r="AB21" s="4">
        <v>2.2235236205911257</v>
      </c>
      <c r="AC21" s="4">
        <v>4.5289383500799998</v>
      </c>
      <c r="AD21" s="5">
        <v>2.305414729488874</v>
      </c>
      <c r="AE21" s="28">
        <v>1.0368294306115702</v>
      </c>
    </row>
    <row r="22" spans="1:31" x14ac:dyDescent="0.25">
      <c r="A22" s="23" t="s">
        <v>36</v>
      </c>
      <c r="B22" s="23"/>
      <c r="C22" s="24">
        <v>0.11457383936671366</v>
      </c>
      <c r="D22" s="24">
        <v>0.16612961024448872</v>
      </c>
      <c r="E22" s="25">
        <v>22.957597882214184</v>
      </c>
      <c r="F22" s="26">
        <v>3.2291034534312515</v>
      </c>
      <c r="G22" s="25">
        <v>11.937950898751376</v>
      </c>
      <c r="H22" s="26">
        <v>2.2818997737580848</v>
      </c>
      <c r="I22" s="25">
        <v>5.381839089052086</v>
      </c>
      <c r="J22" s="23">
        <v>222.64785829182821</v>
      </c>
      <c r="K22" s="23">
        <v>395831.4623999999</v>
      </c>
      <c r="L22" s="26">
        <v>0.19307025901999972</v>
      </c>
      <c r="M22" s="23">
        <v>76423.282973833266</v>
      </c>
      <c r="N22" s="25">
        <v>450</v>
      </c>
      <c r="O22" s="23">
        <v>2.3511969733294174</v>
      </c>
      <c r="P22" s="23">
        <v>76412.404632498728</v>
      </c>
      <c r="Q22" s="26">
        <v>2.1561815630918846E-2</v>
      </c>
      <c r="R22" s="4">
        <f t="shared" si="4"/>
        <v>1.7541874341712289</v>
      </c>
      <c r="S22" s="4">
        <f t="shared" si="5"/>
        <v>4.2769244204800003</v>
      </c>
      <c r="T22" s="5">
        <f t="shared" si="6"/>
        <v>2.5227369863087716</v>
      </c>
      <c r="U22" s="28">
        <f t="shared" si="7"/>
        <v>1.4381228238022616</v>
      </c>
      <c r="V22" s="28"/>
      <c r="Z22" s="23">
        <v>76412.404632498728</v>
      </c>
      <c r="AA22" s="26">
        <v>2.1561815630918846E-2</v>
      </c>
      <c r="AB22" s="4">
        <v>1.7541874341712289</v>
      </c>
      <c r="AC22" s="4">
        <v>4.2769244204800003</v>
      </c>
      <c r="AD22" s="5">
        <v>2.5227369863087716</v>
      </c>
      <c r="AE22" s="28">
        <v>1.4381228238022616</v>
      </c>
    </row>
    <row r="23" spans="1:31" x14ac:dyDescent="0.25">
      <c r="A23" s="23" t="s">
        <v>37</v>
      </c>
      <c r="B23" s="23"/>
      <c r="C23" s="24">
        <v>0.10286295275113171</v>
      </c>
      <c r="D23" s="24">
        <v>0.17295945572543706</v>
      </c>
      <c r="E23" s="25">
        <v>29.882972254084873</v>
      </c>
      <c r="F23" s="26">
        <v>4.2694407294910901</v>
      </c>
      <c r="G23" s="25">
        <v>15.539145572124134</v>
      </c>
      <c r="H23" s="26">
        <v>3.0170714488403707</v>
      </c>
      <c r="I23" s="25">
        <v>7.1157345491518162</v>
      </c>
      <c r="J23" s="23">
        <v>177.27654247230538</v>
      </c>
      <c r="K23" s="23">
        <v>410242.272</v>
      </c>
      <c r="L23" s="26">
        <v>0.40036079102000444</v>
      </c>
      <c r="M23" s="23">
        <v>164244.92052776384</v>
      </c>
      <c r="N23" s="25">
        <v>452</v>
      </c>
      <c r="O23" s="23">
        <v>4.7894572146050116</v>
      </c>
      <c r="P23" s="23">
        <v>164243.02446367909</v>
      </c>
      <c r="Q23" s="26">
        <v>4.2379176588160553E-2</v>
      </c>
      <c r="R23" s="4">
        <f t="shared" si="4"/>
        <v>3.7705010207456171</v>
      </c>
      <c r="S23" s="4">
        <f t="shared" si="5"/>
        <v>6.3830721477300001</v>
      </c>
      <c r="T23" s="5">
        <f t="shared" si="6"/>
        <v>2.612571126984383</v>
      </c>
      <c r="U23" s="28">
        <f t="shared" si="7"/>
        <v>0.69289760501583064</v>
      </c>
      <c r="V23" s="28"/>
      <c r="Z23" s="23">
        <v>84863.294939813233</v>
      </c>
      <c r="AA23" s="26">
        <v>1.1988528125863681E-2</v>
      </c>
      <c r="AB23" s="4">
        <v>1.9481931804364838</v>
      </c>
      <c r="AC23" s="4">
        <v>5.8851137226699999</v>
      </c>
      <c r="AD23" s="5">
        <v>3.9369205422335161</v>
      </c>
      <c r="AE23" s="28">
        <v>2.0208060380087498</v>
      </c>
    </row>
    <row r="24" spans="1:31" x14ac:dyDescent="0.25">
      <c r="A24" s="23" t="s">
        <v>38</v>
      </c>
      <c r="B24" s="23"/>
      <c r="C24" s="24">
        <v>7.91333185479378E-2</v>
      </c>
      <c r="D24" s="24">
        <v>0.23557607516084833</v>
      </c>
      <c r="E24" s="25">
        <v>19.484353568796756</v>
      </c>
      <c r="F24" s="26">
        <v>3.8251565113216572</v>
      </c>
      <c r="G24" s="25">
        <v>10.131863855774313</v>
      </c>
      <c r="H24" s="26">
        <v>2.7031106013339721</v>
      </c>
      <c r="I24" s="25">
        <v>6.3752608522027625</v>
      </c>
      <c r="J24" s="23">
        <v>175.01273460059596</v>
      </c>
      <c r="K24" s="23">
        <v>264071.17440000008</v>
      </c>
      <c r="L24" s="26">
        <v>1.4510123554219871</v>
      </c>
      <c r="M24" s="23">
        <v>383170.53676519444</v>
      </c>
      <c r="N24" s="25">
        <v>287</v>
      </c>
      <c r="O24" s="23">
        <v>12.439453340896176</v>
      </c>
      <c r="P24" s="23">
        <v>383126.78572185303</v>
      </c>
      <c r="Q24" s="26">
        <v>0.17099638281251611</v>
      </c>
      <c r="R24" s="4">
        <f t="shared" si="4"/>
        <v>8.7953807557817498</v>
      </c>
      <c r="S24" s="4">
        <f t="shared" si="5"/>
        <v>9.95008788128</v>
      </c>
      <c r="T24" s="5">
        <f t="shared" si="6"/>
        <v>1.1547071254982502</v>
      </c>
      <c r="U24" s="28">
        <f t="shared" si="7"/>
        <v>0.13128563248830238</v>
      </c>
      <c r="V24" s="28"/>
      <c r="Z24" s="23">
        <v>41796.216566668627</v>
      </c>
      <c r="AA24" s="26">
        <v>9.0185961646373873E-3</v>
      </c>
      <c r="AB24" s="4">
        <v>0.95950910391801258</v>
      </c>
      <c r="AC24" s="4">
        <v>3.3050134741299999</v>
      </c>
      <c r="AD24" s="5">
        <v>2.3455043702119873</v>
      </c>
      <c r="AE24" s="28">
        <v>2.4444837059226114</v>
      </c>
    </row>
    <row r="25" spans="1:31" x14ac:dyDescent="0.25">
      <c r="A25" s="23" t="s">
        <v>39</v>
      </c>
      <c r="B25" s="23"/>
      <c r="C25" s="24">
        <v>7.7630056279441917E-2</v>
      </c>
      <c r="D25" s="24">
        <v>0.24719753272708495</v>
      </c>
      <c r="E25" s="25">
        <v>21.013163952298871</v>
      </c>
      <c r="F25" s="26">
        <v>4.2893009539568654</v>
      </c>
      <c r="G25" s="25">
        <v>10.926845255195413</v>
      </c>
      <c r="H25" s="26">
        <v>3.031106007462852</v>
      </c>
      <c r="I25" s="25">
        <v>7.1488349232614423</v>
      </c>
      <c r="J25" s="23">
        <v>174.12370684899702</v>
      </c>
      <c r="K25" s="23">
        <v>283344.44160000002</v>
      </c>
      <c r="L25" s="26">
        <v>1.5573920000000065</v>
      </c>
      <c r="M25" s="23">
        <v>441278.36659230909</v>
      </c>
      <c r="N25" s="25">
        <v>450</v>
      </c>
      <c r="O25" s="23">
        <v>13.893364483341953</v>
      </c>
      <c r="P25" s="23">
        <v>441218.13576474041</v>
      </c>
      <c r="Q25" s="26">
        <v>0.17799153846020352</v>
      </c>
      <c r="R25" s="4">
        <f t="shared" si="4"/>
        <v>10.128974650246565</v>
      </c>
      <c r="S25" s="4">
        <f t="shared" si="5"/>
        <v>11.3441851733</v>
      </c>
      <c r="T25" s="5">
        <f t="shared" si="6"/>
        <v>1.2152105230534342</v>
      </c>
      <c r="U25" s="28">
        <f t="shared" si="7"/>
        <v>0.11997369576039495</v>
      </c>
      <c r="V25" s="28"/>
      <c r="Z25" s="23">
        <v>27564.553168921637</v>
      </c>
      <c r="AA25" s="26">
        <v>5.5554624664752618E-3</v>
      </c>
      <c r="AB25" s="4">
        <v>0.63279506815706232</v>
      </c>
      <c r="AC25" s="4">
        <v>2.8176836243199999</v>
      </c>
      <c r="AD25" s="5">
        <v>2.1848885561629374</v>
      </c>
      <c r="AE25" s="28">
        <v>3.4527585092060784</v>
      </c>
    </row>
    <row r="26" spans="1:31" x14ac:dyDescent="0.25">
      <c r="A26" s="23" t="s">
        <v>40</v>
      </c>
      <c r="B26" s="23"/>
      <c r="C26" s="24">
        <v>8.4042940714084594E-2</v>
      </c>
      <c r="D26" s="24">
        <v>0.25436225755927039</v>
      </c>
      <c r="E26" s="25">
        <v>14.519464816806556</v>
      </c>
      <c r="F26" s="26">
        <v>3.1363805563048812</v>
      </c>
      <c r="G26" s="25">
        <v>7.5501217047394089</v>
      </c>
      <c r="H26" s="26">
        <v>2.2163755931221165</v>
      </c>
      <c r="I26" s="25">
        <v>5.2273009271748023</v>
      </c>
      <c r="J26" s="23">
        <v>322.94165516159126</v>
      </c>
      <c r="K26" s="23">
        <v>363111.51360000001</v>
      </c>
      <c r="L26" s="26">
        <v>1.1662922487920038</v>
      </c>
      <c r="M26" s="23">
        <v>423494.14375881222</v>
      </c>
      <c r="N26" s="25">
        <v>285</v>
      </c>
      <c r="O26" s="23">
        <v>15.697726597213583</v>
      </c>
      <c r="P26" s="23">
        <v>423465.16818011785</v>
      </c>
      <c r="Q26" s="26">
        <v>0.15692905736571308</v>
      </c>
      <c r="R26" s="4">
        <f t="shared" si="4"/>
        <v>9.7214225936666168</v>
      </c>
      <c r="S26" s="4">
        <f t="shared" si="5"/>
        <v>11.314041272700001</v>
      </c>
      <c r="T26" s="5">
        <f t="shared" si="6"/>
        <v>1.5926186790333841</v>
      </c>
      <c r="U26" s="28">
        <f t="shared" si="7"/>
        <v>0.1638256812404138</v>
      </c>
      <c r="V26" s="28"/>
      <c r="Z26" s="23">
        <v>5575.0092776869242</v>
      </c>
      <c r="AA26" s="26">
        <v>4.0544086709962237E-3</v>
      </c>
      <c r="AB26" s="4">
        <v>0.12798460233441056</v>
      </c>
      <c r="AC26" s="4">
        <v>0.67095065685300004</v>
      </c>
      <c r="AD26" s="5">
        <v>0.54296605451858948</v>
      </c>
      <c r="AE26" s="28">
        <v>4.2424326412319129</v>
      </c>
    </row>
    <row r="27" spans="1:31" x14ac:dyDescent="0.25">
      <c r="A27" s="23" t="s">
        <v>41</v>
      </c>
      <c r="B27" s="23"/>
      <c r="C27" s="24">
        <v>9.6678327566623548E-2</v>
      </c>
      <c r="D27" s="24">
        <v>0.18955520312424354</v>
      </c>
      <c r="E27" s="25">
        <v>26.624448541694058</v>
      </c>
      <c r="F27" s="26">
        <v>4.1759445130688917</v>
      </c>
      <c r="G27" s="25">
        <v>13.844713241680909</v>
      </c>
      <c r="H27" s="26">
        <v>2.9510007892353505</v>
      </c>
      <c r="I27" s="25">
        <v>6.9599075217814868</v>
      </c>
      <c r="J27" s="23">
        <v>176.83183156365337</v>
      </c>
      <c r="K27" s="23">
        <v>364591.39199999999</v>
      </c>
      <c r="L27" s="26">
        <v>0.58682596831999279</v>
      </c>
      <c r="M27" s="23">
        <v>213951.69665153406</v>
      </c>
      <c r="N27" s="25">
        <v>451</v>
      </c>
      <c r="O27" s="23">
        <v>6.4032909758648655</v>
      </c>
      <c r="P27" s="23">
        <v>213928.26585017337</v>
      </c>
      <c r="Q27" s="26">
        <v>6.3753414788217111E-2</v>
      </c>
      <c r="R27" s="4">
        <f t="shared" si="4"/>
        <v>4.9111172141913082</v>
      </c>
      <c r="S27" s="4">
        <f t="shared" si="5"/>
        <v>6.8679108330699998</v>
      </c>
      <c r="T27" s="5">
        <f t="shared" si="6"/>
        <v>1.9567936188786916</v>
      </c>
      <c r="U27" s="28">
        <f t="shared" si="7"/>
        <v>0.39844164444381075</v>
      </c>
      <c r="V27" s="28"/>
      <c r="Z27" s="23">
        <v>9949.1189286708905</v>
      </c>
      <c r="AA27" s="26">
        <v>2.5179557039497744E-3</v>
      </c>
      <c r="AB27" s="4">
        <v>0.22840034271512605</v>
      </c>
      <c r="AC27" s="4">
        <v>1.5776767430400001</v>
      </c>
      <c r="AD27" s="5">
        <v>1.3492764003248741</v>
      </c>
      <c r="AE27" s="28">
        <v>5.9075060233502743</v>
      </c>
    </row>
    <row r="28" spans="1:31" x14ac:dyDescent="0.25">
      <c r="A28" s="23" t="s">
        <v>42</v>
      </c>
      <c r="B28" s="23"/>
      <c r="C28" s="24">
        <v>8.9410315962076076E-2</v>
      </c>
      <c r="D28" s="24">
        <v>0.17097556066016056</v>
      </c>
      <c r="E28" s="25">
        <v>15.984495226333786</v>
      </c>
      <c r="F28" s="26">
        <v>2.3989117694915167</v>
      </c>
      <c r="G28" s="25">
        <v>8.3119375176935684</v>
      </c>
      <c r="H28" s="26">
        <v>1.6952309837740054</v>
      </c>
      <c r="I28" s="25">
        <v>3.9981862824858609</v>
      </c>
      <c r="J28" s="23">
        <v>151.14021217385121</v>
      </c>
      <c r="K28" s="23">
        <v>187087.296</v>
      </c>
      <c r="L28" s="26">
        <v>0.89961366487499661</v>
      </c>
      <c r="M28" s="23">
        <v>168306.28800611329</v>
      </c>
      <c r="N28" s="25">
        <v>285</v>
      </c>
      <c r="O28" s="23">
        <v>5.939647299273604</v>
      </c>
      <c r="P28" s="23">
        <v>168306.85309230653</v>
      </c>
      <c r="Q28" s="26">
        <v>0.11524523662132133</v>
      </c>
      <c r="R28" s="4">
        <f t="shared" si="4"/>
        <v>3.8637936889877533</v>
      </c>
      <c r="S28" s="4">
        <f t="shared" si="5"/>
        <v>4.7610624479999997</v>
      </c>
      <c r="T28" s="5">
        <f t="shared" si="6"/>
        <v>0.89726875901224634</v>
      </c>
      <c r="U28" s="28">
        <f t="shared" si="7"/>
        <v>0.23222481095964395</v>
      </c>
      <c r="V28" s="28"/>
      <c r="Z28" s="23">
        <v>4466.2351010799621</v>
      </c>
      <c r="AA28" s="26">
        <v>1.4625772413692278E-3</v>
      </c>
      <c r="AB28" s="4">
        <v>0.10253064970339675</v>
      </c>
      <c r="AC28" s="4">
        <v>0.88613501535999994</v>
      </c>
      <c r="AD28" s="5">
        <v>0.78360436565660319</v>
      </c>
      <c r="AE28" s="28">
        <v>7.6426353282987449</v>
      </c>
    </row>
    <row r="29" spans="1:31" x14ac:dyDescent="0.25">
      <c r="A29" s="23" t="s">
        <v>43</v>
      </c>
      <c r="B29" s="23"/>
      <c r="C29" s="24">
        <v>8.4429776850565061E-2</v>
      </c>
      <c r="D29" s="24">
        <v>0.26920637987169288</v>
      </c>
      <c r="E29" s="25">
        <v>18.226703197559285</v>
      </c>
      <c r="F29" s="26">
        <v>4.0683799947346513</v>
      </c>
      <c r="G29" s="25">
        <v>9.4778856627308272</v>
      </c>
      <c r="H29" s="26">
        <v>2.8749885296124873</v>
      </c>
      <c r="I29" s="25">
        <v>6.7806333245577521</v>
      </c>
      <c r="J29" s="23">
        <v>295.82749779576324</v>
      </c>
      <c r="K29" s="23">
        <v>417553.3824</v>
      </c>
      <c r="L29" s="26">
        <v>1.1467208017520008</v>
      </c>
      <c r="M29" s="23">
        <v>478817.14943998773</v>
      </c>
      <c r="N29" s="25">
        <v>287</v>
      </c>
      <c r="O29" s="23">
        <v>16.085365368891054</v>
      </c>
      <c r="P29" s="23">
        <v>478729.83676602598</v>
      </c>
      <c r="Q29" s="26">
        <v>0.13983811112596684</v>
      </c>
      <c r="R29" s="4">
        <f t="shared" si="4"/>
        <v>10.990124810973967</v>
      </c>
      <c r="S29" s="4">
        <f t="shared" si="5"/>
        <v>12.818121983099999</v>
      </c>
      <c r="T29" s="5">
        <f t="shared" si="6"/>
        <v>1.8279971721260324</v>
      </c>
      <c r="U29" s="28">
        <f t="shared" si="7"/>
        <v>0.1663308837312496</v>
      </c>
      <c r="V29" s="28"/>
      <c r="Z29" s="23">
        <v>6168.1630572620461</v>
      </c>
      <c r="AA29" s="26">
        <v>1.05361578322079E-3</v>
      </c>
      <c r="AB29" s="4">
        <v>0.14160153942291198</v>
      </c>
      <c r="AC29" s="4">
        <v>1.47155129682</v>
      </c>
      <c r="AD29" s="5">
        <v>1.329949757397088</v>
      </c>
      <c r="AE29" s="28">
        <v>9.3921984380764023</v>
      </c>
    </row>
    <row r="30" spans="1:31" x14ac:dyDescent="0.25">
      <c r="A30" s="23" t="s">
        <v>44</v>
      </c>
      <c r="B30" s="23"/>
      <c r="C30" s="24">
        <v>7.7709156148897673E-2</v>
      </c>
      <c r="D30" s="24">
        <v>0.19935978132945209</v>
      </c>
      <c r="E30" s="25">
        <v>11.751498762013743</v>
      </c>
      <c r="F30" s="26">
        <v>2.0992521396390806</v>
      </c>
      <c r="G30" s="25">
        <v>6.1107793562471464</v>
      </c>
      <c r="H30" s="26">
        <v>1.4834715120116173</v>
      </c>
      <c r="I30" s="25">
        <v>3.4987535660651345</v>
      </c>
      <c r="J30" s="23">
        <v>193.41022332801757</v>
      </c>
      <c r="K30" s="23">
        <v>176010.27839999998</v>
      </c>
      <c r="L30" s="26">
        <v>1.55147173999199</v>
      </c>
      <c r="M30" s="23">
        <v>273074.97288572253</v>
      </c>
      <c r="N30" s="25">
        <v>284</v>
      </c>
      <c r="O30" s="23">
        <v>10.96995353422882</v>
      </c>
      <c r="P30" s="23">
        <v>272946.53197914682</v>
      </c>
      <c r="Q30" s="26">
        <v>0.22624207910604963</v>
      </c>
      <c r="R30" s="4">
        <f t="shared" si="4"/>
        <v>6.26599017399327</v>
      </c>
      <c r="S30" s="4">
        <f t="shared" si="5"/>
        <v>7.0239738124800004</v>
      </c>
      <c r="T30" s="5">
        <f t="shared" si="6"/>
        <v>0.75798363848673045</v>
      </c>
      <c r="U30" s="28">
        <f t="shared" si="7"/>
        <v>0.12096789452889821</v>
      </c>
      <c r="V30" s="28"/>
      <c r="Z30" s="23">
        <v>4225.486676185883</v>
      </c>
      <c r="AA30" s="26">
        <v>9.0132124855784072E-4</v>
      </c>
      <c r="AB30" s="4">
        <v>9.7003826358720915E-2</v>
      </c>
      <c r="AC30" s="4">
        <v>1.06142580405</v>
      </c>
      <c r="AD30" s="5">
        <v>0.96442197769127902</v>
      </c>
      <c r="AE30" s="28">
        <v>9.942102429288088</v>
      </c>
    </row>
    <row r="31" spans="1:31" x14ac:dyDescent="0.25">
      <c r="A31" s="23" t="s">
        <v>45</v>
      </c>
      <c r="B31" s="23"/>
      <c r="C31" s="24">
        <v>8.3712995757050324E-2</v>
      </c>
      <c r="D31" s="24">
        <v>0.3198966395719624</v>
      </c>
      <c r="E31" s="25">
        <v>14.904898268046042</v>
      </c>
      <c r="F31" s="26">
        <v>3.9618446354763961</v>
      </c>
      <c r="G31" s="25">
        <v>7.7505470993839412</v>
      </c>
      <c r="H31" s="26">
        <v>2.7997035424033205</v>
      </c>
      <c r="I31" s="25">
        <v>6.6030743924606607</v>
      </c>
      <c r="J31" s="23">
        <v>629.44676516936158</v>
      </c>
      <c r="K31" s="23">
        <v>726529.68959999993</v>
      </c>
      <c r="L31" s="26">
        <v>1.1832522394317673</v>
      </c>
      <c r="M31" s="23">
        <v>859667.88223286672</v>
      </c>
      <c r="N31" s="25">
        <v>286</v>
      </c>
      <c r="O31" s="23">
        <v>31.656537882616288</v>
      </c>
      <c r="P31" s="23">
        <v>859693.25249236356</v>
      </c>
      <c r="Q31" s="26">
        <v>0.15816729055789042</v>
      </c>
      <c r="R31" s="4">
        <f t="shared" si="4"/>
        <v>19.735841425444526</v>
      </c>
      <c r="S31" s="4">
        <f>VLOOKUP(A31,$A$35:$T$63,20,FALSE)</f>
        <v>22.926549367300002</v>
      </c>
      <c r="T31" s="5">
        <f t="shared" si="6"/>
        <v>3.1907079418554751</v>
      </c>
      <c r="U31" s="28">
        <f t="shared" si="7"/>
        <v>0.16167073260640613</v>
      </c>
      <c r="V31" s="28"/>
      <c r="Z31" s="23">
        <v>542.82969998272176</v>
      </c>
      <c r="AA31" s="26">
        <v>2.5006274390717035E-4</v>
      </c>
      <c r="AB31" s="4">
        <v>1.2461655187849443E-2</v>
      </c>
      <c r="AC31" s="4">
        <v>0.25924733237300002</v>
      </c>
      <c r="AD31" s="5">
        <v>0.24678567718515057</v>
      </c>
      <c r="AE31" s="28">
        <v>19.803603411028046</v>
      </c>
    </row>
    <row r="32" spans="1:31" x14ac:dyDescent="0.25">
      <c r="A32" s="23" t="s">
        <v>46</v>
      </c>
      <c r="B32" s="23"/>
      <c r="C32" s="24">
        <v>8.0131421885829029E-2</v>
      </c>
      <c r="D32" s="24">
        <v>0.36619747837893751</v>
      </c>
      <c r="E32" s="25">
        <v>18.422759881567611</v>
      </c>
      <c r="F32" s="26">
        <v>5.4812107878994274</v>
      </c>
      <c r="G32" s="25">
        <v>9.5798351384151577</v>
      </c>
      <c r="H32" s="26">
        <v>3.8733889567822626</v>
      </c>
      <c r="I32" s="25">
        <v>9.135351313165712</v>
      </c>
      <c r="J32" s="23">
        <v>677.45387120238672</v>
      </c>
      <c r="K32" s="23">
        <v>966495.34080000001</v>
      </c>
      <c r="L32" s="26">
        <v>1.3864620452498659</v>
      </c>
      <c r="M32" s="23">
        <v>1340009.106930034</v>
      </c>
      <c r="N32" s="25">
        <v>289</v>
      </c>
      <c r="O32" s="23">
        <v>45.252168042241102</v>
      </c>
      <c r="P32" s="23">
        <v>1339800.5597173444</v>
      </c>
      <c r="Q32" s="26">
        <v>0.16995981569592186</v>
      </c>
      <c r="R32" s="4">
        <f t="shared" si="4"/>
        <v>30.757588606917913</v>
      </c>
      <c r="S32" s="4">
        <f>VLOOKUP(A32,$A$35:$T$63,20,FALSE)</f>
        <v>35.015180693700003</v>
      </c>
      <c r="T32" s="5">
        <f t="shared" si="6"/>
        <v>4.2575920867820898</v>
      </c>
      <c r="U32" s="28">
        <f t="shared" si="7"/>
        <v>0.13842411839218383</v>
      </c>
      <c r="V32" s="28"/>
      <c r="Z32" s="23">
        <v>610.44101557811564</v>
      </c>
      <c r="AA32" s="26">
        <v>1.6636377411235928E-4</v>
      </c>
      <c r="AB32" s="4">
        <v>1.401379741914866E-2</v>
      </c>
      <c r="AC32" s="4">
        <v>0.368809493333</v>
      </c>
      <c r="AD32" s="5">
        <v>0.35479569591385135</v>
      </c>
      <c r="AE32" s="28">
        <v>25.317598456864609</v>
      </c>
    </row>
    <row r="36" spans="1:20" x14ac:dyDescent="0.25">
      <c r="A36" s="27" t="s">
        <v>47</v>
      </c>
      <c r="B36" s="27" t="s">
        <v>48</v>
      </c>
      <c r="C36" s="27" t="s">
        <v>49</v>
      </c>
      <c r="D36" s="27" t="s">
        <v>50</v>
      </c>
      <c r="E36" s="27" t="s">
        <v>51</v>
      </c>
      <c r="F36" s="27" t="s">
        <v>52</v>
      </c>
      <c r="G36" s="27" t="s">
        <v>53</v>
      </c>
      <c r="H36" s="27" t="s">
        <v>54</v>
      </c>
      <c r="I36" s="27" t="s">
        <v>55</v>
      </c>
      <c r="J36" s="27" t="s">
        <v>56</v>
      </c>
      <c r="K36" s="27" t="s">
        <v>57</v>
      </c>
      <c r="L36" s="27" t="s">
        <v>58</v>
      </c>
      <c r="M36" s="27" t="s">
        <v>59</v>
      </c>
      <c r="N36" s="27" t="s">
        <v>60</v>
      </c>
      <c r="O36" s="27" t="s">
        <v>61</v>
      </c>
      <c r="P36" s="27" t="s">
        <v>62</v>
      </c>
      <c r="Q36" s="27" t="s">
        <v>63</v>
      </c>
      <c r="R36" s="27" t="s">
        <v>64</v>
      </c>
      <c r="S36" s="27" t="s">
        <v>65</v>
      </c>
      <c r="T36" s="27" t="s">
        <v>66</v>
      </c>
    </row>
    <row r="37" spans="1:20" x14ac:dyDescent="0.25">
      <c r="A37" t="s">
        <v>20</v>
      </c>
      <c r="B37">
        <v>0.12514900000000001</v>
      </c>
      <c r="C37">
        <v>6.09</v>
      </c>
      <c r="D37">
        <v>0.35</v>
      </c>
      <c r="E37">
        <v>0.1</v>
      </c>
      <c r="F37">
        <v>4.1519173260000004</v>
      </c>
      <c r="G37">
        <v>1.799995E-3</v>
      </c>
      <c r="H37">
        <v>0.57679448</v>
      </c>
      <c r="I37" t="s">
        <v>73</v>
      </c>
      <c r="J37">
        <v>4</v>
      </c>
      <c r="K37">
        <v>2007</v>
      </c>
      <c r="L37">
        <v>2.2799999999999998</v>
      </c>
      <c r="M37">
        <v>77230.8</v>
      </c>
      <c r="N37">
        <v>80.095359999999999</v>
      </c>
      <c r="O37">
        <v>4.8778074240000002</v>
      </c>
      <c r="P37">
        <v>75.217552576000003</v>
      </c>
      <c r="Q37">
        <v>0.88613501535999994</v>
      </c>
      <c r="R37">
        <v>12.9256900006</v>
      </c>
      <c r="S37">
        <v>0</v>
      </c>
      <c r="T37">
        <v>0.88613501535999994</v>
      </c>
    </row>
    <row r="38" spans="1:20" x14ac:dyDescent="0.25">
      <c r="A38" t="s">
        <v>21</v>
      </c>
      <c r="B38">
        <v>0.158605</v>
      </c>
      <c r="C38">
        <v>2</v>
      </c>
      <c r="D38">
        <v>0.35</v>
      </c>
      <c r="E38">
        <v>0.1</v>
      </c>
      <c r="F38">
        <v>4.0195076470000002</v>
      </c>
      <c r="G38">
        <v>1.799999E-3</v>
      </c>
      <c r="H38">
        <v>0.56796717399999996</v>
      </c>
      <c r="I38" t="s">
        <v>73</v>
      </c>
      <c r="J38">
        <v>4</v>
      </c>
      <c r="K38">
        <v>2007</v>
      </c>
      <c r="L38">
        <v>2.2799999999999998</v>
      </c>
      <c r="M38">
        <v>77230.8</v>
      </c>
      <c r="N38">
        <v>101.5072</v>
      </c>
      <c r="O38">
        <v>2.0301439999999999</v>
      </c>
      <c r="P38">
        <v>99.477056000000005</v>
      </c>
      <c r="Q38">
        <v>0.368809493333</v>
      </c>
      <c r="R38">
        <v>12.7172452145</v>
      </c>
      <c r="S38">
        <v>0</v>
      </c>
      <c r="T38">
        <v>0.368809493333</v>
      </c>
    </row>
    <row r="39" spans="1:20" x14ac:dyDescent="0.25">
      <c r="A39" t="s">
        <v>22</v>
      </c>
      <c r="B39">
        <v>0.24989800000000001</v>
      </c>
      <c r="C39">
        <v>5.0647428950000002</v>
      </c>
      <c r="D39">
        <v>0.35</v>
      </c>
      <c r="E39">
        <v>0.1</v>
      </c>
      <c r="F39">
        <v>3.582964145</v>
      </c>
      <c r="G39">
        <v>1.799999E-3</v>
      </c>
      <c r="H39">
        <v>0.53886427800000003</v>
      </c>
      <c r="I39" t="s">
        <v>73</v>
      </c>
      <c r="J39">
        <v>4</v>
      </c>
      <c r="K39">
        <v>2007</v>
      </c>
      <c r="L39">
        <v>2.2799999999999998</v>
      </c>
      <c r="M39">
        <v>77230.8</v>
      </c>
      <c r="N39">
        <v>159.93472</v>
      </c>
      <c r="O39">
        <v>8.1002823678400002</v>
      </c>
      <c r="P39">
        <v>151.834437632</v>
      </c>
      <c r="Q39">
        <v>1.47155129682</v>
      </c>
      <c r="R39">
        <v>12.0300241149</v>
      </c>
      <c r="S39">
        <v>0</v>
      </c>
      <c r="T39">
        <v>1.47155129682</v>
      </c>
    </row>
    <row r="40" spans="1:20" x14ac:dyDescent="0.25">
      <c r="A40" t="s">
        <v>23</v>
      </c>
      <c r="B40">
        <v>0.29051399999999999</v>
      </c>
      <c r="C40">
        <v>17.42338655</v>
      </c>
      <c r="D40">
        <v>0.35</v>
      </c>
      <c r="E40">
        <v>0.1</v>
      </c>
      <c r="F40">
        <v>3.3135071360000001</v>
      </c>
      <c r="G40">
        <v>1.8000030000000001E-3</v>
      </c>
      <c r="H40">
        <v>0.52090047100000003</v>
      </c>
      <c r="I40" t="s">
        <v>73</v>
      </c>
      <c r="J40">
        <v>4</v>
      </c>
      <c r="K40">
        <v>2007</v>
      </c>
      <c r="L40">
        <v>2.2799999999999998</v>
      </c>
      <c r="M40">
        <v>77230.8</v>
      </c>
      <c r="N40">
        <v>185.92895999999999</v>
      </c>
      <c r="O40">
        <v>32.395121409200001</v>
      </c>
      <c r="P40">
        <v>153.53383859100001</v>
      </c>
      <c r="Q40">
        <v>5.8851137226699999</v>
      </c>
      <c r="R40">
        <v>11.6058349048</v>
      </c>
      <c r="S40">
        <v>0</v>
      </c>
      <c r="T40">
        <v>5.8851137226699999</v>
      </c>
    </row>
    <row r="41" spans="1:20" x14ac:dyDescent="0.25">
      <c r="A41" t="s">
        <v>24</v>
      </c>
      <c r="B41">
        <v>0.20503099999999999</v>
      </c>
      <c r="C41">
        <v>11.82</v>
      </c>
      <c r="D41">
        <v>0.35</v>
      </c>
      <c r="E41">
        <v>0.1</v>
      </c>
      <c r="F41">
        <v>4.5000000189999998</v>
      </c>
      <c r="G41">
        <v>1.8E-3</v>
      </c>
      <c r="H41">
        <v>0.60000000200000003</v>
      </c>
      <c r="I41" t="s">
        <v>73</v>
      </c>
      <c r="J41">
        <v>4</v>
      </c>
      <c r="K41">
        <v>2007</v>
      </c>
      <c r="L41">
        <v>2.2799999999999998</v>
      </c>
      <c r="M41">
        <v>77230.8</v>
      </c>
      <c r="N41">
        <v>131.21984</v>
      </c>
      <c r="O41">
        <v>15.510185088</v>
      </c>
      <c r="P41">
        <v>115.709654912</v>
      </c>
      <c r="Q41">
        <v>2.8176836243199999</v>
      </c>
      <c r="R41">
        <v>13.4736518974</v>
      </c>
      <c r="S41">
        <v>0</v>
      </c>
      <c r="T41">
        <v>2.8176836243199999</v>
      </c>
    </row>
    <row r="42" spans="1:20" x14ac:dyDescent="0.25">
      <c r="A42" t="s">
        <v>25</v>
      </c>
      <c r="B42">
        <v>0.97666500000000001</v>
      </c>
      <c r="C42">
        <v>35.731489590000002</v>
      </c>
      <c r="D42">
        <v>0.35</v>
      </c>
      <c r="E42">
        <v>0.1</v>
      </c>
      <c r="F42">
        <v>3.8501119629999998</v>
      </c>
      <c r="G42">
        <v>1.8000010000000001E-3</v>
      </c>
      <c r="H42">
        <v>0.55667412999999999</v>
      </c>
      <c r="I42" t="s">
        <v>73</v>
      </c>
      <c r="J42">
        <v>4</v>
      </c>
      <c r="K42">
        <v>2007</v>
      </c>
      <c r="L42">
        <v>2.2799999999999998</v>
      </c>
      <c r="M42">
        <v>77230.8</v>
      </c>
      <c r="N42">
        <v>625.06560000000002</v>
      </c>
      <c r="O42">
        <v>223.345249795</v>
      </c>
      <c r="P42">
        <v>401.72035020499999</v>
      </c>
      <c r="Q42">
        <v>40.574387045999998</v>
      </c>
      <c r="R42">
        <v>12.4505764077</v>
      </c>
      <c r="S42">
        <v>0</v>
      </c>
      <c r="T42">
        <v>40.574387045999998</v>
      </c>
    </row>
    <row r="43" spans="1:20" x14ac:dyDescent="0.25">
      <c r="A43" t="s">
        <v>26</v>
      </c>
      <c r="B43">
        <v>0.12638199999999999</v>
      </c>
      <c r="C43">
        <v>29.49</v>
      </c>
      <c r="D43">
        <v>0.35</v>
      </c>
      <c r="E43">
        <v>0.1</v>
      </c>
      <c r="F43">
        <v>4.5000000370000004</v>
      </c>
      <c r="G43">
        <v>1.800002E-3</v>
      </c>
      <c r="H43">
        <v>0.60000001199999997</v>
      </c>
      <c r="I43" t="s">
        <v>73</v>
      </c>
      <c r="J43">
        <v>4</v>
      </c>
      <c r="K43">
        <v>2007</v>
      </c>
      <c r="L43">
        <v>2.2799999999999998</v>
      </c>
      <c r="M43">
        <v>77230.8</v>
      </c>
      <c r="N43">
        <v>80.884479999999996</v>
      </c>
      <c r="O43">
        <v>23.852833151999999</v>
      </c>
      <c r="P43">
        <v>57.031646848000001</v>
      </c>
      <c r="Q43">
        <v>4.33326468928</v>
      </c>
      <c r="R43">
        <v>13.4736514444</v>
      </c>
      <c r="S43">
        <v>0</v>
      </c>
      <c r="T43">
        <v>4.33326468928</v>
      </c>
    </row>
    <row r="44" spans="1:20" x14ac:dyDescent="0.25">
      <c r="A44" t="s">
        <v>27</v>
      </c>
      <c r="B44">
        <v>0.45819900000000002</v>
      </c>
      <c r="C44">
        <v>26.62683878</v>
      </c>
      <c r="D44">
        <v>0.35</v>
      </c>
      <c r="E44">
        <v>0.1</v>
      </c>
      <c r="F44">
        <v>4.5152777420000003</v>
      </c>
      <c r="G44">
        <v>1.7663889999999999E-3</v>
      </c>
      <c r="H44">
        <v>0.61222220500000002</v>
      </c>
      <c r="I44" t="s">
        <v>73</v>
      </c>
      <c r="J44">
        <v>4</v>
      </c>
      <c r="K44">
        <v>2007</v>
      </c>
      <c r="L44">
        <v>2.2799999999999998</v>
      </c>
      <c r="M44">
        <v>77230.8</v>
      </c>
      <c r="N44">
        <v>293.24736000000001</v>
      </c>
      <c r="O44">
        <v>78.082501773800004</v>
      </c>
      <c r="P44">
        <v>215.16485822600001</v>
      </c>
      <c r="Q44">
        <v>14.1849878222</v>
      </c>
      <c r="R44">
        <v>13.747787409800001</v>
      </c>
      <c r="S44">
        <v>0</v>
      </c>
      <c r="T44">
        <v>14.1849878222</v>
      </c>
    </row>
    <row r="45" spans="1:20" x14ac:dyDescent="0.25">
      <c r="A45" t="s">
        <v>28</v>
      </c>
      <c r="B45">
        <v>0.18979699999999999</v>
      </c>
      <c r="C45">
        <v>4.8099999999999996</v>
      </c>
      <c r="D45">
        <v>0.35</v>
      </c>
      <c r="E45">
        <v>0.1</v>
      </c>
      <c r="F45">
        <v>4.4999999839999996</v>
      </c>
      <c r="G45">
        <v>1.7999979999999999E-3</v>
      </c>
      <c r="H45">
        <v>0.59999999500000001</v>
      </c>
      <c r="I45" t="s">
        <v>73</v>
      </c>
      <c r="J45">
        <v>4</v>
      </c>
      <c r="K45">
        <v>2007</v>
      </c>
      <c r="L45">
        <v>2.2799999999999998</v>
      </c>
      <c r="M45">
        <v>77230.8</v>
      </c>
      <c r="N45">
        <v>121.47008</v>
      </c>
      <c r="O45">
        <v>5.8427108480000003</v>
      </c>
      <c r="P45">
        <v>115.627369152</v>
      </c>
      <c r="Q45">
        <v>1.06142580405</v>
      </c>
      <c r="R45">
        <v>13.4736524116</v>
      </c>
      <c r="S45">
        <v>0</v>
      </c>
      <c r="T45">
        <v>1.06142580405</v>
      </c>
    </row>
    <row r="46" spans="1:20" x14ac:dyDescent="0.25">
      <c r="A46" t="s">
        <v>29</v>
      </c>
      <c r="B46">
        <v>0.17807700000000001</v>
      </c>
      <c r="C46">
        <v>7.62</v>
      </c>
      <c r="D46">
        <v>0.35</v>
      </c>
      <c r="E46">
        <v>0.1</v>
      </c>
      <c r="F46">
        <v>4.4999999910000001</v>
      </c>
      <c r="G46">
        <v>1.800002E-3</v>
      </c>
      <c r="H46">
        <v>0.59999999599999998</v>
      </c>
      <c r="I46" t="s">
        <v>73</v>
      </c>
      <c r="J46">
        <v>4</v>
      </c>
      <c r="K46">
        <v>2007</v>
      </c>
      <c r="L46">
        <v>2.2799999999999998</v>
      </c>
      <c r="M46">
        <v>77230.8</v>
      </c>
      <c r="N46">
        <v>113.96928</v>
      </c>
      <c r="O46">
        <v>8.6844591359999992</v>
      </c>
      <c r="P46">
        <v>105.284820864</v>
      </c>
      <c r="Q46">
        <v>1.5776767430400001</v>
      </c>
      <c r="R46">
        <v>13.473651096499999</v>
      </c>
      <c r="S46">
        <v>0</v>
      </c>
      <c r="T46">
        <v>1.5776767430400001</v>
      </c>
    </row>
    <row r="47" spans="1:20" x14ac:dyDescent="0.25">
      <c r="A47" t="s">
        <v>30</v>
      </c>
      <c r="B47">
        <v>5.7478000000000001E-2</v>
      </c>
      <c r="C47">
        <v>10.039999999999999</v>
      </c>
      <c r="D47">
        <v>0.35</v>
      </c>
      <c r="E47">
        <v>0.1</v>
      </c>
      <c r="F47">
        <v>4.6070623550000001</v>
      </c>
      <c r="G47">
        <v>1.5644649999999999E-3</v>
      </c>
      <c r="H47">
        <v>0.68564994400000001</v>
      </c>
      <c r="I47" t="s">
        <v>73</v>
      </c>
      <c r="J47">
        <v>4</v>
      </c>
      <c r="K47">
        <v>2007</v>
      </c>
      <c r="L47">
        <v>2.2799999999999998</v>
      </c>
      <c r="M47">
        <v>77230.8</v>
      </c>
      <c r="N47">
        <v>36.785919999999997</v>
      </c>
      <c r="O47">
        <v>3.693306368</v>
      </c>
      <c r="P47">
        <v>33.092613632000003</v>
      </c>
      <c r="Q47">
        <v>0.67095065685300004</v>
      </c>
      <c r="R47">
        <v>15.405512610700001</v>
      </c>
      <c r="S47">
        <v>0</v>
      </c>
      <c r="T47">
        <v>0.67095065685300004</v>
      </c>
    </row>
    <row r="48" spans="1:20" x14ac:dyDescent="0.25">
      <c r="A48" t="s">
        <v>31</v>
      </c>
      <c r="B48">
        <v>8.8133000000000003E-2</v>
      </c>
      <c r="C48">
        <v>2.5299999999999998</v>
      </c>
      <c r="D48">
        <v>0.35</v>
      </c>
      <c r="E48">
        <v>0.1</v>
      </c>
      <c r="F48">
        <v>4.8540543920000001</v>
      </c>
      <c r="G48">
        <v>1.0210919999999999E-3</v>
      </c>
      <c r="H48">
        <v>0.88324355300000001</v>
      </c>
      <c r="I48" t="s">
        <v>73</v>
      </c>
      <c r="J48">
        <v>4</v>
      </c>
      <c r="K48">
        <v>2007</v>
      </c>
      <c r="L48">
        <v>2.2799999999999998</v>
      </c>
      <c r="M48">
        <v>77230.8</v>
      </c>
      <c r="N48">
        <v>56.405119999999997</v>
      </c>
      <c r="O48">
        <v>1.427049536</v>
      </c>
      <c r="P48">
        <v>54.978070463999998</v>
      </c>
      <c r="Q48">
        <v>0.25924733237300002</v>
      </c>
      <c r="R48">
        <v>20.028442973499999</v>
      </c>
      <c r="S48">
        <v>0</v>
      </c>
      <c r="T48">
        <v>0.25924733237300002</v>
      </c>
    </row>
    <row r="49" spans="1:20" x14ac:dyDescent="0.25">
      <c r="A49" t="s">
        <v>32</v>
      </c>
      <c r="B49">
        <v>0.67761800000000005</v>
      </c>
      <c r="C49">
        <v>47.965084990000001</v>
      </c>
      <c r="D49">
        <v>0.35</v>
      </c>
      <c r="E49">
        <v>0.1</v>
      </c>
      <c r="F49">
        <v>4.261170806</v>
      </c>
      <c r="G49">
        <v>1.7117230000000001E-3</v>
      </c>
      <c r="H49">
        <v>0.61350209600000005</v>
      </c>
      <c r="I49" t="s">
        <v>73</v>
      </c>
      <c r="J49">
        <v>4</v>
      </c>
      <c r="K49">
        <v>2007</v>
      </c>
      <c r="L49">
        <v>2.2799999999999998</v>
      </c>
      <c r="M49">
        <v>77230.8</v>
      </c>
      <c r="N49">
        <v>433.67552000000001</v>
      </c>
      <c r="O49">
        <v>208.01283174899999</v>
      </c>
      <c r="P49">
        <v>225.66268825099999</v>
      </c>
      <c r="Q49">
        <v>37.788997767700003</v>
      </c>
      <c r="R49">
        <v>13.7534027998</v>
      </c>
      <c r="S49">
        <v>0</v>
      </c>
      <c r="T49">
        <v>37.788997767700003</v>
      </c>
    </row>
    <row r="50" spans="1:20" x14ac:dyDescent="0.25">
      <c r="A50" t="s">
        <v>33</v>
      </c>
      <c r="B50">
        <v>0.15074699999999999</v>
      </c>
      <c r="C50">
        <v>25.84</v>
      </c>
      <c r="D50">
        <v>0.35</v>
      </c>
      <c r="E50">
        <v>0.1</v>
      </c>
      <c r="F50">
        <v>4.5560033449999997</v>
      </c>
      <c r="G50">
        <v>1.67279E-3</v>
      </c>
      <c r="H50">
        <v>0.646139515</v>
      </c>
      <c r="I50" t="s">
        <v>73</v>
      </c>
      <c r="J50">
        <v>4</v>
      </c>
      <c r="K50">
        <v>2007</v>
      </c>
      <c r="L50">
        <v>2.2799999999999998</v>
      </c>
      <c r="M50">
        <v>77230.8</v>
      </c>
      <c r="N50">
        <v>96.478080000000006</v>
      </c>
      <c r="O50">
        <v>24.929935872000001</v>
      </c>
      <c r="P50">
        <v>71.548144128000004</v>
      </c>
      <c r="Q50">
        <v>4.5289383500799998</v>
      </c>
      <c r="R50">
        <v>14.5108896109</v>
      </c>
      <c r="S50">
        <v>0</v>
      </c>
      <c r="T50">
        <v>4.5289383500799998</v>
      </c>
    </row>
    <row r="51" spans="1:20" x14ac:dyDescent="0.25">
      <c r="A51" t="s">
        <v>34</v>
      </c>
      <c r="B51">
        <v>0.200602</v>
      </c>
      <c r="C51">
        <v>28.3</v>
      </c>
      <c r="D51">
        <v>0.35</v>
      </c>
      <c r="E51">
        <v>0.1</v>
      </c>
      <c r="F51">
        <v>4.9573547270000002</v>
      </c>
      <c r="G51">
        <v>7.93821E-4</v>
      </c>
      <c r="H51">
        <v>0.965883783</v>
      </c>
      <c r="I51" t="s">
        <v>73</v>
      </c>
      <c r="J51">
        <v>4</v>
      </c>
      <c r="K51">
        <v>2007</v>
      </c>
      <c r="L51">
        <v>2.2799999999999998</v>
      </c>
      <c r="M51">
        <v>77230.8</v>
      </c>
      <c r="N51">
        <v>128.38527999999999</v>
      </c>
      <c r="O51">
        <v>36.333034240000003</v>
      </c>
      <c r="P51">
        <v>92.052245760000005</v>
      </c>
      <c r="Q51">
        <v>6.60050122027</v>
      </c>
      <c r="R51">
        <v>22.1178200875</v>
      </c>
      <c r="S51">
        <v>0</v>
      </c>
      <c r="T51">
        <v>6.60050122027</v>
      </c>
    </row>
    <row r="52" spans="1:20" x14ac:dyDescent="0.25">
      <c r="A52" t="s">
        <v>35</v>
      </c>
      <c r="B52">
        <v>0.18603500000000001</v>
      </c>
      <c r="C52">
        <v>15.28</v>
      </c>
      <c r="D52">
        <v>0.35</v>
      </c>
      <c r="E52">
        <v>0.1</v>
      </c>
      <c r="F52">
        <v>4.9934769409999999</v>
      </c>
      <c r="G52">
        <v>7.1434999999999999E-4</v>
      </c>
      <c r="H52">
        <v>0.99478155400000001</v>
      </c>
      <c r="I52" t="s">
        <v>73</v>
      </c>
      <c r="J52">
        <v>4</v>
      </c>
      <c r="K52">
        <v>2007</v>
      </c>
      <c r="L52">
        <v>2.2799999999999998</v>
      </c>
      <c r="M52">
        <v>77230.8</v>
      </c>
      <c r="N52">
        <v>119.0624</v>
      </c>
      <c r="O52">
        <v>18.192734720000001</v>
      </c>
      <c r="P52">
        <v>100.86966528000001</v>
      </c>
      <c r="Q52">
        <v>3.3050134741299999</v>
      </c>
      <c r="R52">
        <v>22.8959569423</v>
      </c>
      <c r="S52">
        <v>0</v>
      </c>
      <c r="T52">
        <v>3.3050134741299999</v>
      </c>
    </row>
    <row r="53" spans="1:20" x14ac:dyDescent="0.25">
      <c r="A53" t="s">
        <v>36</v>
      </c>
      <c r="B53">
        <v>0.17038200000000001</v>
      </c>
      <c r="C53">
        <v>21.59</v>
      </c>
      <c r="D53">
        <v>0.35</v>
      </c>
      <c r="E53">
        <v>0.1</v>
      </c>
      <c r="F53">
        <v>4.9746992609999996</v>
      </c>
      <c r="G53">
        <v>7.5565699999999997E-4</v>
      </c>
      <c r="H53">
        <v>0.97975942000000005</v>
      </c>
      <c r="I53" t="s">
        <v>73</v>
      </c>
      <c r="J53">
        <v>4</v>
      </c>
      <c r="K53">
        <v>2007</v>
      </c>
      <c r="L53">
        <v>2.2799999999999998</v>
      </c>
      <c r="M53">
        <v>77230.8</v>
      </c>
      <c r="N53">
        <v>109.04447999999999</v>
      </c>
      <c r="O53">
        <v>23.542703232000001</v>
      </c>
      <c r="P53">
        <v>85.501776767999999</v>
      </c>
      <c r="Q53">
        <v>4.2769244204800003</v>
      </c>
      <c r="R53">
        <v>22.487309548100001</v>
      </c>
      <c r="S53">
        <v>0</v>
      </c>
      <c r="T53">
        <v>4.2769244204800003</v>
      </c>
    </row>
    <row r="54" spans="1:20" x14ac:dyDescent="0.25">
      <c r="A54" t="s">
        <v>37</v>
      </c>
      <c r="B54">
        <v>0.17658499999999999</v>
      </c>
      <c r="C54">
        <v>31.09</v>
      </c>
      <c r="D54">
        <v>0.35</v>
      </c>
      <c r="E54">
        <v>0.1</v>
      </c>
      <c r="F54">
        <v>4.9956862700000002</v>
      </c>
      <c r="G54">
        <v>7.0949200000000004E-4</v>
      </c>
      <c r="H54">
        <v>0.99654900700000004</v>
      </c>
      <c r="I54" t="s">
        <v>73</v>
      </c>
      <c r="J54">
        <v>4</v>
      </c>
      <c r="K54">
        <v>2007</v>
      </c>
      <c r="L54">
        <v>2.2799999999999998</v>
      </c>
      <c r="M54">
        <v>77230.8</v>
      </c>
      <c r="N54">
        <v>113.01439999999999</v>
      </c>
      <c r="O54">
        <v>35.13617696</v>
      </c>
      <c r="P54">
        <v>77.878223039999995</v>
      </c>
      <c r="Q54">
        <v>6.3830721477300001</v>
      </c>
      <c r="R54">
        <v>22.9446938074</v>
      </c>
      <c r="S54">
        <v>0</v>
      </c>
      <c r="T54">
        <v>6.3830721477300001</v>
      </c>
    </row>
    <row r="55" spans="1:20" x14ac:dyDescent="0.25">
      <c r="A55" t="s">
        <v>38</v>
      </c>
      <c r="B55">
        <v>0.113667</v>
      </c>
      <c r="C55">
        <v>75.290000000000006</v>
      </c>
      <c r="D55">
        <v>0.35</v>
      </c>
      <c r="E55">
        <v>0.1</v>
      </c>
      <c r="F55">
        <v>5</v>
      </c>
      <c r="G55">
        <v>7.0000399999999995E-4</v>
      </c>
      <c r="H55">
        <v>1</v>
      </c>
      <c r="I55" t="s">
        <v>73</v>
      </c>
      <c r="J55">
        <v>4</v>
      </c>
      <c r="K55">
        <v>2007</v>
      </c>
      <c r="L55">
        <v>2.2799999999999998</v>
      </c>
      <c r="M55">
        <v>77230.8</v>
      </c>
      <c r="N55">
        <v>72.746880000000004</v>
      </c>
      <c r="O55">
        <v>54.771125951999998</v>
      </c>
      <c r="P55">
        <v>17.975754047999999</v>
      </c>
      <c r="Q55">
        <v>9.95008788128</v>
      </c>
      <c r="R55">
        <v>23.040292517099999</v>
      </c>
      <c r="S55">
        <v>0</v>
      </c>
      <c r="T55">
        <v>9.95008788128</v>
      </c>
    </row>
    <row r="56" spans="1:20" x14ac:dyDescent="0.25">
      <c r="A56" t="s">
        <v>39</v>
      </c>
      <c r="B56">
        <v>0.121963</v>
      </c>
      <c r="C56">
        <v>80</v>
      </c>
      <c r="D56">
        <v>0.35</v>
      </c>
      <c r="E56">
        <v>0.1</v>
      </c>
      <c r="F56">
        <v>5.0000000130000002</v>
      </c>
      <c r="G56">
        <v>6.9999600000000004E-4</v>
      </c>
      <c r="H56">
        <v>1</v>
      </c>
      <c r="I56" t="s">
        <v>73</v>
      </c>
      <c r="J56">
        <v>4</v>
      </c>
      <c r="K56">
        <v>2007</v>
      </c>
      <c r="L56">
        <v>2.2799999999999998</v>
      </c>
      <c r="M56">
        <v>77230.8</v>
      </c>
      <c r="N56">
        <v>78.056319999999999</v>
      </c>
      <c r="O56">
        <v>62.445056000000001</v>
      </c>
      <c r="P56">
        <v>15.611264</v>
      </c>
      <c r="Q56">
        <v>11.3441851733</v>
      </c>
      <c r="R56">
        <v>23.0403106628</v>
      </c>
      <c r="S56">
        <v>0</v>
      </c>
      <c r="T56">
        <v>11.3441851733</v>
      </c>
    </row>
    <row r="57" spans="1:20" x14ac:dyDescent="0.25">
      <c r="A57" t="s">
        <v>40</v>
      </c>
      <c r="B57">
        <v>0.15629799999999999</v>
      </c>
      <c r="C57">
        <v>62.26</v>
      </c>
      <c r="D57">
        <v>0.35</v>
      </c>
      <c r="E57">
        <v>0.1</v>
      </c>
      <c r="F57">
        <v>4.9722699119999998</v>
      </c>
      <c r="G57">
        <v>7.6100799999999998E-4</v>
      </c>
      <c r="H57">
        <v>0.97781591000000001</v>
      </c>
      <c r="I57" t="s">
        <v>73</v>
      </c>
      <c r="J57">
        <v>4</v>
      </c>
      <c r="K57">
        <v>2007</v>
      </c>
      <c r="L57">
        <v>2.2799999999999998</v>
      </c>
      <c r="M57">
        <v>77230.8</v>
      </c>
      <c r="N57">
        <v>100.03072</v>
      </c>
      <c r="O57">
        <v>62.279126271999999</v>
      </c>
      <c r="P57">
        <v>37.751593728000003</v>
      </c>
      <c r="Q57">
        <v>11.314041272700001</v>
      </c>
      <c r="R57">
        <v>22.4351121704</v>
      </c>
      <c r="S57">
        <v>0</v>
      </c>
      <c r="T57">
        <v>11.314041272700001</v>
      </c>
    </row>
    <row r="58" spans="1:20" x14ac:dyDescent="0.25">
      <c r="A58" t="s">
        <v>41</v>
      </c>
      <c r="B58">
        <v>0.15693499999999999</v>
      </c>
      <c r="C58">
        <v>37.64</v>
      </c>
      <c r="D58">
        <v>0.35</v>
      </c>
      <c r="E58">
        <v>0.1</v>
      </c>
      <c r="F58">
        <v>4.7031505559999998</v>
      </c>
      <c r="G58">
        <v>1.3530689999999999E-3</v>
      </c>
      <c r="H58">
        <v>0.76252046299999998</v>
      </c>
      <c r="I58" t="s">
        <v>73</v>
      </c>
      <c r="J58">
        <v>4</v>
      </c>
      <c r="K58">
        <v>2007</v>
      </c>
      <c r="L58">
        <v>2.2799999999999998</v>
      </c>
      <c r="M58">
        <v>77230.8</v>
      </c>
      <c r="N58">
        <v>100.4384</v>
      </c>
      <c r="O58">
        <v>37.805013760000001</v>
      </c>
      <c r="P58">
        <v>62.63338624</v>
      </c>
      <c r="Q58">
        <v>6.8679108330699998</v>
      </c>
      <c r="R58">
        <v>17.167341625700001</v>
      </c>
      <c r="S58">
        <v>0</v>
      </c>
      <c r="T58">
        <v>6.8679108330699998</v>
      </c>
    </row>
    <row r="59" spans="1:20" x14ac:dyDescent="0.25">
      <c r="A59" t="s">
        <v>42</v>
      </c>
      <c r="B59">
        <v>8.0530000000000004E-2</v>
      </c>
      <c r="C59">
        <v>50.85</v>
      </c>
      <c r="D59">
        <v>0.35</v>
      </c>
      <c r="E59">
        <v>0.1</v>
      </c>
      <c r="F59">
        <v>4.5134515620000002</v>
      </c>
      <c r="G59">
        <v>1.770396E-3</v>
      </c>
      <c r="H59">
        <v>0.61076126900000005</v>
      </c>
      <c r="I59" t="s">
        <v>73</v>
      </c>
      <c r="J59">
        <v>4</v>
      </c>
      <c r="K59">
        <v>2007</v>
      </c>
      <c r="L59">
        <v>2.2799999999999998</v>
      </c>
      <c r="M59">
        <v>77230.8</v>
      </c>
      <c r="N59">
        <v>51.539200000000001</v>
      </c>
      <c r="O59">
        <v>26.207683200000002</v>
      </c>
      <c r="P59">
        <v>25.331516799999999</v>
      </c>
      <c r="Q59">
        <v>4.7610624479999997</v>
      </c>
      <c r="R59">
        <v>13.7149994423</v>
      </c>
      <c r="S59">
        <v>0</v>
      </c>
      <c r="T59">
        <v>4.7610624479999997</v>
      </c>
    </row>
    <row r="60" spans="1:20" x14ac:dyDescent="0.25">
      <c r="A60" t="s">
        <v>43</v>
      </c>
      <c r="B60">
        <v>0.179732</v>
      </c>
      <c r="C60">
        <v>61.34</v>
      </c>
      <c r="D60">
        <v>0.35</v>
      </c>
      <c r="E60">
        <v>0.1</v>
      </c>
      <c r="F60">
        <v>4.450768718</v>
      </c>
      <c r="G60">
        <v>1.415693E-3</v>
      </c>
      <c r="H60">
        <v>0.72481972500000003</v>
      </c>
      <c r="I60" t="s">
        <v>73</v>
      </c>
      <c r="J60">
        <v>4</v>
      </c>
      <c r="K60">
        <v>2007</v>
      </c>
      <c r="L60">
        <v>2.2799999999999998</v>
      </c>
      <c r="M60">
        <v>77230.8</v>
      </c>
      <c r="N60">
        <v>115.02848</v>
      </c>
      <c r="O60">
        <v>70.558469631999998</v>
      </c>
      <c r="P60">
        <v>44.470010367999997</v>
      </c>
      <c r="Q60">
        <v>12.818121983099999</v>
      </c>
      <c r="R60">
        <v>16.2806382618</v>
      </c>
      <c r="S60">
        <v>0</v>
      </c>
      <c r="T60">
        <v>12.818121983099999</v>
      </c>
    </row>
    <row r="61" spans="1:20" x14ac:dyDescent="0.25">
      <c r="A61" t="s">
        <v>44</v>
      </c>
      <c r="B61">
        <v>7.5761999999999996E-2</v>
      </c>
      <c r="C61">
        <v>79.739999999999995</v>
      </c>
      <c r="D61">
        <v>0.35</v>
      </c>
      <c r="E61">
        <v>0.1</v>
      </c>
      <c r="F61">
        <v>3.000000021</v>
      </c>
      <c r="G61">
        <v>1.800006E-3</v>
      </c>
      <c r="H61">
        <v>0.5</v>
      </c>
      <c r="I61" t="s">
        <v>73</v>
      </c>
      <c r="J61">
        <v>4</v>
      </c>
      <c r="K61">
        <v>2007</v>
      </c>
      <c r="L61">
        <v>2.2799999999999998</v>
      </c>
      <c r="M61">
        <v>77230.8</v>
      </c>
      <c r="N61">
        <v>48.487679999999997</v>
      </c>
      <c r="O61">
        <v>38.664076031999997</v>
      </c>
      <c r="P61">
        <v>9.8236039680000005</v>
      </c>
      <c r="Q61">
        <v>7.0239738124800004</v>
      </c>
      <c r="R61">
        <v>11.1123011864</v>
      </c>
      <c r="S61">
        <v>0</v>
      </c>
      <c r="T61">
        <v>7.0239738124800004</v>
      </c>
    </row>
    <row r="62" spans="1:20" x14ac:dyDescent="0.25">
      <c r="A62" t="s">
        <v>45</v>
      </c>
      <c r="B62">
        <v>0.31272800000000001</v>
      </c>
      <c r="C62">
        <v>63.054589960000001</v>
      </c>
      <c r="D62">
        <v>0.35</v>
      </c>
      <c r="E62">
        <v>0.1</v>
      </c>
      <c r="F62">
        <v>3.351483381</v>
      </c>
      <c r="G62">
        <v>1.7976750000000001E-3</v>
      </c>
      <c r="H62">
        <v>0.52420764500000006</v>
      </c>
      <c r="I62" t="s">
        <v>73</v>
      </c>
      <c r="J62">
        <v>4</v>
      </c>
      <c r="K62">
        <v>2007</v>
      </c>
      <c r="L62">
        <v>2.2799999999999998</v>
      </c>
      <c r="M62">
        <v>77230.8</v>
      </c>
      <c r="N62">
        <v>200.14591999999999</v>
      </c>
      <c r="O62">
        <v>126.20118917800001</v>
      </c>
      <c r="P62">
        <v>73.944730822300002</v>
      </c>
      <c r="Q62">
        <v>22.926549367300002</v>
      </c>
      <c r="R62">
        <v>11.682698885500001</v>
      </c>
      <c r="S62">
        <v>0</v>
      </c>
      <c r="T62">
        <v>22.926549367300002</v>
      </c>
    </row>
    <row r="63" spans="1:20" x14ac:dyDescent="0.25">
      <c r="A63" t="s">
        <v>46</v>
      </c>
      <c r="B63">
        <v>0.41601900000000003</v>
      </c>
      <c r="C63">
        <v>72.391568169999999</v>
      </c>
      <c r="D63">
        <v>0.35</v>
      </c>
      <c r="E63">
        <v>0.1</v>
      </c>
      <c r="F63">
        <v>3.0387296589999999</v>
      </c>
      <c r="G63">
        <v>1.800002E-3</v>
      </c>
      <c r="H63">
        <v>0.50258197500000001</v>
      </c>
      <c r="I63" t="s">
        <v>73</v>
      </c>
      <c r="J63">
        <v>4</v>
      </c>
      <c r="K63">
        <v>2007</v>
      </c>
      <c r="L63">
        <v>2.2799999999999998</v>
      </c>
      <c r="M63">
        <v>77230.8</v>
      </c>
      <c r="N63">
        <v>266.25216</v>
      </c>
      <c r="O63">
        <v>192.74411391000001</v>
      </c>
      <c r="P63">
        <v>73.508046089499999</v>
      </c>
      <c r="Q63">
        <v>35.015180693700003</v>
      </c>
      <c r="R63">
        <v>11.173271490199999</v>
      </c>
      <c r="S63">
        <v>0</v>
      </c>
      <c r="T63">
        <v>35.015180693700003</v>
      </c>
    </row>
  </sheetData>
  <sortState ref="Z6:AE32">
    <sortCondition ref="AE6"/>
  </sortState>
  <mergeCells count="3">
    <mergeCell ref="C4:K4"/>
    <mergeCell ref="L4:M4"/>
    <mergeCell ref="N4:Q4"/>
  </mergeCells>
  <pageMargins left="0.7" right="0.7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32"/>
  <sheetViews>
    <sheetView topLeftCell="C1" workbookViewId="0">
      <selection activeCell="AE4" sqref="AE4"/>
    </sheetView>
  </sheetViews>
  <sheetFormatPr defaultRowHeight="15" x14ac:dyDescent="0.25"/>
  <cols>
    <col min="15" max="15" width="10.85546875" customWidth="1"/>
  </cols>
  <sheetData>
    <row r="3" spans="1:29" ht="15.75" thickBot="1" x14ac:dyDescent="0.3"/>
    <row r="4" spans="1:29" ht="66" thickTop="1" thickBot="1" x14ac:dyDescent="0.3">
      <c r="A4" s="29" t="s">
        <v>74</v>
      </c>
      <c r="B4" s="30" t="s">
        <v>75</v>
      </c>
      <c r="C4" s="30" t="s">
        <v>76</v>
      </c>
      <c r="D4" s="31" t="s">
        <v>77</v>
      </c>
      <c r="E4" s="31" t="s">
        <v>78</v>
      </c>
      <c r="F4" s="31" t="s">
        <v>79</v>
      </c>
      <c r="G4" s="32" t="s">
        <v>80</v>
      </c>
      <c r="H4" s="33" t="s">
        <v>81</v>
      </c>
      <c r="I4" s="34" t="s">
        <v>82</v>
      </c>
      <c r="J4" s="34" t="s">
        <v>83</v>
      </c>
      <c r="K4" s="34" t="s">
        <v>84</v>
      </c>
      <c r="L4" s="35" t="s">
        <v>85</v>
      </c>
      <c r="M4" s="34" t="s">
        <v>86</v>
      </c>
      <c r="N4" s="38" t="s">
        <v>88</v>
      </c>
      <c r="O4" s="39" t="s">
        <v>87</v>
      </c>
    </row>
    <row r="5" spans="1:29" ht="15.75" thickTop="1" x14ac:dyDescent="0.25">
      <c r="A5" s="36" t="s">
        <v>39</v>
      </c>
      <c r="B5" t="s">
        <v>39</v>
      </c>
      <c r="D5">
        <v>0.121963</v>
      </c>
      <c r="E5">
        <v>1945.5796800000001</v>
      </c>
      <c r="F5">
        <v>3339.3096</v>
      </c>
      <c r="G5">
        <v>1.2326999999999999E-2</v>
      </c>
      <c r="H5">
        <v>80</v>
      </c>
      <c r="I5">
        <v>0.35</v>
      </c>
      <c r="J5">
        <v>0.1</v>
      </c>
      <c r="K5">
        <v>5.0000000128112978</v>
      </c>
      <c r="L5">
        <v>6.9999648714221029E-4</v>
      </c>
      <c r="M5">
        <v>1</v>
      </c>
      <c r="N5">
        <f>H5*D5</f>
        <v>9.7570399999999999</v>
      </c>
      <c r="O5" s="28">
        <f>VLOOKUP(A5,long!$A$6:$U$32,21,FALSE)</f>
        <v>0.11997369576039495</v>
      </c>
      <c r="P5">
        <f>O5*100</f>
        <v>11.997369576039494</v>
      </c>
    </row>
    <row r="6" spans="1:29" x14ac:dyDescent="0.25">
      <c r="A6" s="36" t="s">
        <v>44</v>
      </c>
      <c r="B6" t="s">
        <v>44</v>
      </c>
      <c r="D6">
        <v>7.5761999999999996E-2</v>
      </c>
      <c r="E6">
        <v>764.24303999999995</v>
      </c>
      <c r="F6">
        <v>2069.8656000000001</v>
      </c>
      <c r="G6">
        <v>2.0253E-2</v>
      </c>
      <c r="H6">
        <v>79.739999999999995</v>
      </c>
      <c r="I6">
        <v>0.35</v>
      </c>
      <c r="J6">
        <v>0.1</v>
      </c>
      <c r="K6">
        <v>3.0000000206238226</v>
      </c>
      <c r="L6">
        <v>1.800006005657197E-3</v>
      </c>
      <c r="M6">
        <v>0.5</v>
      </c>
      <c r="N6">
        <f>H6*D6</f>
        <v>6.0412618799999995</v>
      </c>
      <c r="O6" s="28">
        <f>VLOOKUP(A6,long!$A$6:$U$32,21,FALSE)</f>
        <v>0.12096789452889821</v>
      </c>
      <c r="P6">
        <f t="shared" ref="P6:P31" si="0">O6*100</f>
        <v>12.096789452889821</v>
      </c>
      <c r="AB6">
        <v>80</v>
      </c>
      <c r="AC6" s="28">
        <v>0.11997369576039495</v>
      </c>
    </row>
    <row r="7" spans="1:29" x14ac:dyDescent="0.25">
      <c r="A7" s="37" t="s">
        <v>38</v>
      </c>
      <c r="B7" t="s">
        <v>38</v>
      </c>
      <c r="D7">
        <v>0.113667</v>
      </c>
      <c r="E7">
        <v>1942.15824</v>
      </c>
      <c r="F7">
        <v>3175.4818</v>
      </c>
      <c r="G7">
        <v>2.0145E-2</v>
      </c>
      <c r="H7">
        <v>75.290000000000006</v>
      </c>
      <c r="I7">
        <v>0.35</v>
      </c>
      <c r="J7">
        <v>0.1</v>
      </c>
      <c r="K7">
        <v>5</v>
      </c>
      <c r="L7">
        <v>7.0000378986008027E-4</v>
      </c>
      <c r="M7">
        <v>1</v>
      </c>
      <c r="N7">
        <f>H7*D7</f>
        <v>8.5579884300000018</v>
      </c>
      <c r="O7" s="28">
        <f>VLOOKUP(A7,long!$A$6:$U$32,21,FALSE)</f>
        <v>0.13128563248830238</v>
      </c>
      <c r="P7">
        <f t="shared" si="0"/>
        <v>13.128563248830238</v>
      </c>
      <c r="AB7">
        <v>79.739999999999995</v>
      </c>
      <c r="AC7" s="28">
        <v>0.12096789452889821</v>
      </c>
    </row>
    <row r="8" spans="1:29" x14ac:dyDescent="0.25">
      <c r="A8" s="36" t="s">
        <v>46</v>
      </c>
      <c r="B8" t="s">
        <v>46</v>
      </c>
      <c r="D8">
        <v>0.41601900000000003</v>
      </c>
      <c r="E8">
        <v>2111.3716800000002</v>
      </c>
      <c r="F8">
        <v>7332.7372999999989</v>
      </c>
      <c r="G8">
        <v>2.6880333333333329E-2</v>
      </c>
      <c r="H8">
        <v>72.391568173568999</v>
      </c>
      <c r="I8">
        <v>0.35</v>
      </c>
      <c r="J8">
        <v>0.1</v>
      </c>
      <c r="K8">
        <v>3.0387296587682586</v>
      </c>
      <c r="L8">
        <v>1.8000017106938812E-3</v>
      </c>
      <c r="M8">
        <v>0.5025819747459932</v>
      </c>
      <c r="N8">
        <f>H8*D8</f>
        <v>30.116267800000003</v>
      </c>
      <c r="O8" s="28">
        <f>VLOOKUP(A8,long!$A$6:$U$32,21,FALSE)</f>
        <v>0.13842411839218383</v>
      </c>
      <c r="P8">
        <f t="shared" si="0"/>
        <v>13.842411839218382</v>
      </c>
      <c r="AB8">
        <v>75.290000000000006</v>
      </c>
      <c r="AC8" s="28">
        <v>0.13128563248830238</v>
      </c>
    </row>
    <row r="9" spans="1:29" x14ac:dyDescent="0.25">
      <c r="A9" s="36" t="s">
        <v>45</v>
      </c>
      <c r="B9" t="s">
        <v>45</v>
      </c>
      <c r="D9">
        <v>0.31272800000000001</v>
      </c>
      <c r="E9">
        <v>1910.1667200000002</v>
      </c>
      <c r="F9">
        <v>4512.1347999999998</v>
      </c>
      <c r="G9">
        <v>4.2447499999999999E-2</v>
      </c>
      <c r="H9">
        <v>63.054589963162876</v>
      </c>
      <c r="I9">
        <v>0.35</v>
      </c>
      <c r="J9">
        <v>0.1</v>
      </c>
      <c r="K9">
        <v>3.3514833807935811</v>
      </c>
      <c r="L9">
        <v>1.7976746461562296E-3</v>
      </c>
      <c r="M9">
        <v>0.52420764528008956</v>
      </c>
      <c r="N9">
        <f>H9*D9</f>
        <v>19.718935810000001</v>
      </c>
      <c r="O9" s="28">
        <f>VLOOKUP(A9,long!$A$6:$U$32,21,FALSE)</f>
        <v>0.16167073260640613</v>
      </c>
      <c r="P9">
        <f t="shared" si="0"/>
        <v>16.167073260640613</v>
      </c>
      <c r="AB9">
        <v>72.391568173568999</v>
      </c>
      <c r="AC9" s="28">
        <v>0.13842411839218383</v>
      </c>
    </row>
    <row r="10" spans="1:29" x14ac:dyDescent="0.25">
      <c r="A10" s="36" t="s">
        <v>40</v>
      </c>
      <c r="B10" t="s">
        <v>40</v>
      </c>
      <c r="D10">
        <v>0.15629799999999999</v>
      </c>
      <c r="E10">
        <v>1058.3020799999999</v>
      </c>
      <c r="F10">
        <v>3212.9486000000002</v>
      </c>
      <c r="G10">
        <v>1.9467999999999999E-2</v>
      </c>
      <c r="H10">
        <v>62.260000000000005</v>
      </c>
      <c r="I10">
        <v>0.35</v>
      </c>
      <c r="J10">
        <v>0.1</v>
      </c>
      <c r="K10">
        <v>4.97226991211362</v>
      </c>
      <c r="L10">
        <v>7.6100777086864177E-4</v>
      </c>
      <c r="M10">
        <v>0.97781590969699683</v>
      </c>
      <c r="N10">
        <f>H10*D10</f>
        <v>9.7311134800000012</v>
      </c>
      <c r="O10" s="28">
        <f>VLOOKUP(A10,long!$A$6:$U$32,21,FALSE)</f>
        <v>0.1638256812404138</v>
      </c>
      <c r="P10">
        <f t="shared" si="0"/>
        <v>16.382568124041381</v>
      </c>
      <c r="AB10">
        <v>63.054589963162876</v>
      </c>
      <c r="AC10" s="28">
        <v>0.16167073260640613</v>
      </c>
    </row>
    <row r="11" spans="1:29" x14ac:dyDescent="0.25">
      <c r="A11" s="36" t="s">
        <v>43</v>
      </c>
      <c r="B11" t="s">
        <v>43</v>
      </c>
      <c r="D11">
        <v>0.179732</v>
      </c>
      <c r="E11">
        <v>1850.46048</v>
      </c>
      <c r="F11">
        <v>3702.8746000000001</v>
      </c>
      <c r="G11">
        <v>2.4667000000000001E-2</v>
      </c>
      <c r="H11">
        <v>61.34</v>
      </c>
      <c r="I11">
        <v>0.35</v>
      </c>
      <c r="J11">
        <v>0.1</v>
      </c>
      <c r="K11">
        <v>4.4507687180265538</v>
      </c>
      <c r="L11">
        <v>1.4156931372957021E-3</v>
      </c>
      <c r="M11">
        <v>0.72481972483000923</v>
      </c>
      <c r="N11">
        <f>H11*D11</f>
        <v>11.024760880000001</v>
      </c>
      <c r="O11" s="28">
        <f>VLOOKUP(A11,long!$A$6:$U$32,21,FALSE)</f>
        <v>0.1663308837312496</v>
      </c>
      <c r="P11">
        <f t="shared" si="0"/>
        <v>16.633088373124959</v>
      </c>
      <c r="AB11">
        <v>62.260000000000005</v>
      </c>
      <c r="AC11" s="28">
        <v>0.1638256812404138</v>
      </c>
    </row>
    <row r="12" spans="1:29" x14ac:dyDescent="0.25">
      <c r="A12" s="36" t="s">
        <v>42</v>
      </c>
      <c r="B12" t="s">
        <v>42</v>
      </c>
      <c r="D12">
        <v>8.0530000000000004E-2</v>
      </c>
      <c r="E12">
        <v>973.88016000000005</v>
      </c>
      <c r="F12">
        <v>2180.2334000000001</v>
      </c>
      <c r="G12">
        <v>3.4452000000000003E-2</v>
      </c>
      <c r="H12">
        <v>50.85</v>
      </c>
      <c r="I12">
        <v>0.35</v>
      </c>
      <c r="J12">
        <v>0.1</v>
      </c>
      <c r="K12">
        <v>4.5134515623981057</v>
      </c>
      <c r="L12">
        <v>1.7703955749986582E-3</v>
      </c>
      <c r="M12">
        <v>0.61076126932114316</v>
      </c>
      <c r="N12">
        <f>H12*D12</f>
        <v>4.0949505000000004</v>
      </c>
      <c r="O12" s="28">
        <f>VLOOKUP(A12,long!$A$6:$U$32,21,FALSE)</f>
        <v>0.23222481095964395</v>
      </c>
      <c r="P12">
        <f t="shared" si="0"/>
        <v>23.222481095964394</v>
      </c>
      <c r="AB12">
        <v>61.34</v>
      </c>
      <c r="AC12" s="28">
        <v>0.1663308837312496</v>
      </c>
    </row>
    <row r="13" spans="1:29" x14ac:dyDescent="0.25">
      <c r="A13" s="36" t="s">
        <v>32</v>
      </c>
      <c r="B13" t="s">
        <v>32</v>
      </c>
      <c r="D13">
        <v>0.67761800000000005</v>
      </c>
      <c r="E13">
        <v>5875.1615999999995</v>
      </c>
      <c r="F13">
        <v>13281.818899999998</v>
      </c>
      <c r="G13">
        <v>3.2279749999999996E-2</v>
      </c>
      <c r="H13">
        <v>47.96508498888754</v>
      </c>
      <c r="I13">
        <v>0.35</v>
      </c>
      <c r="J13">
        <v>0.1</v>
      </c>
      <c r="K13">
        <v>4.2611708055040296</v>
      </c>
      <c r="L13">
        <v>1.7117233083530292E-3</v>
      </c>
      <c r="M13">
        <v>0.61350209578452919</v>
      </c>
      <c r="N13">
        <f>H13*D13</f>
        <v>32.502004960000001</v>
      </c>
      <c r="O13" s="28">
        <f>VLOOKUP(A13,long!$A$6:$U$32,21,FALSE)</f>
        <v>0.25339937987694056</v>
      </c>
      <c r="P13">
        <f t="shared" si="0"/>
        <v>25.339937987694057</v>
      </c>
      <c r="AB13">
        <v>50.85</v>
      </c>
      <c r="AC13" s="28">
        <v>0.23222481095964395</v>
      </c>
    </row>
    <row r="14" spans="1:29" x14ac:dyDescent="0.25">
      <c r="A14" s="36" t="s">
        <v>41</v>
      </c>
      <c r="B14" t="s">
        <v>41</v>
      </c>
      <c r="D14">
        <v>0.15693499999999999</v>
      </c>
      <c r="E14">
        <v>1792.80816</v>
      </c>
      <c r="F14">
        <v>3378.0911999999998</v>
      </c>
      <c r="G14">
        <v>3.0137000000000001E-2</v>
      </c>
      <c r="H14">
        <v>37.64</v>
      </c>
      <c r="I14">
        <v>0.35</v>
      </c>
      <c r="J14">
        <v>0.1</v>
      </c>
      <c r="K14">
        <v>4.7031505562531155</v>
      </c>
      <c r="L14">
        <v>1.3530687015704829E-3</v>
      </c>
      <c r="M14">
        <v>0.76252046292393161</v>
      </c>
      <c r="N14">
        <f>H14*D14</f>
        <v>5.9070333999999995</v>
      </c>
      <c r="O14" s="28">
        <f>VLOOKUP(A14,long!$A$6:$U$32,21,FALSE)</f>
        <v>0.39844164444381075</v>
      </c>
      <c r="P14">
        <f t="shared" si="0"/>
        <v>39.844164444381072</v>
      </c>
      <c r="AB14">
        <v>47.96508498888754</v>
      </c>
      <c r="AC14" s="28">
        <v>0.25339937987694056</v>
      </c>
    </row>
    <row r="15" spans="1:29" x14ac:dyDescent="0.25">
      <c r="A15" s="36" t="s">
        <v>25</v>
      </c>
      <c r="B15" t="s">
        <v>25</v>
      </c>
      <c r="D15">
        <v>0.97666500000000001</v>
      </c>
      <c r="E15">
        <v>9944.3414400000001</v>
      </c>
      <c r="F15">
        <v>22808.823899999996</v>
      </c>
      <c r="G15">
        <v>3.0410749999999997E-2</v>
      </c>
      <c r="H15">
        <v>35.731489589572675</v>
      </c>
      <c r="I15">
        <v>0.35</v>
      </c>
      <c r="J15">
        <v>0.1</v>
      </c>
      <c r="K15">
        <v>3.8501119625719258</v>
      </c>
      <c r="L15">
        <v>1.8000007445629379E-3</v>
      </c>
      <c r="M15">
        <v>0.55667413003820909</v>
      </c>
      <c r="N15">
        <f>H15*D15</f>
        <v>34.897695279999994</v>
      </c>
      <c r="O15" s="28">
        <f>VLOOKUP(A15,long!$A$6:$U$32,21,FALSE)</f>
        <v>0.472984689358941</v>
      </c>
      <c r="P15">
        <f t="shared" si="0"/>
        <v>47.2984689358941</v>
      </c>
      <c r="AB15">
        <v>37.64</v>
      </c>
      <c r="AC15" s="28">
        <v>0.39844164444381075</v>
      </c>
    </row>
    <row r="16" spans="1:29" x14ac:dyDescent="0.25">
      <c r="A16" s="36" t="s">
        <v>37</v>
      </c>
      <c r="B16" t="s">
        <v>37</v>
      </c>
      <c r="D16">
        <v>0.17658499999999999</v>
      </c>
      <c r="E16">
        <v>1653.0676800000001</v>
      </c>
      <c r="F16">
        <v>3359.3578000000002</v>
      </c>
      <c r="G16">
        <v>2.9707000000000001E-2</v>
      </c>
      <c r="H16">
        <v>31.09</v>
      </c>
      <c r="I16">
        <v>0.35</v>
      </c>
      <c r="J16">
        <v>0.1</v>
      </c>
      <c r="K16">
        <v>4.995686269665736</v>
      </c>
      <c r="L16">
        <v>7.0949168618875602E-4</v>
      </c>
      <c r="M16">
        <v>0.99654900688418324</v>
      </c>
      <c r="N16">
        <f>H16*D16</f>
        <v>5.49002765</v>
      </c>
      <c r="O16" s="28">
        <f>VLOOKUP(A16,long!$A$6:$U$32,21,FALSE)</f>
        <v>0.69289760501583064</v>
      </c>
      <c r="P16">
        <f t="shared" si="0"/>
        <v>69.289760501583061</v>
      </c>
      <c r="AB16">
        <v>35.731489589572675</v>
      </c>
      <c r="AC16" s="28">
        <v>0.472984689358941</v>
      </c>
    </row>
    <row r="17" spans="1:29" x14ac:dyDescent="0.25">
      <c r="A17" s="36" t="s">
        <v>26</v>
      </c>
      <c r="B17" t="s">
        <v>26</v>
      </c>
      <c r="D17">
        <v>0.12638199999999999</v>
      </c>
      <c r="E17">
        <v>1085.3462400000001</v>
      </c>
      <c r="F17">
        <v>3215.2453999999998</v>
      </c>
      <c r="G17">
        <v>3.0814000000000001E-2</v>
      </c>
      <c r="H17">
        <v>29.49</v>
      </c>
      <c r="I17">
        <v>0.35</v>
      </c>
      <c r="J17">
        <v>0.1</v>
      </c>
      <c r="K17">
        <v>4.5000000370899933</v>
      </c>
      <c r="L17">
        <v>1.8000021017662874E-3</v>
      </c>
      <c r="M17">
        <v>0.60000001236333111</v>
      </c>
      <c r="N17">
        <f>H17*D17</f>
        <v>3.7270051799999995</v>
      </c>
      <c r="O17" s="28">
        <f>VLOOKUP(A17,long!$A$6:$U$32,21,FALSE)</f>
        <v>0.78472568325307102</v>
      </c>
      <c r="P17">
        <f t="shared" si="0"/>
        <v>78.472568325307108</v>
      </c>
      <c r="AB17">
        <v>31.09</v>
      </c>
      <c r="AC17" s="28">
        <v>0.69289760501583064</v>
      </c>
    </row>
    <row r="18" spans="1:29" x14ac:dyDescent="0.25">
      <c r="A18" s="36" t="s">
        <v>34</v>
      </c>
      <c r="B18" t="s">
        <v>34</v>
      </c>
      <c r="D18">
        <v>0.200602</v>
      </c>
      <c r="E18">
        <v>1387.25136</v>
      </c>
      <c r="F18">
        <v>2812.8038000000001</v>
      </c>
      <c r="G18">
        <v>6.5515000000000004E-2</v>
      </c>
      <c r="H18">
        <v>28.3</v>
      </c>
      <c r="I18">
        <v>0.35</v>
      </c>
      <c r="J18">
        <v>0.1</v>
      </c>
      <c r="K18">
        <v>4.9573547268619382</v>
      </c>
      <c r="L18">
        <v>7.9382100293268632E-4</v>
      </c>
      <c r="M18">
        <v>0.96588378304736078</v>
      </c>
      <c r="N18">
        <f>H18*D18</f>
        <v>5.6770366000000001</v>
      </c>
      <c r="O18" s="28">
        <f>VLOOKUP(A18,long!$A$6:$U$32,21,FALSE)</f>
        <v>0.85997213578341714</v>
      </c>
      <c r="P18">
        <f t="shared" si="0"/>
        <v>85.997213578341714</v>
      </c>
      <c r="AB18">
        <v>29.49</v>
      </c>
      <c r="AC18" s="28">
        <v>0.78472568325307102</v>
      </c>
    </row>
    <row r="19" spans="1:29" x14ac:dyDescent="0.25">
      <c r="A19" s="36" t="s">
        <v>27</v>
      </c>
      <c r="B19" t="s">
        <v>27</v>
      </c>
      <c r="D19">
        <v>0.45819900000000002</v>
      </c>
      <c r="E19">
        <v>3646.0300799999995</v>
      </c>
      <c r="F19">
        <v>8627.3986000000004</v>
      </c>
      <c r="G19">
        <v>1.7505000000000003E-2</v>
      </c>
      <c r="H19">
        <v>26.626838775291958</v>
      </c>
      <c r="I19">
        <v>0.35</v>
      </c>
      <c r="J19">
        <v>0.1</v>
      </c>
      <c r="K19">
        <v>4.5152777423718122</v>
      </c>
      <c r="L19">
        <v>1.766388967473703E-3</v>
      </c>
      <c r="M19">
        <v>0.61222220549171757</v>
      </c>
      <c r="N19">
        <f>H19*D19</f>
        <v>12.2003909</v>
      </c>
      <c r="O19" s="28">
        <f>VLOOKUP(A19,long!$A$6:$U$32,21,FALSE)</f>
        <v>0.97666243074594061</v>
      </c>
      <c r="P19">
        <f t="shared" si="0"/>
        <v>97.666243074594064</v>
      </c>
      <c r="AB19">
        <v>28.3</v>
      </c>
      <c r="AC19" s="28">
        <v>0.85997213578341714</v>
      </c>
    </row>
    <row r="20" spans="1:29" x14ac:dyDescent="0.25">
      <c r="A20" s="36" t="s">
        <v>33</v>
      </c>
      <c r="B20" t="s">
        <v>33</v>
      </c>
      <c r="D20">
        <v>0.15074700000000002</v>
      </c>
      <c r="E20">
        <v>2066.0270399999999</v>
      </c>
      <c r="F20">
        <v>3899.0212999999999</v>
      </c>
      <c r="G20">
        <v>5.3692999999999998E-2</v>
      </c>
      <c r="H20">
        <v>25.84</v>
      </c>
      <c r="I20">
        <v>0.35</v>
      </c>
      <c r="J20">
        <v>0.1</v>
      </c>
      <c r="K20">
        <v>4.5560033452905282</v>
      </c>
      <c r="L20">
        <v>1.6727903742350732E-3</v>
      </c>
      <c r="M20">
        <v>0.64613951547268389</v>
      </c>
      <c r="N20">
        <f>H20*D20</f>
        <v>3.8953024800000007</v>
      </c>
      <c r="O20" s="28">
        <f>VLOOKUP(A20,long!$A$6:$U$32,21,FALSE)</f>
        <v>1.0368294306115702</v>
      </c>
      <c r="P20">
        <f t="shared" si="0"/>
        <v>103.68294306115702</v>
      </c>
      <c r="AB20">
        <v>26.626838775291958</v>
      </c>
      <c r="AC20" s="28">
        <v>0.97666243074594061</v>
      </c>
    </row>
    <row r="21" spans="1:29" x14ac:dyDescent="0.25">
      <c r="A21" s="36" t="s">
        <v>36</v>
      </c>
      <c r="B21" t="s">
        <v>36</v>
      </c>
      <c r="D21">
        <v>0.17038199999999998</v>
      </c>
      <c r="E21">
        <v>1133.3361600000001</v>
      </c>
      <c r="F21">
        <v>2895.2246</v>
      </c>
      <c r="G21">
        <v>5.7667999999999997E-2</v>
      </c>
      <c r="H21">
        <v>21.59</v>
      </c>
      <c r="I21">
        <v>0.35</v>
      </c>
      <c r="J21">
        <v>0.1</v>
      </c>
      <c r="K21">
        <v>4.9746992607264184</v>
      </c>
      <c r="L21">
        <v>7.5565684577185918E-4</v>
      </c>
      <c r="M21">
        <v>0.97975941958584589</v>
      </c>
      <c r="N21">
        <f>H21*D21</f>
        <v>3.6785473799999995</v>
      </c>
      <c r="O21" s="28">
        <f>VLOOKUP(A21,long!$A$6:$U$32,21,FALSE)</f>
        <v>1.4381228238022616</v>
      </c>
      <c r="P21">
        <f t="shared" si="0"/>
        <v>143.81228238022615</v>
      </c>
      <c r="AB21">
        <v>25.84</v>
      </c>
      <c r="AC21" s="28">
        <v>1.0368294306115702</v>
      </c>
    </row>
    <row r="22" spans="1:29" x14ac:dyDescent="0.25">
      <c r="A22" s="36" t="s">
        <v>23</v>
      </c>
      <c r="B22" t="s">
        <v>23</v>
      </c>
      <c r="D22">
        <v>0.29051400000000005</v>
      </c>
      <c r="E22">
        <v>3015.9307199999998</v>
      </c>
      <c r="F22">
        <v>7199.3486000000003</v>
      </c>
      <c r="G22">
        <v>8.2179500000000003E-2</v>
      </c>
      <c r="H22">
        <v>17.423386549357343</v>
      </c>
      <c r="I22">
        <v>0.35</v>
      </c>
      <c r="J22">
        <v>0.1</v>
      </c>
      <c r="K22">
        <v>3.313507135563301</v>
      </c>
      <c r="L22">
        <v>1.8000027386840577E-3</v>
      </c>
      <c r="M22">
        <v>0.52090047068436385</v>
      </c>
      <c r="N22">
        <f>H22*D22</f>
        <v>5.06173772</v>
      </c>
      <c r="O22" s="28">
        <f>VLOOKUP(A22,long!$A$6:$U$32,21,FALSE)</f>
        <v>2.0208060380087498</v>
      </c>
      <c r="P22">
        <f t="shared" si="0"/>
        <v>202.08060380087497</v>
      </c>
      <c r="AB22">
        <v>21.59</v>
      </c>
      <c r="AC22" s="28">
        <v>1.4381228238022616</v>
      </c>
    </row>
    <row r="23" spans="1:29" x14ac:dyDescent="0.25">
      <c r="A23" s="36" t="s">
        <v>35</v>
      </c>
      <c r="B23" t="s">
        <v>35</v>
      </c>
      <c r="D23">
        <v>0.18603500000000001</v>
      </c>
      <c r="E23">
        <v>1983.6643200000001</v>
      </c>
      <c r="F23">
        <v>4154.6102000000001</v>
      </c>
      <c r="G23">
        <v>9.1769999999999994E-3</v>
      </c>
      <c r="H23">
        <v>15.28</v>
      </c>
      <c r="I23">
        <v>0.35</v>
      </c>
      <c r="J23">
        <v>0.1</v>
      </c>
      <c r="K23">
        <v>4.9934769409881978</v>
      </c>
      <c r="L23">
        <v>7.143500024743393E-4</v>
      </c>
      <c r="M23">
        <v>0.9947815544703551</v>
      </c>
      <c r="N23">
        <f>H23*D23</f>
        <v>2.8426147999999998</v>
      </c>
      <c r="O23" s="28">
        <f>VLOOKUP(A23,long!$A$6:$U$32,21,FALSE)</f>
        <v>2.4444837059226114</v>
      </c>
      <c r="P23">
        <f t="shared" si="0"/>
        <v>244.44837059226114</v>
      </c>
      <c r="AB23">
        <v>17.423386549357343</v>
      </c>
      <c r="AC23" s="28">
        <v>2.0208060380087498</v>
      </c>
    </row>
    <row r="24" spans="1:29" x14ac:dyDescent="0.25">
      <c r="A24" s="36" t="s">
        <v>24</v>
      </c>
      <c r="B24" t="s">
        <v>24</v>
      </c>
      <c r="D24">
        <v>0.20503100000000002</v>
      </c>
      <c r="E24">
        <v>1814.7043200000001</v>
      </c>
      <c r="F24">
        <v>3995.8353999999999</v>
      </c>
      <c r="G24">
        <v>1.8371999999999999E-2</v>
      </c>
      <c r="H24">
        <v>11.82</v>
      </c>
      <c r="I24">
        <v>0.35</v>
      </c>
      <c r="J24">
        <v>0.1</v>
      </c>
      <c r="K24">
        <v>4.5000000190519707</v>
      </c>
      <c r="L24">
        <v>1.7999996844993693E-3</v>
      </c>
      <c r="M24">
        <v>0.60000000152415767</v>
      </c>
      <c r="N24">
        <f>H24*D24</f>
        <v>2.4234664200000005</v>
      </c>
      <c r="O24" s="28">
        <f>VLOOKUP(A24,long!$A$6:$U$32,21,FALSE)</f>
        <v>3.4527585092060784</v>
      </c>
      <c r="P24">
        <f t="shared" si="0"/>
        <v>345.27585092060787</v>
      </c>
      <c r="AB24">
        <v>15.28</v>
      </c>
      <c r="AC24" s="28">
        <v>2.4444837059226114</v>
      </c>
    </row>
    <row r="25" spans="1:29" x14ac:dyDescent="0.25">
      <c r="A25" s="36" t="s">
        <v>30</v>
      </c>
      <c r="B25" t="s">
        <v>30</v>
      </c>
      <c r="D25">
        <v>5.7477999999999994E-2</v>
      </c>
      <c r="E25">
        <v>1253.16048</v>
      </c>
      <c r="F25">
        <v>2075.6314000000002</v>
      </c>
      <c r="G25">
        <v>3.2171999999999999E-2</v>
      </c>
      <c r="H25">
        <v>10.039999999999999</v>
      </c>
      <c r="I25">
        <v>0.35</v>
      </c>
      <c r="J25">
        <v>0.1</v>
      </c>
      <c r="K25">
        <v>4.607062355268325</v>
      </c>
      <c r="L25">
        <v>1.564464713165385E-3</v>
      </c>
      <c r="M25">
        <v>0.68564994402043511</v>
      </c>
      <c r="N25">
        <f>H25*D25</f>
        <v>0.57707911999999995</v>
      </c>
      <c r="O25" s="28">
        <f>VLOOKUP(A25,long!$A$6:$U$32,21,FALSE)</f>
        <v>4.2424326412319129</v>
      </c>
      <c r="P25">
        <f t="shared" si="0"/>
        <v>424.2432641231913</v>
      </c>
      <c r="AB25">
        <v>11.82</v>
      </c>
      <c r="AC25" s="28">
        <v>3.4527585092060784</v>
      </c>
    </row>
    <row r="26" spans="1:29" x14ac:dyDescent="0.25">
      <c r="A26" s="36" t="s">
        <v>29</v>
      </c>
      <c r="B26" t="s">
        <v>29</v>
      </c>
      <c r="D26">
        <v>0.17807699999999999</v>
      </c>
      <c r="E26">
        <v>1415.4729600000001</v>
      </c>
      <c r="F26">
        <v>2391.4810000000002</v>
      </c>
      <c r="G26">
        <v>2.0091999999999999E-2</v>
      </c>
      <c r="H26">
        <v>7.62</v>
      </c>
      <c r="I26">
        <v>0.35</v>
      </c>
      <c r="J26">
        <v>0.1</v>
      </c>
      <c r="K26">
        <v>4.4999999912257103</v>
      </c>
      <c r="L26">
        <v>1.8000015863915122E-3</v>
      </c>
      <c r="M26">
        <v>0.59999999649028424</v>
      </c>
      <c r="N26">
        <f>H26*D26</f>
        <v>1.3569467399999999</v>
      </c>
      <c r="O26" s="28">
        <f>VLOOKUP(A26,long!$A$6:$U$32,21,FALSE)</f>
        <v>5.9075060233502743</v>
      </c>
      <c r="P26">
        <f t="shared" si="0"/>
        <v>590.75060233502745</v>
      </c>
      <c r="AB26">
        <v>10.039999999999999</v>
      </c>
      <c r="AC26" s="28">
        <v>4.2424326412319129</v>
      </c>
    </row>
    <row r="27" spans="1:29" x14ac:dyDescent="0.25">
      <c r="A27" s="36" t="s">
        <v>20</v>
      </c>
      <c r="B27" t="s">
        <v>20</v>
      </c>
      <c r="D27">
        <v>0.12514900000000001</v>
      </c>
      <c r="E27">
        <v>1535.32368</v>
      </c>
      <c r="F27">
        <v>3060.4938999999999</v>
      </c>
      <c r="G27">
        <v>1.5969000000000001E-2</v>
      </c>
      <c r="H27">
        <v>6.09</v>
      </c>
      <c r="I27">
        <v>0.35</v>
      </c>
      <c r="J27">
        <v>0.1</v>
      </c>
      <c r="K27">
        <v>4.1519173258122528</v>
      </c>
      <c r="L27">
        <v>1.7999948536260503E-3</v>
      </c>
      <c r="M27">
        <v>0.5767944804802293</v>
      </c>
      <c r="N27">
        <f>H27*D27</f>
        <v>0.76215741000000004</v>
      </c>
      <c r="O27" s="28">
        <f>VLOOKUP(A27,long!$A$6:$U$32,21,FALSE)</f>
        <v>7.6426353282987449</v>
      </c>
      <c r="P27">
        <f t="shared" si="0"/>
        <v>764.26353282987452</v>
      </c>
      <c r="AB27">
        <v>7.62</v>
      </c>
      <c r="AC27" s="28">
        <v>5.9075060233502743</v>
      </c>
    </row>
    <row r="28" spans="1:29" x14ac:dyDescent="0.25">
      <c r="A28" s="36" t="s">
        <v>22</v>
      </c>
      <c r="B28" t="s">
        <v>22</v>
      </c>
      <c r="D28">
        <v>0.24989800000000001</v>
      </c>
      <c r="E28">
        <v>2816.8377599999999</v>
      </c>
      <c r="F28">
        <v>6240.2788</v>
      </c>
      <c r="G28">
        <v>0.15091099999999999</v>
      </c>
      <c r="H28">
        <v>5.0647428951012019</v>
      </c>
      <c r="I28">
        <v>0.35</v>
      </c>
      <c r="J28">
        <v>0.1</v>
      </c>
      <c r="K28">
        <v>3.5829641451653669</v>
      </c>
      <c r="L28">
        <v>1.799998913305416E-3</v>
      </c>
      <c r="M28">
        <v>0.53886427822012517</v>
      </c>
      <c r="N28">
        <f>H28*D28</f>
        <v>1.2656691200000001</v>
      </c>
      <c r="O28" s="28">
        <f>VLOOKUP(A28,long!$A$6:$U$32,21,FALSE)</f>
        <v>9.3921984380764023</v>
      </c>
      <c r="P28">
        <f t="shared" si="0"/>
        <v>939.21984380764025</v>
      </c>
      <c r="AB28">
        <v>6.09</v>
      </c>
      <c r="AC28" s="28">
        <v>7.6426353282987449</v>
      </c>
    </row>
    <row r="29" spans="1:29" x14ac:dyDescent="0.25">
      <c r="A29" s="36" t="s">
        <v>28</v>
      </c>
      <c r="B29" t="s">
        <v>28</v>
      </c>
      <c r="D29">
        <v>0.18979699999999999</v>
      </c>
      <c r="E29">
        <v>1739.7811200000001</v>
      </c>
      <c r="F29">
        <v>3366.3274000000001</v>
      </c>
      <c r="G29">
        <v>7.7780000000000002E-3</v>
      </c>
      <c r="H29">
        <v>4.8099999999999996</v>
      </c>
      <c r="I29">
        <v>0.35</v>
      </c>
      <c r="J29">
        <v>0.1</v>
      </c>
      <c r="K29">
        <v>4.4999999835350497</v>
      </c>
      <c r="L29">
        <v>1.799997688321072E-3</v>
      </c>
      <c r="M29">
        <v>0.59999999506051505</v>
      </c>
      <c r="N29">
        <f>H29*D29</f>
        <v>0.91292356999999991</v>
      </c>
      <c r="O29" s="28">
        <f>VLOOKUP(A29,long!$A$6:$U$32,21,FALSE)</f>
        <v>9.942102429288088</v>
      </c>
      <c r="P29">
        <f t="shared" si="0"/>
        <v>994.21024292880884</v>
      </c>
      <c r="AB29">
        <v>5.0647428951012019</v>
      </c>
      <c r="AC29" s="28">
        <v>9.3921984380764023</v>
      </c>
    </row>
    <row r="30" spans="1:29" x14ac:dyDescent="0.25">
      <c r="A30" s="36" t="s">
        <v>31</v>
      </c>
      <c r="B30" t="s">
        <v>31</v>
      </c>
      <c r="D30">
        <v>8.8132999999999989E-2</v>
      </c>
      <c r="E30">
        <v>1361.3212799999999</v>
      </c>
      <c r="F30">
        <v>3472.3656000000001</v>
      </c>
      <c r="G30">
        <v>2.5423999999999999E-2</v>
      </c>
      <c r="H30">
        <v>2.5299999999999998</v>
      </c>
      <c r="I30">
        <v>0.35</v>
      </c>
      <c r="J30">
        <v>0.1</v>
      </c>
      <c r="K30">
        <v>4.8540543922433415</v>
      </c>
      <c r="L30">
        <v>1.0210915913218259E-3</v>
      </c>
      <c r="M30">
        <v>0.88324355279808531</v>
      </c>
      <c r="N30">
        <f>H30*D30</f>
        <v>0.22297648999999994</v>
      </c>
      <c r="O30" s="28">
        <f>VLOOKUP(A30,long!$A$6:$U$32,21,FALSE)</f>
        <v>19.803603411028046</v>
      </c>
      <c r="P30">
        <f t="shared" si="0"/>
        <v>1980.3603411028046</v>
      </c>
      <c r="AB30">
        <v>4.8099999999999996</v>
      </c>
      <c r="AC30" s="28">
        <v>9.942102429288088</v>
      </c>
    </row>
    <row r="31" spans="1:29" x14ac:dyDescent="0.25">
      <c r="A31" s="36" t="s">
        <v>21</v>
      </c>
      <c r="B31" t="s">
        <v>21</v>
      </c>
      <c r="D31">
        <v>0.158605</v>
      </c>
      <c r="E31">
        <v>1489.55664</v>
      </c>
      <c r="F31">
        <v>2973.8015999999998</v>
      </c>
      <c r="G31">
        <v>2.2568000000000001E-2</v>
      </c>
      <c r="H31">
        <v>2</v>
      </c>
      <c r="I31">
        <v>0.35</v>
      </c>
      <c r="J31">
        <v>0.1</v>
      </c>
      <c r="K31">
        <v>4.019507646511201</v>
      </c>
      <c r="L31">
        <v>1.7999990995719098E-3</v>
      </c>
      <c r="M31">
        <v>0.56796717413539421</v>
      </c>
      <c r="N31">
        <f>H31*D31</f>
        <v>0.31720999999999999</v>
      </c>
      <c r="O31" s="28">
        <f>VLOOKUP(A31,long!$A$6:$U$32,21,FALSE)</f>
        <v>25.317598456864609</v>
      </c>
      <c r="P31">
        <f t="shared" si="0"/>
        <v>2531.7598456864607</v>
      </c>
      <c r="AB31">
        <v>2.5299999999999998</v>
      </c>
      <c r="AC31" s="28">
        <v>19.803603411028046</v>
      </c>
    </row>
    <row r="32" spans="1:29" x14ac:dyDescent="0.25">
      <c r="AB32">
        <v>2</v>
      </c>
      <c r="AC32" s="28">
        <v>25.317598456864609</v>
      </c>
    </row>
  </sheetData>
  <sortState ref="A5:O31">
    <sortCondition ref="O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13" sqref="F13"/>
    </sheetView>
  </sheetViews>
  <sheetFormatPr defaultRowHeight="15" x14ac:dyDescent="0.25"/>
  <cols>
    <col min="6" max="6" width="15.5703125" customWidth="1"/>
    <col min="8" max="8" width="13.140625" customWidth="1"/>
    <col min="10" max="10" width="27.85546875" bestFit="1" customWidth="1"/>
    <col min="13" max="13" width="13.5703125" customWidth="1"/>
  </cols>
  <sheetData>
    <row r="1" spans="1:13" ht="60" x14ac:dyDescent="0.25">
      <c r="A1" s="43"/>
      <c r="B1" s="44" t="s">
        <v>77</v>
      </c>
      <c r="C1" s="44" t="s">
        <v>78</v>
      </c>
      <c r="D1" s="44" t="s">
        <v>79</v>
      </c>
      <c r="E1" s="43" t="s">
        <v>80</v>
      </c>
      <c r="F1" s="43" t="s">
        <v>81</v>
      </c>
      <c r="G1" s="43" t="s">
        <v>82</v>
      </c>
      <c r="H1" s="43" t="s">
        <v>83</v>
      </c>
      <c r="I1" s="43" t="s">
        <v>84</v>
      </c>
      <c r="J1" s="43" t="s">
        <v>85</v>
      </c>
      <c r="K1" s="43" t="s">
        <v>86</v>
      </c>
      <c r="L1" s="43" t="s">
        <v>88</v>
      </c>
      <c r="M1" s="43" t="s">
        <v>87</v>
      </c>
    </row>
    <row r="2" spans="1:13" ht="30" x14ac:dyDescent="0.25">
      <c r="A2" s="40" t="s">
        <v>77</v>
      </c>
      <c r="B2" s="41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60" x14ac:dyDescent="0.25">
      <c r="A3" s="40" t="s">
        <v>78</v>
      </c>
      <c r="B3" s="41">
        <v>0.94718471019334627</v>
      </c>
      <c r="C3" s="41">
        <v>1</v>
      </c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30" x14ac:dyDescent="0.25">
      <c r="A4" s="40" t="s">
        <v>79</v>
      </c>
      <c r="B4" s="41">
        <v>0.97221414064964429</v>
      </c>
      <c r="C4" s="41">
        <v>0.98506102914492755</v>
      </c>
      <c r="D4" s="41">
        <v>1</v>
      </c>
      <c r="E4" s="41"/>
      <c r="F4" s="41"/>
      <c r="G4" s="41"/>
      <c r="H4" s="41"/>
      <c r="I4" s="41"/>
      <c r="J4" s="41"/>
      <c r="K4" s="41"/>
      <c r="L4" s="41"/>
      <c r="M4" s="41"/>
    </row>
    <row r="5" spans="1:13" x14ac:dyDescent="0.25">
      <c r="A5" s="41" t="s">
        <v>80</v>
      </c>
      <c r="B5" s="41">
        <v>6.218518562929802E-2</v>
      </c>
      <c r="C5" s="41">
        <v>8.4066080296680945E-2</v>
      </c>
      <c r="D5" s="41">
        <v>9.2917243702876282E-2</v>
      </c>
      <c r="E5" s="41">
        <v>1</v>
      </c>
      <c r="F5" s="41"/>
      <c r="G5" s="41"/>
      <c r="H5" s="41"/>
      <c r="I5" s="41"/>
      <c r="J5" s="41"/>
      <c r="K5" s="41"/>
      <c r="L5" s="41"/>
      <c r="M5" s="41"/>
    </row>
    <row r="6" spans="1:13" x14ac:dyDescent="0.25">
      <c r="A6" s="41" t="s">
        <v>81</v>
      </c>
      <c r="B6" s="41">
        <v>7.9330107301350331E-2</v>
      </c>
      <c r="C6" s="41">
        <v>1.7325869581248793E-2</v>
      </c>
      <c r="D6" s="41">
        <v>5.1147807788721335E-2</v>
      </c>
      <c r="E6" s="41">
        <v>-0.22878061986948664</v>
      </c>
      <c r="F6" s="41">
        <v>1</v>
      </c>
      <c r="G6" s="41"/>
      <c r="H6" s="41"/>
      <c r="I6" s="41"/>
      <c r="J6" s="41"/>
      <c r="K6" s="41"/>
      <c r="L6" s="41"/>
      <c r="M6" s="41"/>
    </row>
    <row r="7" spans="1:13" x14ac:dyDescent="0.25">
      <c r="A7" s="41" t="s">
        <v>82</v>
      </c>
      <c r="B7" s="41">
        <v>-1.678494135505529E-16</v>
      </c>
      <c r="C7" s="41">
        <v>-2.0881485105665182E-16</v>
      </c>
      <c r="D7" s="41">
        <v>3.1721070249838008E-16</v>
      </c>
      <c r="E7" s="41">
        <v>2.713381348682025E-17</v>
      </c>
      <c r="F7" s="41">
        <v>7.2405617976511987E-17</v>
      </c>
      <c r="G7" s="41">
        <v>1</v>
      </c>
      <c r="H7" s="41"/>
      <c r="I7" s="41"/>
      <c r="J7" s="41"/>
      <c r="K7" s="41"/>
      <c r="L7" s="41"/>
      <c r="M7" s="41"/>
    </row>
    <row r="8" spans="1:13" x14ac:dyDescent="0.25">
      <c r="A8" s="41" t="s">
        <v>83</v>
      </c>
      <c r="B8" s="41">
        <v>1.678494135505529E-16</v>
      </c>
      <c r="C8" s="41">
        <v>2.0881485105665182E-16</v>
      </c>
      <c r="D8" s="41">
        <v>-3.1721070249838008E-16</v>
      </c>
      <c r="E8" s="41">
        <v>-2.713381348682025E-17</v>
      </c>
      <c r="F8" s="41">
        <v>-7.2405617976511987E-17</v>
      </c>
      <c r="G8" s="41">
        <v>-1</v>
      </c>
      <c r="H8" s="41">
        <v>1</v>
      </c>
      <c r="I8" s="41"/>
      <c r="J8" s="41"/>
      <c r="K8" s="41"/>
      <c r="L8" s="41"/>
      <c r="M8" s="41"/>
    </row>
    <row r="9" spans="1:13" x14ac:dyDescent="0.25">
      <c r="A9" s="41" t="s">
        <v>84</v>
      </c>
      <c r="B9" s="41">
        <v>-0.32737623013734135</v>
      </c>
      <c r="C9" s="41">
        <v>-0.2255415681141546</v>
      </c>
      <c r="D9" s="41">
        <v>-0.30561827427339189</v>
      </c>
      <c r="E9" s="41">
        <v>-0.30406869174127671</v>
      </c>
      <c r="F9" s="41">
        <v>-0.16438232356403687</v>
      </c>
      <c r="G9" s="41">
        <v>-2.2623132739460791E-15</v>
      </c>
      <c r="H9" s="41">
        <v>2.2623132739460791E-15</v>
      </c>
      <c r="I9" s="41">
        <v>1</v>
      </c>
      <c r="J9" s="41"/>
      <c r="K9" s="41"/>
      <c r="L9" s="41"/>
      <c r="M9" s="41"/>
    </row>
    <row r="10" spans="1:13" x14ac:dyDescent="0.25">
      <c r="A10" s="41" t="s">
        <v>85</v>
      </c>
      <c r="B10" s="41">
        <v>0.29722407128970496</v>
      </c>
      <c r="C10" s="41">
        <v>0.2440454395506732</v>
      </c>
      <c r="D10" s="41">
        <v>0.27698735811807762</v>
      </c>
      <c r="E10" s="41">
        <v>0.12969899223855061</v>
      </c>
      <c r="F10" s="41">
        <v>-0.21693315175623021</v>
      </c>
      <c r="G10" s="41">
        <v>-3.8802646804488823E-16</v>
      </c>
      <c r="H10" s="41">
        <v>3.8802646804488823E-16</v>
      </c>
      <c r="I10" s="41">
        <v>-0.7116742406458072</v>
      </c>
      <c r="J10" s="41">
        <v>1</v>
      </c>
      <c r="K10" s="41"/>
      <c r="L10" s="41"/>
      <c r="M10" s="41"/>
    </row>
    <row r="11" spans="1:13" x14ac:dyDescent="0.25">
      <c r="A11" s="41" t="s">
        <v>86</v>
      </c>
      <c r="B11" s="41">
        <v>-0.31934575307922819</v>
      </c>
      <c r="C11" s="41">
        <v>-0.25258449498658736</v>
      </c>
      <c r="D11" s="41">
        <v>-0.29772076276598258</v>
      </c>
      <c r="E11" s="41">
        <v>-0.17521721293876644</v>
      </c>
      <c r="F11" s="41">
        <v>0.14334925387155362</v>
      </c>
      <c r="G11" s="41">
        <v>-2.4715931132687847E-16</v>
      </c>
      <c r="H11" s="41">
        <v>2.4715931132687847E-16</v>
      </c>
      <c r="I11" s="41">
        <v>0.81272299506500645</v>
      </c>
      <c r="J11" s="41">
        <v>-0.98771144152668244</v>
      </c>
      <c r="K11" s="41">
        <v>1</v>
      </c>
      <c r="L11" s="41"/>
      <c r="M11" s="41"/>
    </row>
    <row r="12" spans="1:13" x14ac:dyDescent="0.25">
      <c r="A12" s="41" t="s">
        <v>88</v>
      </c>
      <c r="B12" s="41">
        <v>0.84746645632670681</v>
      </c>
      <c r="C12" s="41">
        <v>0.73337853770591133</v>
      </c>
      <c r="D12" s="41">
        <v>0.78820134884580495</v>
      </c>
      <c r="E12" s="41">
        <v>-9.5422789639192651E-2</v>
      </c>
      <c r="F12" s="41">
        <v>0.52375569066150862</v>
      </c>
      <c r="G12" s="41">
        <v>9.5648753521336786E-17</v>
      </c>
      <c r="H12" s="41">
        <v>-9.5648753521336786E-17</v>
      </c>
      <c r="I12" s="41">
        <v>-0.3690906216497335</v>
      </c>
      <c r="J12" s="41">
        <v>0.16157209362678837</v>
      </c>
      <c r="K12" s="41">
        <v>-0.21611874098157019</v>
      </c>
      <c r="L12" s="41">
        <v>1</v>
      </c>
      <c r="M12" s="41"/>
    </row>
    <row r="13" spans="1:13" ht="15.75" thickBot="1" x14ac:dyDescent="0.3">
      <c r="A13" s="42" t="s">
        <v>87</v>
      </c>
      <c r="B13" s="42">
        <v>-0.20809976887986376</v>
      </c>
      <c r="C13" s="42">
        <v>-0.15587077065080085</v>
      </c>
      <c r="D13" s="42">
        <v>-0.16960402042170247</v>
      </c>
      <c r="E13" s="42">
        <v>2.6785699099203957E-2</v>
      </c>
      <c r="F13" s="42">
        <v>-0.62086609077144583</v>
      </c>
      <c r="G13" s="42">
        <v>-8.3694206077561482E-17</v>
      </c>
      <c r="H13" s="42">
        <v>8.3694206077561482E-17</v>
      </c>
      <c r="I13" s="42">
        <v>-2.3462026487383929E-2</v>
      </c>
      <c r="J13" s="42">
        <v>0.15814075894375454</v>
      </c>
      <c r="K13" s="42">
        <v>-0.13637743227576199</v>
      </c>
      <c r="L13" s="42">
        <v>-0.41741361922318365</v>
      </c>
      <c r="M13" s="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 output</vt:lpstr>
      <vt:lpstr>medium</vt:lpstr>
      <vt:lpstr>long</vt:lpstr>
      <vt:lpstr>discrepancy check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Bannister</dc:creator>
  <cp:lastModifiedBy>Mike Bannister</cp:lastModifiedBy>
  <dcterms:created xsi:type="dcterms:W3CDTF">2016-11-30T21:02:25Z</dcterms:created>
  <dcterms:modified xsi:type="dcterms:W3CDTF">2016-11-30T22:49:16Z</dcterms:modified>
</cp:coreProperties>
</file>