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rich/Documents/Life/New Jobs/Opps/SBD/"/>
    </mc:Choice>
  </mc:AlternateContent>
  <xr:revisionPtr revIDLastSave="0" documentId="13_ncr:1_{4993973B-97E6-CF47-A9D0-89CF335B6C3A}" xr6:coauthVersionLast="47" xr6:coauthVersionMax="47" xr10:uidLastSave="{00000000-0000-0000-0000-000000000000}"/>
  <bookViews>
    <workbookView xWindow="-20" yWindow="760" windowWidth="30240" windowHeight="17660" activeTab="8" xr2:uid="{9857075B-18C4-455F-888B-EEF3174C6B91}"/>
  </bookViews>
  <sheets>
    <sheet name="MFG locations" sheetId="1" r:id="rId1"/>
    <sheet name="SKU Cost" sheetId="2" r:id="rId2"/>
    <sheet name="Price elasticity " sheetId="3" r:id="rId3"/>
    <sheet name="Capability Check" sheetId="4" r:id="rId4"/>
    <sheet name="Quick Capacity Check" sheetId="13" r:id="rId5"/>
    <sheet name="Capacity Check " sheetId="6" r:id="rId6"/>
    <sheet name="Financial Check" sheetId="14" r:id="rId7"/>
    <sheet name="ProductionMatrix" sheetId="16" r:id="rId8"/>
    <sheet name="MarginMatrix" sheetId="17" r:id="rId9"/>
    <sheet name="Example Solver" sheetId="8" r:id="rId10"/>
    <sheet name="Charlotte Shutdown" sheetId="10" r:id="rId11"/>
  </sheets>
  <definedNames>
    <definedName name="_xlnm._FilterDatabase" localSheetId="1" hidden="1">'SKU Cost'!$A$1:$M$513</definedName>
    <definedName name="solver_adj" localSheetId="10" hidden="1">'Charlotte Shutdown'!$AH$5:$AM$20</definedName>
    <definedName name="solver_adj" localSheetId="9" hidden="1">'Example Solver'!$B$10:$I$13</definedName>
    <definedName name="solver_cvg" localSheetId="10" hidden="1">0.0001</definedName>
    <definedName name="solver_cvg" localSheetId="9" hidden="1">0.0001</definedName>
    <definedName name="solver_drv" localSheetId="10" hidden="1">1</definedName>
    <definedName name="solver_drv" localSheetId="9" hidden="1">1</definedName>
    <definedName name="solver_eng" localSheetId="10" hidden="1">2</definedName>
    <definedName name="solver_eng" localSheetId="9" hidden="1">2</definedName>
    <definedName name="solver_itr" localSheetId="10" hidden="1">2147483647</definedName>
    <definedName name="solver_itr" localSheetId="9" hidden="1">2147483647</definedName>
    <definedName name="solver_lhs1" localSheetId="10" hidden="1">'Charlotte Shutdown'!$AF$124:$AM$124</definedName>
    <definedName name="solver_lhs1" localSheetId="9" hidden="1">'Example Solver'!$B$10:$I$13</definedName>
    <definedName name="solver_lhs2" localSheetId="10" hidden="1">'Charlotte Shutdown'!$AF$4:$AM$118</definedName>
    <definedName name="solver_lhs2" localSheetId="9" hidden="1">'Example Solver'!$B$15:$I$15</definedName>
    <definedName name="solver_lhs3" localSheetId="10" hidden="1">'Charlotte Shutdown'!$D$118</definedName>
    <definedName name="solver_lhs3" localSheetId="9" hidden="1">'Example Solver'!$J$10:$J$13</definedName>
    <definedName name="solver_lin" localSheetId="10" hidden="1">1</definedName>
    <definedName name="solver_lin" localSheetId="9" hidden="1">1</definedName>
    <definedName name="solver_mip" localSheetId="10" hidden="1">2147483647</definedName>
    <definedName name="solver_mip" localSheetId="9" hidden="1">2147483647</definedName>
    <definedName name="solver_mni" localSheetId="10" hidden="1">30</definedName>
    <definedName name="solver_mni" localSheetId="9" hidden="1">30</definedName>
    <definedName name="solver_mrt" localSheetId="10" hidden="1">0.075</definedName>
    <definedName name="solver_mrt" localSheetId="9" hidden="1">0.075</definedName>
    <definedName name="solver_msl" localSheetId="10" hidden="1">2</definedName>
    <definedName name="solver_msl" localSheetId="9" hidden="1">2</definedName>
    <definedName name="solver_neg" localSheetId="10" hidden="1">1</definedName>
    <definedName name="solver_neg" localSheetId="9" hidden="1">1</definedName>
    <definedName name="solver_nod" localSheetId="10" hidden="1">2147483647</definedName>
    <definedName name="solver_nod" localSheetId="9" hidden="1">2147483647</definedName>
    <definedName name="solver_num" localSheetId="10" hidden="1">3</definedName>
    <definedName name="solver_num" localSheetId="9" hidden="1">3</definedName>
    <definedName name="solver_opt" localSheetId="10" hidden="1">'Charlotte Shutdown'!#REF!</definedName>
    <definedName name="solver_opt" localSheetId="9" hidden="1">'Example Solver'!$B$22</definedName>
    <definedName name="solver_pre" localSheetId="10" hidden="1">0.000001</definedName>
    <definedName name="solver_pre" localSheetId="9" hidden="1">0.000001</definedName>
    <definedName name="solver_rbv" localSheetId="10" hidden="1">1</definedName>
    <definedName name="solver_rbv" localSheetId="9" hidden="1">1</definedName>
    <definedName name="solver_rel1" localSheetId="10" hidden="1">3</definedName>
    <definedName name="solver_rel1" localSheetId="9" hidden="1">1</definedName>
    <definedName name="solver_rel2" localSheetId="10" hidden="1">1</definedName>
    <definedName name="solver_rel2" localSheetId="9" hidden="1">3</definedName>
    <definedName name="solver_rel3" localSheetId="10" hidden="1">2</definedName>
    <definedName name="solver_rel3" localSheetId="9" hidden="1">2</definedName>
    <definedName name="solver_rhs1" localSheetId="10" hidden="1">0</definedName>
    <definedName name="solver_rhs1" localSheetId="9" hidden="1">'Example Solver'!$W$3:$AD$6</definedName>
    <definedName name="solver_rhs2" localSheetId="10" hidden="1">'Charlotte Shutdown'!$W$4:$AD$118</definedName>
    <definedName name="solver_rhs2" localSheetId="9" hidden="1">0</definedName>
    <definedName name="solver_rhs3" localSheetId="10" hidden="1">'Charlotte Shutdown'!$AN$118</definedName>
    <definedName name="solver_rhs3" localSheetId="9" hidden="1">'Example Solver'!$K$10:$K$13</definedName>
    <definedName name="solver_rlx" localSheetId="10" hidden="1">1</definedName>
    <definedName name="solver_rlx" localSheetId="9" hidden="1">1</definedName>
    <definedName name="solver_rsd" localSheetId="10" hidden="1">0</definedName>
    <definedName name="solver_rsd" localSheetId="9" hidden="1">0</definedName>
    <definedName name="solver_scl" localSheetId="10" hidden="1">2</definedName>
    <definedName name="solver_scl" localSheetId="9" hidden="1">2</definedName>
    <definedName name="solver_sho" localSheetId="10" hidden="1">2</definedName>
    <definedName name="solver_sho" localSheetId="9" hidden="1">2</definedName>
    <definedName name="solver_ssz" localSheetId="10" hidden="1">100</definedName>
    <definedName name="solver_ssz" localSheetId="9" hidden="1">100</definedName>
    <definedName name="solver_tim" localSheetId="10" hidden="1">2147483647</definedName>
    <definedName name="solver_tim" localSheetId="9" hidden="1">2147483647</definedName>
    <definedName name="solver_tol" localSheetId="10" hidden="1">0.01</definedName>
    <definedName name="solver_tol" localSheetId="9" hidden="1">0.01</definedName>
    <definedName name="solver_typ" localSheetId="10" hidden="1">2</definedName>
    <definedName name="solver_typ" localSheetId="9" hidden="1">2</definedName>
    <definedName name="solver_val" localSheetId="10" hidden="1">0</definedName>
    <definedName name="solver_val" localSheetId="9" hidden="1">0</definedName>
    <definedName name="solver_ver" localSheetId="10" hidden="1">2</definedName>
    <definedName name="solver_ver" localSheetId="9" hidden="1">2</definedName>
  </definedNames>
  <calcPr calcId="191029" iterate="1"/>
  <pivotCaches>
    <pivotCache cacheId="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4" i="14" l="1"/>
  <c r="R125" i="14" s="1"/>
  <c r="AI123" i="14" s="1"/>
  <c r="P124" i="14"/>
  <c r="P125" i="14" s="1"/>
  <c r="AH123" i="14" s="1"/>
  <c r="N124" i="14"/>
  <c r="N125" i="14" s="1"/>
  <c r="AG123" i="14" s="1"/>
  <c r="L124" i="14"/>
  <c r="L125" i="14" s="1"/>
  <c r="AF123" i="14" s="1"/>
  <c r="J124" i="14"/>
  <c r="J125" i="14" s="1"/>
  <c r="AE123" i="14" s="1"/>
  <c r="H124" i="14"/>
  <c r="H125" i="14" s="1"/>
  <c r="AD123" i="14" s="1"/>
  <c r="F124" i="14"/>
  <c r="F125" i="14" s="1"/>
  <c r="AC123" i="14" s="1"/>
  <c r="D124" i="14"/>
  <c r="D125" i="14" s="1"/>
  <c r="AB123" i="14" s="1"/>
  <c r="Y20" i="14" a="1"/>
  <c r="Y20" i="14" s="1"/>
  <c r="Y21" i="14" a="1"/>
  <c r="Y21" i="14" s="1"/>
  <c r="Y22" i="14" a="1"/>
  <c r="Y22" i="14" s="1"/>
  <c r="Y23" i="14" a="1"/>
  <c r="Y23" i="14" s="1"/>
  <c r="Y24" i="14" a="1"/>
  <c r="Y24" i="14" s="1"/>
  <c r="Y25" i="14" a="1"/>
  <c r="Y25" i="14" s="1"/>
  <c r="Y26" i="14" a="1"/>
  <c r="Y26" i="14" s="1"/>
  <c r="Y27" i="14" a="1"/>
  <c r="Y27" i="14" s="1"/>
  <c r="Y28" i="14" a="1"/>
  <c r="Y28" i="14" s="1"/>
  <c r="Y29" i="14" a="1"/>
  <c r="Y29" i="14" s="1"/>
  <c r="Y30" i="14" a="1"/>
  <c r="Y30" i="14" s="1"/>
  <c r="Y31" i="14" a="1"/>
  <c r="Y31" i="14" s="1"/>
  <c r="Y32" i="14" a="1"/>
  <c r="Y32" i="14" s="1"/>
  <c r="Y33" i="14" a="1"/>
  <c r="Y33" i="14" s="1"/>
  <c r="Y34" i="14" a="1"/>
  <c r="Y34" i="14" s="1"/>
  <c r="Y35" i="14" a="1"/>
  <c r="Y35" i="14" s="1"/>
  <c r="Y36" i="14" a="1"/>
  <c r="Y36" i="14" s="1"/>
  <c r="Y37" i="14" a="1"/>
  <c r="Y37" i="14" s="1"/>
  <c r="Y38" i="14" a="1"/>
  <c r="Y38" i="14" s="1"/>
  <c r="Y39" i="14" a="1"/>
  <c r="Y39" i="14" s="1"/>
  <c r="Y40" i="14" a="1"/>
  <c r="Y40" i="14" s="1"/>
  <c r="Y41" i="14" a="1"/>
  <c r="Y41" i="14" s="1"/>
  <c r="Y42" i="14" a="1"/>
  <c r="Y42" i="14" s="1"/>
  <c r="Y43" i="14" a="1"/>
  <c r="Y43" i="14" s="1"/>
  <c r="Y44" i="14" a="1"/>
  <c r="Y44" i="14" s="1"/>
  <c r="Y45" i="14" a="1"/>
  <c r="Y45" i="14" s="1"/>
  <c r="Y46" i="14" a="1"/>
  <c r="Y46" i="14" s="1"/>
  <c r="Y47" i="14" a="1"/>
  <c r="Y47" i="14" s="1"/>
  <c r="Y48" i="14" a="1"/>
  <c r="Y48" i="14" s="1"/>
  <c r="Y49" i="14" a="1"/>
  <c r="Y49" i="14" s="1"/>
  <c r="Y50" i="14" a="1"/>
  <c r="Y50" i="14" s="1"/>
  <c r="Y51" i="14" a="1"/>
  <c r="Y51" i="14" s="1"/>
  <c r="Y52" i="14" a="1"/>
  <c r="Y52" i="14" s="1"/>
  <c r="Y53" i="14" a="1"/>
  <c r="Y53" i="14" s="1"/>
  <c r="Y54" i="14" a="1"/>
  <c r="Y54" i="14" s="1"/>
  <c r="Y55" i="14" a="1"/>
  <c r="Y55" i="14" s="1"/>
  <c r="Y56" i="14" a="1"/>
  <c r="Y56" i="14" s="1"/>
  <c r="Y57" i="14" a="1"/>
  <c r="Y57" i="14" s="1"/>
  <c r="Y58" i="14" a="1"/>
  <c r="Y58" i="14" s="1"/>
  <c r="Y59" i="14" a="1"/>
  <c r="Y59" i="14" s="1"/>
  <c r="Y60" i="14" a="1"/>
  <c r="Y60" i="14" s="1"/>
  <c r="Y61" i="14" a="1"/>
  <c r="Y61" i="14" s="1"/>
  <c r="Y62" i="14" a="1"/>
  <c r="Y62" i="14" s="1"/>
  <c r="Y63" i="14" a="1"/>
  <c r="Y63" i="14" s="1"/>
  <c r="Y64" i="14" a="1"/>
  <c r="Y64" i="14" s="1"/>
  <c r="Y65" i="14" a="1"/>
  <c r="Y65" i="14" s="1"/>
  <c r="Y66" i="14" a="1"/>
  <c r="Y66" i="14" s="1"/>
  <c r="Y67" i="14" a="1"/>
  <c r="Y67" i="14" s="1"/>
  <c r="Y68" i="14" a="1"/>
  <c r="Y68" i="14" s="1"/>
  <c r="Y69" i="14" a="1"/>
  <c r="Y69" i="14" s="1"/>
  <c r="Y70" i="14" a="1"/>
  <c r="Y70" i="14" s="1"/>
  <c r="Y71" i="14" a="1"/>
  <c r="Y71" i="14" s="1"/>
  <c r="Y72" i="14" a="1"/>
  <c r="Y72" i="14" s="1"/>
  <c r="Y73" i="14" a="1"/>
  <c r="Y73" i="14" s="1"/>
  <c r="Y74" i="14" a="1"/>
  <c r="Y74" i="14" s="1"/>
  <c r="Y75" i="14" a="1"/>
  <c r="Y75" i="14" s="1"/>
  <c r="Y76" i="14" a="1"/>
  <c r="Y76" i="14" s="1"/>
  <c r="Y77" i="14" a="1"/>
  <c r="Y77" i="14" s="1"/>
  <c r="Y78" i="14" a="1"/>
  <c r="Y78" i="14" s="1"/>
  <c r="Y79" i="14" a="1"/>
  <c r="Y79" i="14" s="1"/>
  <c r="Y80" i="14" a="1"/>
  <c r="Y80" i="14" s="1"/>
  <c r="Y81" i="14" a="1"/>
  <c r="Y81" i="14" s="1"/>
  <c r="Y82" i="14" a="1"/>
  <c r="Y82" i="14" s="1"/>
  <c r="Y83" i="14" a="1"/>
  <c r="Y83" i="14" s="1"/>
  <c r="Y84" i="14" a="1"/>
  <c r="Y84" i="14" s="1"/>
  <c r="Y85" i="14" a="1"/>
  <c r="Y85" i="14" s="1"/>
  <c r="Y86" i="14" a="1"/>
  <c r="Y86" i="14" s="1"/>
  <c r="Y87" i="14" a="1"/>
  <c r="Y87" i="14" s="1"/>
  <c r="Y88" i="14" a="1"/>
  <c r="Y88" i="14" s="1"/>
  <c r="Y89" i="14" a="1"/>
  <c r="Y89" i="14" s="1"/>
  <c r="Y90" i="14" a="1"/>
  <c r="Y90" i="14" s="1"/>
  <c r="Y91" i="14" a="1"/>
  <c r="Y91" i="14" s="1"/>
  <c r="Y92" i="14" a="1"/>
  <c r="Y92" i="14" s="1"/>
  <c r="Y93" i="14" a="1"/>
  <c r="Y93" i="14" s="1"/>
  <c r="Y94" i="14" a="1"/>
  <c r="Y94" i="14" s="1"/>
  <c r="Y95" i="14" a="1"/>
  <c r="Y95" i="14" s="1"/>
  <c r="Y96" i="14" a="1"/>
  <c r="Y96" i="14" s="1"/>
  <c r="Y97" i="14" a="1"/>
  <c r="Y97" i="14" s="1"/>
  <c r="Y98" i="14" a="1"/>
  <c r="Y98" i="14" s="1"/>
  <c r="Y99" i="14" a="1"/>
  <c r="Y99" i="14" s="1"/>
  <c r="Y100" i="14" a="1"/>
  <c r="Y100" i="14" s="1"/>
  <c r="Y101" i="14" a="1"/>
  <c r="Y101" i="14" s="1"/>
  <c r="Y102" i="14" a="1"/>
  <c r="Y102" i="14" s="1"/>
  <c r="Y103" i="14" a="1"/>
  <c r="Y103" i="14" s="1"/>
  <c r="Y104" i="14" a="1"/>
  <c r="Y104" i="14" s="1"/>
  <c r="Y105" i="14" a="1"/>
  <c r="Y105" i="14" s="1"/>
  <c r="Y106" i="14" a="1"/>
  <c r="Y106" i="14" s="1"/>
  <c r="Y107" i="14" a="1"/>
  <c r="Y107" i="14" s="1"/>
  <c r="Y108" i="14" a="1"/>
  <c r="Y108" i="14" s="1"/>
  <c r="Y109" i="14" a="1"/>
  <c r="Y109" i="14" s="1"/>
  <c r="Y110" i="14" a="1"/>
  <c r="Y110" i="14" s="1"/>
  <c r="Y111" i="14" a="1"/>
  <c r="Y111" i="14" s="1"/>
  <c r="Y112" i="14" a="1"/>
  <c r="Y112" i="14" s="1"/>
  <c r="Y113" i="14" a="1"/>
  <c r="Y113" i="14" s="1"/>
  <c r="Y114" i="14" a="1"/>
  <c r="Y114" i="14" s="1"/>
  <c r="Y115" i="14" a="1"/>
  <c r="Y115" i="14" s="1"/>
  <c r="Y116" i="14" a="1"/>
  <c r="Y116" i="14" s="1"/>
  <c r="Y117" i="14" a="1"/>
  <c r="Y117" i="14" s="1"/>
  <c r="Y118" i="14" a="1"/>
  <c r="Y118" i="14" s="1"/>
  <c r="Y119" i="14" a="1"/>
  <c r="Y119" i="14" s="1"/>
  <c r="Y120" i="14" a="1"/>
  <c r="Y120" i="14" s="1"/>
  <c r="Y8" i="14" a="1"/>
  <c r="Y8" i="14" s="1"/>
  <c r="Y9" i="14" a="1"/>
  <c r="Y9" i="14" s="1"/>
  <c r="Y10" i="14" a="1"/>
  <c r="Y10" i="14" s="1"/>
  <c r="Y11" i="14" a="1"/>
  <c r="Y11" i="14" s="1"/>
  <c r="Y12" i="14" a="1"/>
  <c r="Y12" i="14" s="1"/>
  <c r="Y13" i="14" a="1"/>
  <c r="Y13" i="14" s="1"/>
  <c r="Y14" i="14" a="1"/>
  <c r="Y14" i="14" s="1"/>
  <c r="Y15" i="14" a="1"/>
  <c r="Y15" i="14" s="1"/>
  <c r="Y16" i="14" a="1"/>
  <c r="Y16" i="14" s="1"/>
  <c r="Y17" i="14" a="1"/>
  <c r="Y17" i="14" s="1"/>
  <c r="Y18" i="14" a="1"/>
  <c r="Y18" i="14" s="1"/>
  <c r="Y19" i="14" a="1"/>
  <c r="Y19" i="14" s="1"/>
  <c r="Y7" i="14" a="1"/>
  <c r="Y7" i="14" s="1"/>
  <c r="Y6" i="14" a="1"/>
  <c r="Y6" i="14" s="1"/>
  <c r="Z18" i="14"/>
  <c r="AA18" i="14" s="1"/>
  <c r="Z19" i="14"/>
  <c r="AA19" i="14" s="1"/>
  <c r="Z20" i="14"/>
  <c r="AA20" i="14" s="1"/>
  <c r="Z21" i="14"/>
  <c r="AA21" i="14" s="1"/>
  <c r="Z22" i="14"/>
  <c r="AA22" i="14" s="1"/>
  <c r="Z23" i="14"/>
  <c r="AA23" i="14" s="1"/>
  <c r="Z24" i="14"/>
  <c r="AA24" i="14" s="1"/>
  <c r="Z25" i="14"/>
  <c r="AA25" i="14" s="1"/>
  <c r="Z26" i="14"/>
  <c r="AA26" i="14" s="1"/>
  <c r="Z27" i="14"/>
  <c r="AA27" i="14" s="1"/>
  <c r="Z28" i="14"/>
  <c r="AA28" i="14" s="1"/>
  <c r="Z29" i="14"/>
  <c r="AA29" i="14" s="1"/>
  <c r="Z30" i="14"/>
  <c r="AA30" i="14" s="1"/>
  <c r="Z31" i="14"/>
  <c r="AA31" i="14" s="1"/>
  <c r="AD31" i="14" s="1"/>
  <c r="Z32" i="14"/>
  <c r="AA32" i="14" s="1"/>
  <c r="Z33" i="14"/>
  <c r="AA33" i="14" s="1"/>
  <c r="Z34" i="14"/>
  <c r="AA34" i="14" s="1"/>
  <c r="Z35" i="14"/>
  <c r="AA35" i="14" s="1"/>
  <c r="Z36" i="14"/>
  <c r="AA36" i="14" s="1"/>
  <c r="Z37" i="14"/>
  <c r="AA37" i="14" s="1"/>
  <c r="Z38" i="14"/>
  <c r="AA38" i="14" s="1"/>
  <c r="Z39" i="14"/>
  <c r="AA39" i="14" s="1"/>
  <c r="Z40" i="14"/>
  <c r="AA40" i="14" s="1"/>
  <c r="Z41" i="14"/>
  <c r="AA41" i="14" s="1"/>
  <c r="Z42" i="14"/>
  <c r="AA42" i="14" s="1"/>
  <c r="Z43" i="14"/>
  <c r="AA43" i="14" s="1"/>
  <c r="Z44" i="14"/>
  <c r="AA44" i="14" s="1"/>
  <c r="Z45" i="14"/>
  <c r="AA45" i="14" s="1"/>
  <c r="Z46" i="14"/>
  <c r="AA46" i="14" s="1"/>
  <c r="AG46" i="14" s="1"/>
  <c r="Z47" i="14"/>
  <c r="AA47" i="14" s="1"/>
  <c r="Z48" i="14"/>
  <c r="AA48" i="14" s="1"/>
  <c r="Z49" i="14"/>
  <c r="AA49" i="14" s="1"/>
  <c r="Z50" i="14"/>
  <c r="AA50" i="14" s="1"/>
  <c r="Z51" i="14"/>
  <c r="AA51" i="14" s="1"/>
  <c r="Z52" i="14"/>
  <c r="AA52" i="14" s="1"/>
  <c r="Z53" i="14"/>
  <c r="AA53" i="14" s="1"/>
  <c r="Z54" i="14"/>
  <c r="AA54" i="14" s="1"/>
  <c r="Z55" i="14"/>
  <c r="AA55" i="14" s="1"/>
  <c r="Z56" i="14"/>
  <c r="AA56" i="14" s="1"/>
  <c r="Z57" i="14"/>
  <c r="AA57" i="14" s="1"/>
  <c r="Z58" i="14"/>
  <c r="AA58" i="14" s="1"/>
  <c r="Z59" i="14"/>
  <c r="AA59" i="14" s="1"/>
  <c r="Z60" i="14"/>
  <c r="AA60" i="14" s="1"/>
  <c r="Z61" i="14"/>
  <c r="AA61" i="14" s="1"/>
  <c r="Z62" i="14"/>
  <c r="AA62" i="14" s="1"/>
  <c r="Z63" i="14"/>
  <c r="AA63" i="14" s="1"/>
  <c r="Z64" i="14"/>
  <c r="AA64" i="14" s="1"/>
  <c r="Z65" i="14"/>
  <c r="AA65" i="14" s="1"/>
  <c r="Z66" i="14"/>
  <c r="AA66" i="14" s="1"/>
  <c r="Z67" i="14"/>
  <c r="AA67" i="14" s="1"/>
  <c r="Z68" i="14"/>
  <c r="AA68" i="14" s="1"/>
  <c r="Z69" i="14"/>
  <c r="AA69" i="14" s="1"/>
  <c r="Z70" i="14"/>
  <c r="AA70" i="14" s="1"/>
  <c r="Z71" i="14"/>
  <c r="AA71" i="14" s="1"/>
  <c r="Z72" i="14"/>
  <c r="AA72" i="14" s="1"/>
  <c r="Z73" i="14"/>
  <c r="AA73" i="14" s="1"/>
  <c r="Z74" i="14"/>
  <c r="AA74" i="14" s="1"/>
  <c r="Z75" i="14"/>
  <c r="AA75" i="14" s="1"/>
  <c r="Z76" i="14"/>
  <c r="AA76" i="14" s="1"/>
  <c r="Z77" i="14"/>
  <c r="AA77" i="14" s="1"/>
  <c r="Z78" i="14"/>
  <c r="AA78" i="14" s="1"/>
  <c r="Z79" i="14"/>
  <c r="AA79" i="14" s="1"/>
  <c r="Z80" i="14"/>
  <c r="AA80" i="14" s="1"/>
  <c r="Z81" i="14"/>
  <c r="AA81" i="14" s="1"/>
  <c r="Z82" i="14"/>
  <c r="AA82" i="14" s="1"/>
  <c r="Z83" i="14"/>
  <c r="AA83" i="14" s="1"/>
  <c r="Z84" i="14"/>
  <c r="AA84" i="14" s="1"/>
  <c r="Z85" i="14"/>
  <c r="AA85" i="14" s="1"/>
  <c r="Z86" i="14"/>
  <c r="AA86" i="14" s="1"/>
  <c r="Z87" i="14"/>
  <c r="AA87" i="14" s="1"/>
  <c r="Z88" i="14"/>
  <c r="AA88" i="14" s="1"/>
  <c r="Z89" i="14"/>
  <c r="AA89" i="14" s="1"/>
  <c r="Z90" i="14"/>
  <c r="AA90" i="14" s="1"/>
  <c r="Z91" i="14"/>
  <c r="AA91" i="14" s="1"/>
  <c r="Z92" i="14"/>
  <c r="AA92" i="14" s="1"/>
  <c r="Z93" i="14"/>
  <c r="AA93" i="14" s="1"/>
  <c r="Z94" i="14"/>
  <c r="AA94" i="14" s="1"/>
  <c r="Z95" i="14"/>
  <c r="AA95" i="14" s="1"/>
  <c r="Z96" i="14"/>
  <c r="AA96" i="14" s="1"/>
  <c r="Z97" i="14"/>
  <c r="AA97" i="14" s="1"/>
  <c r="Z98" i="14"/>
  <c r="AA98" i="14" s="1"/>
  <c r="Z99" i="14"/>
  <c r="AA99" i="14" s="1"/>
  <c r="Z100" i="14"/>
  <c r="AA100" i="14" s="1"/>
  <c r="Z101" i="14"/>
  <c r="AA101" i="14" s="1"/>
  <c r="AD101" i="14" s="1"/>
  <c r="Z102" i="14"/>
  <c r="AA102" i="14" s="1"/>
  <c r="Z103" i="14"/>
  <c r="AA103" i="14" s="1"/>
  <c r="Z104" i="14"/>
  <c r="AA104" i="14" s="1"/>
  <c r="Z105" i="14"/>
  <c r="AA105" i="14" s="1"/>
  <c r="Z106" i="14"/>
  <c r="AA106" i="14" s="1"/>
  <c r="Z107" i="14"/>
  <c r="AA107" i="14" s="1"/>
  <c r="Z108" i="14"/>
  <c r="AA108" i="14" s="1"/>
  <c r="AC108" i="14" s="1"/>
  <c r="Z109" i="14"/>
  <c r="AA109" i="14" s="1"/>
  <c r="Z110" i="14"/>
  <c r="AA110" i="14" s="1"/>
  <c r="Z111" i="14"/>
  <c r="AA111" i="14" s="1"/>
  <c r="Z112" i="14"/>
  <c r="AA112" i="14" s="1"/>
  <c r="AD112" i="14" s="1"/>
  <c r="Z113" i="14"/>
  <c r="AA113" i="14" s="1"/>
  <c r="Z114" i="14"/>
  <c r="AA114" i="14" s="1"/>
  <c r="Z115" i="14"/>
  <c r="AA115" i="14" s="1"/>
  <c r="Z116" i="14"/>
  <c r="AA116" i="14" s="1"/>
  <c r="Z117" i="14"/>
  <c r="AA117" i="14" s="1"/>
  <c r="Z118" i="14"/>
  <c r="AA118" i="14" s="1"/>
  <c r="Z119" i="14"/>
  <c r="AA119" i="14" s="1"/>
  <c r="Z120" i="14"/>
  <c r="AA120" i="14" s="1"/>
  <c r="Z11" i="14"/>
  <c r="AA11" i="14" s="1"/>
  <c r="Z12" i="14"/>
  <c r="AA12" i="14" s="1"/>
  <c r="Z13" i="14"/>
  <c r="AA13" i="14" s="1"/>
  <c r="Z14" i="14"/>
  <c r="AA14" i="14" s="1"/>
  <c r="Z15" i="14"/>
  <c r="AA15" i="14" s="1"/>
  <c r="Z16" i="14"/>
  <c r="AA16" i="14" s="1"/>
  <c r="Z17" i="14"/>
  <c r="AA17" i="14" s="1"/>
  <c r="Z6" i="14"/>
  <c r="AA6" i="14" s="1"/>
  <c r="Z7" i="14"/>
  <c r="AA7" i="14" s="1"/>
  <c r="Z8" i="14"/>
  <c r="AA8" i="14" s="1"/>
  <c r="Z9" i="14"/>
  <c r="AA9" i="14" s="1"/>
  <c r="AD9" i="14" s="1"/>
  <c r="Z10" i="14"/>
  <c r="AA10" i="14" s="1"/>
  <c r="AB10" i="14" s="1"/>
  <c r="O4" i="4"/>
  <c r="N4" i="4"/>
  <c r="AD14" i="14" l="1"/>
  <c r="AH13" i="14"/>
  <c r="AF20" i="14"/>
  <c r="AH90" i="14"/>
  <c r="AI79" i="14"/>
  <c r="AC119" i="14"/>
  <c r="AH119" i="14"/>
  <c r="AC97" i="14"/>
  <c r="AB97" i="14"/>
  <c r="AD86" i="14"/>
  <c r="AE86" i="14"/>
  <c r="AD75" i="14"/>
  <c r="AF75" i="14"/>
  <c r="AD64" i="14"/>
  <c r="AG64" i="14"/>
  <c r="AE53" i="14"/>
  <c r="AH53" i="14"/>
  <c r="AE14" i="14"/>
  <c r="AF14" i="14"/>
  <c r="AG14" i="14"/>
  <c r="AB14" i="14"/>
  <c r="AC14" i="14"/>
  <c r="AH14" i="14"/>
  <c r="AI14" i="14"/>
  <c r="AG113" i="14"/>
  <c r="AB113" i="14"/>
  <c r="AC113" i="14"/>
  <c r="AD113" i="14"/>
  <c r="AE113" i="14"/>
  <c r="AF113" i="14"/>
  <c r="AH113" i="14"/>
  <c r="AI113" i="14"/>
  <c r="AG102" i="14"/>
  <c r="AB102" i="14"/>
  <c r="AC102" i="14"/>
  <c r="AD102" i="14"/>
  <c r="AE102" i="14"/>
  <c r="AF102" i="14"/>
  <c r="AH102" i="14"/>
  <c r="AI102" i="14"/>
  <c r="AD91" i="14"/>
  <c r="AE91" i="14"/>
  <c r="AF91" i="14"/>
  <c r="AG91" i="14"/>
  <c r="AB91" i="14"/>
  <c r="AC91" i="14"/>
  <c r="AH91" i="14"/>
  <c r="AI91" i="14"/>
  <c r="AD80" i="14"/>
  <c r="AE80" i="14"/>
  <c r="AF80" i="14"/>
  <c r="AG80" i="14"/>
  <c r="AB80" i="14"/>
  <c r="AC80" i="14"/>
  <c r="AH80" i="14"/>
  <c r="AI80" i="14"/>
  <c r="AD69" i="14"/>
  <c r="AE69" i="14"/>
  <c r="AF69" i="14"/>
  <c r="AG69" i="14"/>
  <c r="AC69" i="14"/>
  <c r="AH69" i="14"/>
  <c r="AI69" i="14"/>
  <c r="AB69" i="14"/>
  <c r="AD58" i="14"/>
  <c r="AE58" i="14"/>
  <c r="AF58" i="14"/>
  <c r="AG58" i="14"/>
  <c r="AH58" i="14"/>
  <c r="AI58" i="14"/>
  <c r="AB58" i="14"/>
  <c r="AC58" i="14"/>
  <c r="AD47" i="14"/>
  <c r="AE47" i="14"/>
  <c r="AF47" i="14"/>
  <c r="AG47" i="14"/>
  <c r="AB47" i="14"/>
  <c r="AC47" i="14"/>
  <c r="AH47" i="14"/>
  <c r="AI47" i="14"/>
  <c r="AD36" i="14"/>
  <c r="AE36" i="14"/>
  <c r="AF36" i="14"/>
  <c r="AG36" i="14"/>
  <c r="AB36" i="14"/>
  <c r="AI36" i="14"/>
  <c r="AC36" i="14"/>
  <c r="AH36" i="14"/>
  <c r="AD25" i="14"/>
  <c r="AE25" i="14"/>
  <c r="AF25" i="14"/>
  <c r="AG25" i="14"/>
  <c r="AB25" i="14"/>
  <c r="AC25" i="14"/>
  <c r="AH25" i="14"/>
  <c r="AI25" i="14"/>
  <c r="AI12" i="14"/>
  <c r="AG12" i="14"/>
  <c r="AB12" i="14"/>
  <c r="AC12" i="14"/>
  <c r="AD12" i="14"/>
  <c r="AE12" i="14"/>
  <c r="AF12" i="14"/>
  <c r="AH12" i="14"/>
  <c r="AB111" i="14"/>
  <c r="AC111" i="14"/>
  <c r="AD111" i="14"/>
  <c r="AE111" i="14"/>
  <c r="AF111" i="14"/>
  <c r="AG111" i="14"/>
  <c r="AH111" i="14"/>
  <c r="AI111" i="14"/>
  <c r="AE100" i="14"/>
  <c r="AF100" i="14"/>
  <c r="AG100" i="14"/>
  <c r="AH100" i="14"/>
  <c r="AI100" i="14"/>
  <c r="AB100" i="14"/>
  <c r="AC100" i="14"/>
  <c r="AD100" i="14"/>
  <c r="AI89" i="14"/>
  <c r="AB89" i="14"/>
  <c r="AC89" i="14"/>
  <c r="AD89" i="14"/>
  <c r="AE89" i="14"/>
  <c r="AF89" i="14"/>
  <c r="AG89" i="14"/>
  <c r="AH89" i="14"/>
  <c r="AI78" i="14"/>
  <c r="AC78" i="14"/>
  <c r="AD78" i="14"/>
  <c r="AE78" i="14"/>
  <c r="AF78" i="14"/>
  <c r="AG78" i="14"/>
  <c r="AH78" i="14"/>
  <c r="AB78" i="14"/>
  <c r="AI67" i="14"/>
  <c r="AD67" i="14"/>
  <c r="AE67" i="14"/>
  <c r="AF67" i="14"/>
  <c r="AG67" i="14"/>
  <c r="AH67" i="14"/>
  <c r="AB67" i="14"/>
  <c r="AC67" i="14"/>
  <c r="AI56" i="14"/>
  <c r="AE56" i="14"/>
  <c r="AF56" i="14"/>
  <c r="AG56" i="14"/>
  <c r="AH56" i="14"/>
  <c r="AB56" i="14"/>
  <c r="AC56" i="14"/>
  <c r="AD56" i="14"/>
  <c r="AI45" i="14"/>
  <c r="AG45" i="14"/>
  <c r="AB45" i="14"/>
  <c r="AC45" i="14"/>
  <c r="AD45" i="14"/>
  <c r="AE45" i="14"/>
  <c r="AF45" i="14"/>
  <c r="AH45" i="14"/>
  <c r="AI34" i="14"/>
  <c r="AG34" i="14"/>
  <c r="AD34" i="14"/>
  <c r="AE34" i="14"/>
  <c r="AF34" i="14"/>
  <c r="AH34" i="14"/>
  <c r="AB34" i="14"/>
  <c r="AC34" i="14"/>
  <c r="AI23" i="14"/>
  <c r="AG23" i="14"/>
  <c r="AB23" i="14"/>
  <c r="AC23" i="14"/>
  <c r="AD23" i="14"/>
  <c r="AE23" i="14"/>
  <c r="AF23" i="14"/>
  <c r="AH23" i="14"/>
  <c r="AG10" i="14"/>
  <c r="AF10" i="14"/>
  <c r="AH10" i="14"/>
  <c r="AI10" i="14"/>
  <c r="AC10" i="14"/>
  <c r="AD10" i="14"/>
  <c r="AE10" i="14"/>
  <c r="AB11" i="14"/>
  <c r="AC11" i="14"/>
  <c r="AD11" i="14"/>
  <c r="AE11" i="14"/>
  <c r="AF11" i="14"/>
  <c r="AG11" i="14"/>
  <c r="AH11" i="14"/>
  <c r="AI11" i="14"/>
  <c r="AI110" i="14"/>
  <c r="AB110" i="14"/>
  <c r="AC110" i="14"/>
  <c r="AD110" i="14"/>
  <c r="AE110" i="14"/>
  <c r="AF110" i="14"/>
  <c r="AG110" i="14"/>
  <c r="AH110" i="14"/>
  <c r="AI99" i="14"/>
  <c r="AB99" i="14"/>
  <c r="AC99" i="14"/>
  <c r="AD99" i="14"/>
  <c r="AE99" i="14"/>
  <c r="AF99" i="14"/>
  <c r="AG99" i="14"/>
  <c r="AH99" i="14"/>
  <c r="AF88" i="14"/>
  <c r="AG88" i="14"/>
  <c r="AH88" i="14"/>
  <c r="AI88" i="14"/>
  <c r="AB88" i="14"/>
  <c r="AC88" i="14"/>
  <c r="AD88" i="14"/>
  <c r="AE88" i="14"/>
  <c r="AF77" i="14"/>
  <c r="AG77" i="14"/>
  <c r="AH77" i="14"/>
  <c r="AI77" i="14"/>
  <c r="AB77" i="14"/>
  <c r="AC77" i="14"/>
  <c r="AD77" i="14"/>
  <c r="AE77" i="14"/>
  <c r="AF66" i="14"/>
  <c r="AG66" i="14"/>
  <c r="AH66" i="14"/>
  <c r="AI66" i="14"/>
  <c r="AB66" i="14"/>
  <c r="AC66" i="14"/>
  <c r="AD66" i="14"/>
  <c r="AE66" i="14"/>
  <c r="AF55" i="14"/>
  <c r="AG55" i="14"/>
  <c r="AH55" i="14"/>
  <c r="AI55" i="14"/>
  <c r="AB55" i="14"/>
  <c r="AC55" i="14"/>
  <c r="AD55" i="14"/>
  <c r="AE55" i="14"/>
  <c r="AF44" i="14"/>
  <c r="AG44" i="14"/>
  <c r="AH44" i="14"/>
  <c r="AI44" i="14"/>
  <c r="AD44" i="14"/>
  <c r="AC44" i="14"/>
  <c r="AE44" i="14"/>
  <c r="AB44" i="14"/>
  <c r="AF33" i="14"/>
  <c r="AG33" i="14"/>
  <c r="AH33" i="14"/>
  <c r="AI33" i="14"/>
  <c r="AD33" i="14"/>
  <c r="AB33" i="14"/>
  <c r="AC33" i="14"/>
  <c r="AE33" i="14"/>
  <c r="AF22" i="14"/>
  <c r="AG22" i="14"/>
  <c r="AH22" i="14"/>
  <c r="AI22" i="14"/>
  <c r="AD22" i="14"/>
  <c r="AB22" i="14"/>
  <c r="AC22" i="14"/>
  <c r="AE22" i="14"/>
  <c r="AF120" i="14"/>
  <c r="AB120" i="14"/>
  <c r="AC120" i="14"/>
  <c r="AD120" i="14"/>
  <c r="AE120" i="14"/>
  <c r="AG120" i="14"/>
  <c r="AH120" i="14"/>
  <c r="AI120" i="14"/>
  <c r="AF109" i="14"/>
  <c r="AE109" i="14"/>
  <c r="AG109" i="14"/>
  <c r="AH109" i="14"/>
  <c r="AI109" i="14"/>
  <c r="AB109" i="14"/>
  <c r="AC109" i="14"/>
  <c r="AD109" i="14"/>
  <c r="AF98" i="14"/>
  <c r="AI98" i="14"/>
  <c r="AB98" i="14"/>
  <c r="AC98" i="14"/>
  <c r="AD98" i="14"/>
  <c r="AE98" i="14"/>
  <c r="AG98" i="14"/>
  <c r="AH98" i="14"/>
  <c r="AC87" i="14"/>
  <c r="AD87" i="14"/>
  <c r="AE87" i="14"/>
  <c r="AF87" i="14"/>
  <c r="AB87" i="14"/>
  <c r="AG87" i="14"/>
  <c r="AH87" i="14"/>
  <c r="AI87" i="14"/>
  <c r="AC76" i="14"/>
  <c r="AD76" i="14"/>
  <c r="AE76" i="14"/>
  <c r="AF76" i="14"/>
  <c r="AB76" i="14"/>
  <c r="AG76" i="14"/>
  <c r="AH76" i="14"/>
  <c r="AI76" i="14"/>
  <c r="AC65" i="14"/>
  <c r="AD65" i="14"/>
  <c r="AE65" i="14"/>
  <c r="AF65" i="14"/>
  <c r="AB65" i="14"/>
  <c r="AG65" i="14"/>
  <c r="AH65" i="14"/>
  <c r="AI65" i="14"/>
  <c r="AC54" i="14"/>
  <c r="AD54" i="14"/>
  <c r="AE54" i="14"/>
  <c r="AF54" i="14"/>
  <c r="AB54" i="14"/>
  <c r="AG54" i="14"/>
  <c r="AH54" i="14"/>
  <c r="AI54" i="14"/>
  <c r="AC43" i="14"/>
  <c r="AD43" i="14"/>
  <c r="AE43" i="14"/>
  <c r="AF43" i="14"/>
  <c r="AB43" i="14"/>
  <c r="AG43" i="14"/>
  <c r="AH43" i="14"/>
  <c r="AI43" i="14"/>
  <c r="AC32" i="14"/>
  <c r="AD32" i="14"/>
  <c r="AE32" i="14"/>
  <c r="AF32" i="14"/>
  <c r="AB32" i="14"/>
  <c r="AG32" i="14"/>
  <c r="AH32" i="14"/>
  <c r="AI32" i="14"/>
  <c r="AC21" i="14"/>
  <c r="AD21" i="14"/>
  <c r="AE21" i="14"/>
  <c r="AF21" i="14"/>
  <c r="AH21" i="14"/>
  <c r="AI21" i="14"/>
  <c r="AB21" i="14"/>
  <c r="AG21" i="14"/>
  <c r="AB8" i="14"/>
  <c r="AC8" i="14"/>
  <c r="AD8" i="14"/>
  <c r="AE8" i="14"/>
  <c r="AF8" i="14"/>
  <c r="AG8" i="14"/>
  <c r="AH8" i="14"/>
  <c r="AI8" i="14"/>
  <c r="AI7" i="14"/>
  <c r="AF7" i="14"/>
  <c r="AG7" i="14"/>
  <c r="AH7" i="14"/>
  <c r="AB7" i="14"/>
  <c r="AC7" i="14"/>
  <c r="AD7" i="14"/>
  <c r="AE7" i="14"/>
  <c r="AF118" i="14"/>
  <c r="AG118" i="14"/>
  <c r="AH118" i="14"/>
  <c r="AI118" i="14"/>
  <c r="AB118" i="14"/>
  <c r="AC118" i="14"/>
  <c r="AD118" i="14"/>
  <c r="AE118" i="14"/>
  <c r="AI107" i="14"/>
  <c r="AB107" i="14"/>
  <c r="AC107" i="14"/>
  <c r="AD107" i="14"/>
  <c r="AE107" i="14"/>
  <c r="AF107" i="14"/>
  <c r="AG107" i="14"/>
  <c r="AH107" i="14"/>
  <c r="AB96" i="14"/>
  <c r="AC96" i="14"/>
  <c r="AD96" i="14"/>
  <c r="AE96" i="14"/>
  <c r="AF96" i="14"/>
  <c r="AG96" i="14"/>
  <c r="AH96" i="14"/>
  <c r="AI96" i="14"/>
  <c r="AH85" i="14"/>
  <c r="AI85" i="14"/>
  <c r="AB85" i="14"/>
  <c r="AC85" i="14"/>
  <c r="AD85" i="14"/>
  <c r="AE85" i="14"/>
  <c r="AF85" i="14"/>
  <c r="AG85" i="14"/>
  <c r="AH74" i="14"/>
  <c r="AI74" i="14"/>
  <c r="AB74" i="14"/>
  <c r="AC74" i="14"/>
  <c r="AD74" i="14"/>
  <c r="AE74" i="14"/>
  <c r="AF74" i="14"/>
  <c r="AG74" i="14"/>
  <c r="AH63" i="14"/>
  <c r="AI63" i="14"/>
  <c r="AB63" i="14"/>
  <c r="AC63" i="14"/>
  <c r="AD63" i="14"/>
  <c r="AE63" i="14"/>
  <c r="AF63" i="14"/>
  <c r="AG63" i="14"/>
  <c r="AH52" i="14"/>
  <c r="AI52" i="14"/>
  <c r="AF52" i="14"/>
  <c r="AB52" i="14"/>
  <c r="AC52" i="14"/>
  <c r="AD52" i="14"/>
  <c r="AE52" i="14"/>
  <c r="AG52" i="14"/>
  <c r="AH41" i="14"/>
  <c r="AI41" i="14"/>
  <c r="AF41" i="14"/>
  <c r="AG41" i="14"/>
  <c r="AB41" i="14"/>
  <c r="AC41" i="14"/>
  <c r="AD41" i="14"/>
  <c r="AE41" i="14"/>
  <c r="AH30" i="14"/>
  <c r="AI30" i="14"/>
  <c r="AF30" i="14"/>
  <c r="AB30" i="14"/>
  <c r="AC30" i="14"/>
  <c r="AD30" i="14"/>
  <c r="AE30" i="14"/>
  <c r="AG30" i="14"/>
  <c r="AH19" i="14"/>
  <c r="AI19" i="14"/>
  <c r="AF19" i="14"/>
  <c r="AC19" i="14"/>
  <c r="AD19" i="14"/>
  <c r="AE19" i="14"/>
  <c r="AG19" i="14"/>
  <c r="AB19" i="14"/>
  <c r="AC6" i="14"/>
  <c r="AD6" i="14"/>
  <c r="AE6" i="14"/>
  <c r="AF6" i="14"/>
  <c r="AG6" i="14"/>
  <c r="AH6" i="14"/>
  <c r="AI6" i="14"/>
  <c r="AB6" i="14"/>
  <c r="AH117" i="14"/>
  <c r="AB117" i="14"/>
  <c r="AC117" i="14"/>
  <c r="AD117" i="14"/>
  <c r="AE117" i="14"/>
  <c r="AF117" i="14"/>
  <c r="AG117" i="14"/>
  <c r="AI117" i="14"/>
  <c r="AH106" i="14"/>
  <c r="AE106" i="14"/>
  <c r="AF106" i="14"/>
  <c r="AG106" i="14"/>
  <c r="AI106" i="14"/>
  <c r="AB106" i="14"/>
  <c r="AC106" i="14"/>
  <c r="AD106" i="14"/>
  <c r="AH95" i="14"/>
  <c r="AI95" i="14"/>
  <c r="AB95" i="14"/>
  <c r="AC95" i="14"/>
  <c r="AD95" i="14"/>
  <c r="AE95" i="14"/>
  <c r="AF95" i="14"/>
  <c r="AG95" i="14"/>
  <c r="AE84" i="14"/>
  <c r="AF84" i="14"/>
  <c r="AG84" i="14"/>
  <c r="AH84" i="14"/>
  <c r="AD84" i="14"/>
  <c r="AI84" i="14"/>
  <c r="AB84" i="14"/>
  <c r="AC84" i="14"/>
  <c r="AE73" i="14"/>
  <c r="AF73" i="14"/>
  <c r="AG73" i="14"/>
  <c r="AH73" i="14"/>
  <c r="AI73" i="14"/>
  <c r="AB73" i="14"/>
  <c r="AC73" i="14"/>
  <c r="AD73" i="14"/>
  <c r="AE62" i="14"/>
  <c r="AF62" i="14"/>
  <c r="AG62" i="14"/>
  <c r="AH62" i="14"/>
  <c r="AB62" i="14"/>
  <c r="AC62" i="14"/>
  <c r="AD62" i="14"/>
  <c r="AI62" i="14"/>
  <c r="AE51" i="14"/>
  <c r="AF51" i="14"/>
  <c r="AG51" i="14"/>
  <c r="AH51" i="14"/>
  <c r="AC51" i="14"/>
  <c r="AB51" i="14"/>
  <c r="AD51" i="14"/>
  <c r="AI51" i="14"/>
  <c r="AE40" i="14"/>
  <c r="AF40" i="14"/>
  <c r="AG40" i="14"/>
  <c r="AH40" i="14"/>
  <c r="AC40" i="14"/>
  <c r="AB40" i="14"/>
  <c r="AD40" i="14"/>
  <c r="AI40" i="14"/>
  <c r="AE29" i="14"/>
  <c r="AF29" i="14"/>
  <c r="AG29" i="14"/>
  <c r="AH29" i="14"/>
  <c r="AC29" i="14"/>
  <c r="AB29" i="14"/>
  <c r="AD29" i="14"/>
  <c r="AI29" i="14"/>
  <c r="AE18" i="14"/>
  <c r="AF18" i="14"/>
  <c r="AG18" i="14"/>
  <c r="AH18" i="14"/>
  <c r="AC18" i="14"/>
  <c r="AB18" i="14"/>
  <c r="AD18" i="14"/>
  <c r="AI18" i="14"/>
  <c r="AB17" i="14"/>
  <c r="AC17" i="14"/>
  <c r="AD17" i="14"/>
  <c r="AE17" i="14"/>
  <c r="AF17" i="14"/>
  <c r="AG17" i="14"/>
  <c r="AH17" i="14"/>
  <c r="AI17" i="14"/>
  <c r="AE116" i="14"/>
  <c r="AB116" i="14"/>
  <c r="AC116" i="14"/>
  <c r="AD116" i="14"/>
  <c r="AF116" i="14"/>
  <c r="AG116" i="14"/>
  <c r="AH116" i="14"/>
  <c r="AI116" i="14"/>
  <c r="AE105" i="14"/>
  <c r="AB105" i="14"/>
  <c r="AC105" i="14"/>
  <c r="AD105" i="14"/>
  <c r="AF105" i="14"/>
  <c r="AG105" i="14"/>
  <c r="AH105" i="14"/>
  <c r="AI105" i="14"/>
  <c r="AE94" i="14"/>
  <c r="AD94" i="14"/>
  <c r="AF94" i="14"/>
  <c r="AG94" i="14"/>
  <c r="AH94" i="14"/>
  <c r="AI94" i="14"/>
  <c r="AB94" i="14"/>
  <c r="AC94" i="14"/>
  <c r="AB83" i="14"/>
  <c r="AC83" i="14"/>
  <c r="AD83" i="14"/>
  <c r="AE83" i="14"/>
  <c r="AF83" i="14"/>
  <c r="AG83" i="14"/>
  <c r="AH83" i="14"/>
  <c r="AI83" i="14"/>
  <c r="AB72" i="14"/>
  <c r="AC72" i="14"/>
  <c r="AD72" i="14"/>
  <c r="AE72" i="14"/>
  <c r="AF72" i="14"/>
  <c r="AG72" i="14"/>
  <c r="AH72" i="14"/>
  <c r="AI72" i="14"/>
  <c r="AB61" i="14"/>
  <c r="AC61" i="14"/>
  <c r="AD61" i="14"/>
  <c r="AE61" i="14"/>
  <c r="AF61" i="14"/>
  <c r="AG61" i="14"/>
  <c r="AH61" i="14"/>
  <c r="AI61" i="14"/>
  <c r="AB50" i="14"/>
  <c r="AC50" i="14"/>
  <c r="AD50" i="14"/>
  <c r="AE50" i="14"/>
  <c r="AF50" i="14"/>
  <c r="AG50" i="14"/>
  <c r="AH50" i="14"/>
  <c r="AI50" i="14"/>
  <c r="AB39" i="14"/>
  <c r="AC39" i="14"/>
  <c r="AD39" i="14"/>
  <c r="AE39" i="14"/>
  <c r="AF39" i="14"/>
  <c r="AG39" i="14"/>
  <c r="AH39" i="14"/>
  <c r="AI39" i="14"/>
  <c r="AB28" i="14"/>
  <c r="AC28" i="14"/>
  <c r="AD28" i="14"/>
  <c r="AE28" i="14"/>
  <c r="AF28" i="14"/>
  <c r="AG28" i="14"/>
  <c r="AH28" i="14"/>
  <c r="AI28" i="14"/>
  <c r="AB16" i="14"/>
  <c r="AH16" i="14"/>
  <c r="AF16" i="14"/>
  <c r="AG16" i="14"/>
  <c r="AI16" i="14"/>
  <c r="AC16" i="14"/>
  <c r="AD16" i="14"/>
  <c r="AE16" i="14"/>
  <c r="AB115" i="14"/>
  <c r="AF115" i="14"/>
  <c r="AG115" i="14"/>
  <c r="AH115" i="14"/>
  <c r="AI115" i="14"/>
  <c r="AC115" i="14"/>
  <c r="AD115" i="14"/>
  <c r="AE115" i="14"/>
  <c r="AB104" i="14"/>
  <c r="AI104" i="14"/>
  <c r="AC104" i="14"/>
  <c r="AD104" i="14"/>
  <c r="AE104" i="14"/>
  <c r="AF104" i="14"/>
  <c r="AG104" i="14"/>
  <c r="AH104" i="14"/>
  <c r="AB93" i="14"/>
  <c r="AC93" i="14"/>
  <c r="AD93" i="14"/>
  <c r="AE93" i="14"/>
  <c r="AF93" i="14"/>
  <c r="AG93" i="14"/>
  <c r="AH93" i="14"/>
  <c r="AI93" i="14"/>
  <c r="AB82" i="14"/>
  <c r="AE82" i="14"/>
  <c r="AF82" i="14"/>
  <c r="AG82" i="14"/>
  <c r="AH82" i="14"/>
  <c r="AI82" i="14"/>
  <c r="AC82" i="14"/>
  <c r="AD82" i="14"/>
  <c r="AB71" i="14"/>
  <c r="AF71" i="14"/>
  <c r="AG71" i="14"/>
  <c r="AH71" i="14"/>
  <c r="AI71" i="14"/>
  <c r="AC71" i="14"/>
  <c r="AD71" i="14"/>
  <c r="AE71" i="14"/>
  <c r="AB60" i="14"/>
  <c r="AG60" i="14"/>
  <c r="AH60" i="14"/>
  <c r="AI60" i="14"/>
  <c r="AC60" i="14"/>
  <c r="AD60" i="14"/>
  <c r="AE60" i="14"/>
  <c r="AF60" i="14"/>
  <c r="AB49" i="14"/>
  <c r="AH49" i="14"/>
  <c r="AE49" i="14"/>
  <c r="AF49" i="14"/>
  <c r="AG49" i="14"/>
  <c r="AI49" i="14"/>
  <c r="AC49" i="14"/>
  <c r="AD49" i="14"/>
  <c r="AB38" i="14"/>
  <c r="AH38" i="14"/>
  <c r="AC38" i="14"/>
  <c r="AD38" i="14"/>
  <c r="AE38" i="14"/>
  <c r="AF38" i="14"/>
  <c r="AG38" i="14"/>
  <c r="AI38" i="14"/>
  <c r="AB27" i="14"/>
  <c r="AH27" i="14"/>
  <c r="AC27" i="14"/>
  <c r="AD27" i="14"/>
  <c r="AE27" i="14"/>
  <c r="AF27" i="14"/>
  <c r="AG27" i="14"/>
  <c r="AI27" i="14"/>
  <c r="AG15" i="14"/>
  <c r="AH15" i="14"/>
  <c r="AI15" i="14"/>
  <c r="AE15" i="14"/>
  <c r="AB15" i="14"/>
  <c r="AC15" i="14"/>
  <c r="AD15" i="14"/>
  <c r="AF15" i="14"/>
  <c r="AB114" i="14"/>
  <c r="AC114" i="14"/>
  <c r="AD114" i="14"/>
  <c r="AE114" i="14"/>
  <c r="AF114" i="14"/>
  <c r="AG114" i="14"/>
  <c r="AH114" i="14"/>
  <c r="AI114" i="14"/>
  <c r="AE103" i="14"/>
  <c r="AF103" i="14"/>
  <c r="AG103" i="14"/>
  <c r="AH103" i="14"/>
  <c r="AI103" i="14"/>
  <c r="AB103" i="14"/>
  <c r="AC103" i="14"/>
  <c r="AD103" i="14"/>
  <c r="AH92" i="14"/>
  <c r="AI92" i="14"/>
  <c r="AB92" i="14"/>
  <c r="AC92" i="14"/>
  <c r="AD92" i="14"/>
  <c r="AE92" i="14"/>
  <c r="AF92" i="14"/>
  <c r="AG92" i="14"/>
  <c r="AG81" i="14"/>
  <c r="AH81" i="14"/>
  <c r="AI81" i="14"/>
  <c r="AB81" i="14"/>
  <c r="AC81" i="14"/>
  <c r="AD81" i="14"/>
  <c r="AE81" i="14"/>
  <c r="AF81" i="14"/>
  <c r="AG70" i="14"/>
  <c r="AH70" i="14"/>
  <c r="AI70" i="14"/>
  <c r="AB70" i="14"/>
  <c r="AC70" i="14"/>
  <c r="AD70" i="14"/>
  <c r="AE70" i="14"/>
  <c r="AF70" i="14"/>
  <c r="AG59" i="14"/>
  <c r="AH59" i="14"/>
  <c r="AI59" i="14"/>
  <c r="AB59" i="14"/>
  <c r="AC59" i="14"/>
  <c r="AD59" i="14"/>
  <c r="AE59" i="14"/>
  <c r="AF59" i="14"/>
  <c r="AG48" i="14"/>
  <c r="AH48" i="14"/>
  <c r="AI48" i="14"/>
  <c r="AE48" i="14"/>
  <c r="AB48" i="14"/>
  <c r="AC48" i="14"/>
  <c r="AD48" i="14"/>
  <c r="AF48" i="14"/>
  <c r="AG37" i="14"/>
  <c r="AH37" i="14"/>
  <c r="AI37" i="14"/>
  <c r="AE37" i="14"/>
  <c r="AB37" i="14"/>
  <c r="AC37" i="14"/>
  <c r="AD37" i="14"/>
  <c r="AF37" i="14"/>
  <c r="AG26" i="14"/>
  <c r="AH26" i="14"/>
  <c r="AI26" i="14"/>
  <c r="AE26" i="14"/>
  <c r="AF26" i="14"/>
  <c r="AB26" i="14"/>
  <c r="AC26" i="14"/>
  <c r="AD26" i="14"/>
  <c r="AI119" i="14"/>
  <c r="AE112" i="14"/>
  <c r="AH101" i="14"/>
  <c r="AD97" i="14"/>
  <c r="AF86" i="14"/>
  <c r="AG75" i="14"/>
  <c r="AH64" i="14"/>
  <c r="AI53" i="14"/>
  <c r="AF31" i="14"/>
  <c r="AB13" i="14"/>
  <c r="AC13" i="14"/>
  <c r="AD13" i="14"/>
  <c r="AB90" i="14"/>
  <c r="AC90" i="14"/>
  <c r="AD90" i="14"/>
  <c r="AB79" i="14"/>
  <c r="AC79" i="14"/>
  <c r="AD79" i="14"/>
  <c r="AB68" i="14"/>
  <c r="AC68" i="14"/>
  <c r="AD68" i="14"/>
  <c r="AB57" i="14"/>
  <c r="AC57" i="14"/>
  <c r="AD57" i="14"/>
  <c r="AB46" i="14"/>
  <c r="AC46" i="14"/>
  <c r="AD46" i="14"/>
  <c r="AB35" i="14"/>
  <c r="AC35" i="14"/>
  <c r="AD35" i="14"/>
  <c r="AB24" i="14"/>
  <c r="AC24" i="14"/>
  <c r="AD24" i="14"/>
  <c r="AC112" i="14"/>
  <c r="AG101" i="14"/>
  <c r="AG90" i="14"/>
  <c r="AH79" i="14"/>
  <c r="AI68" i="14"/>
  <c r="AF46" i="14"/>
  <c r="AE31" i="14"/>
  <c r="AG13" i="14"/>
  <c r="AG119" i="14"/>
  <c r="AB112" i="14"/>
  <c r="AF101" i="14"/>
  <c r="AF90" i="14"/>
  <c r="AG79" i="14"/>
  <c r="AE75" i="14"/>
  <c r="AH68" i="14"/>
  <c r="AF64" i="14"/>
  <c r="AI57" i="14"/>
  <c r="AG53" i="14"/>
  <c r="AE46" i="14"/>
  <c r="AI35" i="14"/>
  <c r="AH20" i="14"/>
  <c r="AF13" i="14"/>
  <c r="AF119" i="14"/>
  <c r="AI108" i="14"/>
  <c r="AE101" i="14"/>
  <c r="AE90" i="14"/>
  <c r="AF79" i="14"/>
  <c r="AG68" i="14"/>
  <c r="AE64" i="14"/>
  <c r="AH57" i="14"/>
  <c r="AF53" i="14"/>
  <c r="AH35" i="14"/>
  <c r="AG20" i="14"/>
  <c r="AE13" i="14"/>
  <c r="AI9" i="14"/>
  <c r="AE119" i="14"/>
  <c r="AH108" i="14"/>
  <c r="AC101" i="14"/>
  <c r="AE79" i="14"/>
  <c r="AF68" i="14"/>
  <c r="AG57" i="14"/>
  <c r="AG35" i="14"/>
  <c r="AB20" i="14"/>
  <c r="AC20" i="14"/>
  <c r="AI20" i="14"/>
  <c r="AB86" i="14"/>
  <c r="AC86" i="14"/>
  <c r="AB75" i="14"/>
  <c r="AC75" i="14"/>
  <c r="AB64" i="14"/>
  <c r="AC64" i="14"/>
  <c r="AB53" i="14"/>
  <c r="AC53" i="14"/>
  <c r="AB42" i="14"/>
  <c r="AC42" i="14"/>
  <c r="AI42" i="14"/>
  <c r="AB31" i="14"/>
  <c r="AC31" i="14"/>
  <c r="AI31" i="14"/>
  <c r="AH9" i="14"/>
  <c r="AD119" i="14"/>
  <c r="AG108" i="14"/>
  <c r="AB101" i="14"/>
  <c r="AE68" i="14"/>
  <c r="AF57" i="14"/>
  <c r="AD53" i="14"/>
  <c r="AH42" i="14"/>
  <c r="AF35" i="14"/>
  <c r="AE20" i="14"/>
  <c r="AG9" i="14"/>
  <c r="AB119" i="14"/>
  <c r="AF108" i="14"/>
  <c r="AI97" i="14"/>
  <c r="AE57" i="14"/>
  <c r="AG42" i="14"/>
  <c r="AE35" i="14"/>
  <c r="AI24" i="14"/>
  <c r="AD20" i="14"/>
  <c r="AF9" i="14"/>
  <c r="AI112" i="14"/>
  <c r="AE108" i="14"/>
  <c r="AH97" i="14"/>
  <c r="AF42" i="14"/>
  <c r="AH24" i="14"/>
  <c r="AE9" i="14"/>
  <c r="AH112" i="14"/>
  <c r="AD108" i="14"/>
  <c r="AG97" i="14"/>
  <c r="AI86" i="14"/>
  <c r="AE42" i="14"/>
  <c r="AG24" i="14"/>
  <c r="AC9" i="14"/>
  <c r="AG112" i="14"/>
  <c r="AB108" i="14"/>
  <c r="AF97" i="14"/>
  <c r="AH86" i="14"/>
  <c r="AI75" i="14"/>
  <c r="AI46" i="14"/>
  <c r="AD42" i="14"/>
  <c r="AH31" i="14"/>
  <c r="AF24" i="14"/>
  <c r="AB9" i="14"/>
  <c r="AF112" i="14"/>
  <c r="AI101" i="14"/>
  <c r="AE97" i="14"/>
  <c r="AI90" i="14"/>
  <c r="AG86" i="14"/>
  <c r="AH75" i="14"/>
  <c r="AI64" i="14"/>
  <c r="AH46" i="14"/>
  <c r="AG31" i="14"/>
  <c r="AE24" i="14"/>
  <c r="AI13" i="14"/>
  <c r="AG122" i="14" l="1"/>
  <c r="AG125" i="14" s="1"/>
  <c r="AG126" i="14" s="1"/>
  <c r="AF122" i="14"/>
  <c r="AF125" i="14" s="1"/>
  <c r="AF126" i="14" s="1"/>
  <c r="AE122" i="14"/>
  <c r="AE125" i="14" s="1"/>
  <c r="AE126" i="14" s="1"/>
  <c r="AD122" i="14"/>
  <c r="AD125" i="14" s="1"/>
  <c r="AD126" i="14" s="1"/>
  <c r="AC122" i="14"/>
  <c r="AC125" i="14" s="1"/>
  <c r="AC126" i="14" s="1"/>
  <c r="AB122" i="14"/>
  <c r="AB125" i="14" s="1"/>
  <c r="AB126" i="14" s="1"/>
  <c r="AI122" i="14"/>
  <c r="AI125" i="14" s="1"/>
  <c r="AI126" i="14" s="1"/>
  <c r="AH122" i="14"/>
  <c r="AH125" i="14" s="1"/>
  <c r="AH126" i="14" s="1"/>
  <c r="G23" i="13" l="1"/>
  <c r="D6" i="13"/>
  <c r="D7" i="13"/>
  <c r="D8" i="13"/>
  <c r="D9" i="13"/>
  <c r="D10" i="13"/>
  <c r="D11" i="13"/>
  <c r="D12" i="13"/>
  <c r="D5" i="13"/>
  <c r="C6" i="13"/>
  <c r="C7" i="13"/>
  <c r="C8" i="13"/>
  <c r="C9" i="13"/>
  <c r="C10" i="13"/>
  <c r="C11" i="13"/>
  <c r="C12" i="13"/>
  <c r="C5" i="13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O26" i="10"/>
  <c r="AO27" i="10"/>
  <c r="AO28" i="10"/>
  <c r="AO29" i="10"/>
  <c r="AO30" i="10"/>
  <c r="AO31" i="10"/>
  <c r="AO32" i="10"/>
  <c r="AO33" i="10"/>
  <c r="AO34" i="10"/>
  <c r="AO35" i="10"/>
  <c r="AO36" i="10"/>
  <c r="AO37" i="10"/>
  <c r="AO38" i="10"/>
  <c r="AO39" i="10"/>
  <c r="AO40" i="10"/>
  <c r="AO41" i="10"/>
  <c r="AO42" i="10"/>
  <c r="AO43" i="10"/>
  <c r="AO44" i="10"/>
  <c r="AO45" i="10"/>
  <c r="AO46" i="10"/>
  <c r="AO47" i="10"/>
  <c r="AO48" i="10"/>
  <c r="AO49" i="10"/>
  <c r="AO50" i="10"/>
  <c r="AO51" i="10"/>
  <c r="AO52" i="10"/>
  <c r="AO53" i="10"/>
  <c r="AO54" i="10"/>
  <c r="AO55" i="10"/>
  <c r="AO56" i="10"/>
  <c r="AO57" i="10"/>
  <c r="AO58" i="10"/>
  <c r="AO59" i="10"/>
  <c r="AO60" i="10"/>
  <c r="AO61" i="10"/>
  <c r="AO62" i="10"/>
  <c r="AO63" i="10"/>
  <c r="AO64" i="10"/>
  <c r="AO65" i="10"/>
  <c r="AO66" i="10"/>
  <c r="AO67" i="10"/>
  <c r="AO68" i="10"/>
  <c r="AO69" i="10"/>
  <c r="AO70" i="10"/>
  <c r="AO71" i="10"/>
  <c r="AO72" i="10"/>
  <c r="AO73" i="10"/>
  <c r="AO74" i="10"/>
  <c r="AO75" i="10"/>
  <c r="AO76" i="10"/>
  <c r="AO77" i="10"/>
  <c r="AO78" i="10"/>
  <c r="AO79" i="10"/>
  <c r="AO80" i="10"/>
  <c r="AO81" i="10"/>
  <c r="AO82" i="10"/>
  <c r="AO83" i="10"/>
  <c r="AO84" i="10"/>
  <c r="AO85" i="10"/>
  <c r="AO86" i="10"/>
  <c r="AO87" i="10"/>
  <c r="AO88" i="10"/>
  <c r="AO89" i="10"/>
  <c r="AO90" i="10"/>
  <c r="AO91" i="10"/>
  <c r="AO92" i="10"/>
  <c r="AO93" i="10"/>
  <c r="AO94" i="10"/>
  <c r="AO95" i="10"/>
  <c r="AO96" i="10"/>
  <c r="AO97" i="10"/>
  <c r="AO98" i="10"/>
  <c r="AO99" i="10"/>
  <c r="AO100" i="10"/>
  <c r="AO101" i="10"/>
  <c r="AO102" i="10"/>
  <c r="AO103" i="10"/>
  <c r="AO104" i="10"/>
  <c r="AO105" i="10"/>
  <c r="AO106" i="10"/>
  <c r="AO107" i="10"/>
  <c r="AO108" i="10"/>
  <c r="AO109" i="10"/>
  <c r="AO110" i="10"/>
  <c r="AO111" i="10"/>
  <c r="AO112" i="10"/>
  <c r="AO113" i="10"/>
  <c r="AO114" i="10"/>
  <c r="AO115" i="10"/>
  <c r="AO116" i="10"/>
  <c r="AO117" i="10"/>
  <c r="AO118" i="10"/>
  <c r="AO5" i="10"/>
  <c r="AO4" i="10"/>
  <c r="AH74" i="10"/>
  <c r="B22" i="8"/>
  <c r="J121" i="10"/>
  <c r="J124" i="10" s="1"/>
  <c r="I121" i="10"/>
  <c r="I124" i="10" s="1"/>
  <c r="H121" i="10"/>
  <c r="H124" i="10" s="1"/>
  <c r="G121" i="10"/>
  <c r="G123" i="10" s="1"/>
  <c r="F121" i="10"/>
  <c r="F123" i="10" s="1"/>
  <c r="E121" i="10"/>
  <c r="E123" i="10" s="1"/>
  <c r="D121" i="10"/>
  <c r="D123" i="10" s="1"/>
  <c r="C121" i="10"/>
  <c r="U118" i="10"/>
  <c r="T118" i="10"/>
  <c r="AC118" i="10" s="1"/>
  <c r="AL118" i="10" s="1"/>
  <c r="S118" i="10"/>
  <c r="AB118" i="10" s="1"/>
  <c r="AK118" i="10" s="1"/>
  <c r="R118" i="10"/>
  <c r="AA118" i="10" s="1"/>
  <c r="Q118" i="10"/>
  <c r="Z118" i="10" s="1"/>
  <c r="P118" i="10"/>
  <c r="Y118" i="10" s="1"/>
  <c r="AH118" i="10" s="1"/>
  <c r="O118" i="10"/>
  <c r="N118" i="10"/>
  <c r="U117" i="10"/>
  <c r="T117" i="10"/>
  <c r="S117" i="10"/>
  <c r="R117" i="10"/>
  <c r="Q117" i="10"/>
  <c r="Z117" i="10" s="1"/>
  <c r="AI117" i="10" s="1"/>
  <c r="P117" i="10"/>
  <c r="Y117" i="10" s="1"/>
  <c r="AH117" i="10" s="1"/>
  <c r="O117" i="10"/>
  <c r="N117" i="10"/>
  <c r="W117" i="10" s="1"/>
  <c r="AF117" i="10" s="1"/>
  <c r="U116" i="10"/>
  <c r="T116" i="10"/>
  <c r="AC116" i="10" s="1"/>
  <c r="S116" i="10"/>
  <c r="R116" i="10"/>
  <c r="Q116" i="10"/>
  <c r="P116" i="10"/>
  <c r="Y116" i="10" s="1"/>
  <c r="AH116" i="10" s="1"/>
  <c r="O116" i="10"/>
  <c r="N116" i="10"/>
  <c r="W116" i="10" s="1"/>
  <c r="AF116" i="10" s="1"/>
  <c r="U115" i="10"/>
  <c r="AD115" i="10" s="1"/>
  <c r="AM115" i="10" s="1"/>
  <c r="T115" i="10"/>
  <c r="AC115" i="10" s="1"/>
  <c r="AL115" i="10" s="1"/>
  <c r="S115" i="10"/>
  <c r="AB115" i="10" s="1"/>
  <c r="AK115" i="10" s="1"/>
  <c r="R115" i="10"/>
  <c r="AA115" i="10" s="1"/>
  <c r="AJ115" i="10" s="1"/>
  <c r="Q115" i="10"/>
  <c r="Z115" i="10" s="1"/>
  <c r="AI115" i="10" s="1"/>
  <c r="P115" i="10"/>
  <c r="O115" i="10"/>
  <c r="N115" i="10"/>
  <c r="U114" i="10"/>
  <c r="AD114" i="10" s="1"/>
  <c r="AM114" i="10" s="1"/>
  <c r="T114" i="10"/>
  <c r="AC114" i="10" s="1"/>
  <c r="S114" i="10"/>
  <c r="R114" i="10"/>
  <c r="Q114" i="10"/>
  <c r="Z114" i="10" s="1"/>
  <c r="P114" i="10"/>
  <c r="Y114" i="10" s="1"/>
  <c r="O114" i="10"/>
  <c r="N114" i="10"/>
  <c r="W114" i="10" s="1"/>
  <c r="AF114" i="10" s="1"/>
  <c r="U113" i="10"/>
  <c r="T113" i="10"/>
  <c r="S113" i="10"/>
  <c r="R113" i="10"/>
  <c r="Q113" i="10"/>
  <c r="Z113" i="10" s="1"/>
  <c r="AI113" i="10" s="1"/>
  <c r="P113" i="10"/>
  <c r="O113" i="10"/>
  <c r="N113" i="10"/>
  <c r="W113" i="10" s="1"/>
  <c r="AF113" i="10" s="1"/>
  <c r="U112" i="10"/>
  <c r="AD112" i="10" s="1"/>
  <c r="AM112" i="10" s="1"/>
  <c r="T112" i="10"/>
  <c r="AC112" i="10" s="1"/>
  <c r="AL112" i="10" s="1"/>
  <c r="S112" i="10"/>
  <c r="R112" i="10"/>
  <c r="Q112" i="10"/>
  <c r="P112" i="10"/>
  <c r="O112" i="10"/>
  <c r="N112" i="10"/>
  <c r="W112" i="10" s="1"/>
  <c r="AF112" i="10" s="1"/>
  <c r="U111" i="10"/>
  <c r="AD111" i="10" s="1"/>
  <c r="AM111" i="10" s="1"/>
  <c r="T111" i="10"/>
  <c r="S111" i="10"/>
  <c r="AB111" i="10" s="1"/>
  <c r="AK111" i="10" s="1"/>
  <c r="R111" i="10"/>
  <c r="AA111" i="10" s="1"/>
  <c r="AJ111" i="10" s="1"/>
  <c r="Q111" i="10"/>
  <c r="P111" i="10"/>
  <c r="O111" i="10"/>
  <c r="N111" i="10"/>
  <c r="U110" i="10"/>
  <c r="AD110" i="10" s="1"/>
  <c r="AM110" i="10" s="1"/>
  <c r="T110" i="10"/>
  <c r="AC110" i="10" s="1"/>
  <c r="AL110" i="10" s="1"/>
  <c r="S110" i="10"/>
  <c r="AB110" i="10" s="1"/>
  <c r="AK110" i="10" s="1"/>
  <c r="R110" i="10"/>
  <c r="AA110" i="10" s="1"/>
  <c r="AJ110" i="10" s="1"/>
  <c r="Q110" i="10"/>
  <c r="P110" i="10"/>
  <c r="Y110" i="10" s="1"/>
  <c r="AH110" i="10" s="1"/>
  <c r="O110" i="10"/>
  <c r="N110" i="10"/>
  <c r="W110" i="10" s="1"/>
  <c r="AF110" i="10" s="1"/>
  <c r="U109" i="10"/>
  <c r="AD109" i="10" s="1"/>
  <c r="AM109" i="10" s="1"/>
  <c r="T109" i="10"/>
  <c r="S109" i="10"/>
  <c r="R109" i="10"/>
  <c r="AA109" i="10" s="1"/>
  <c r="AJ109" i="10" s="1"/>
  <c r="Q109" i="10"/>
  <c r="Z109" i="10" s="1"/>
  <c r="AI109" i="10" s="1"/>
  <c r="P109" i="10"/>
  <c r="O109" i="10"/>
  <c r="N109" i="10"/>
  <c r="U108" i="10"/>
  <c r="AD108" i="10" s="1"/>
  <c r="AM108" i="10" s="1"/>
  <c r="T108" i="10"/>
  <c r="AC108" i="10" s="1"/>
  <c r="S108" i="10"/>
  <c r="AB108" i="10" s="1"/>
  <c r="AK108" i="10" s="1"/>
  <c r="R108" i="10"/>
  <c r="AA108" i="10" s="1"/>
  <c r="AJ108" i="10" s="1"/>
  <c r="Q108" i="10"/>
  <c r="P108" i="10"/>
  <c r="O108" i="10"/>
  <c r="N108" i="10"/>
  <c r="W108" i="10" s="1"/>
  <c r="AF108" i="10" s="1"/>
  <c r="U107" i="10"/>
  <c r="AD107" i="10" s="1"/>
  <c r="AM107" i="10" s="1"/>
  <c r="T107" i="10"/>
  <c r="AC107" i="10" s="1"/>
  <c r="S107" i="10"/>
  <c r="AB107" i="10" s="1"/>
  <c r="AK107" i="10" s="1"/>
  <c r="R107" i="10"/>
  <c r="AA107" i="10" s="1"/>
  <c r="AJ107" i="10" s="1"/>
  <c r="Q107" i="10"/>
  <c r="Z107" i="10" s="1"/>
  <c r="AI107" i="10" s="1"/>
  <c r="P107" i="10"/>
  <c r="O107" i="10"/>
  <c r="N107" i="10"/>
  <c r="U106" i="10"/>
  <c r="T106" i="10"/>
  <c r="S106" i="10"/>
  <c r="R106" i="10"/>
  <c r="AA106" i="10" s="1"/>
  <c r="AJ106" i="10" s="1"/>
  <c r="Q106" i="10"/>
  <c r="Z106" i="10" s="1"/>
  <c r="AI106" i="10" s="1"/>
  <c r="P106" i="10"/>
  <c r="Y106" i="10" s="1"/>
  <c r="AH106" i="10" s="1"/>
  <c r="O106" i="10"/>
  <c r="N106" i="10"/>
  <c r="W106" i="10" s="1"/>
  <c r="AF106" i="10" s="1"/>
  <c r="U105" i="10"/>
  <c r="AD105" i="10" s="1"/>
  <c r="AM105" i="10" s="1"/>
  <c r="T105" i="10"/>
  <c r="AC105" i="10" s="1"/>
  <c r="S105" i="10"/>
  <c r="R105" i="10"/>
  <c r="Q105" i="10"/>
  <c r="Z105" i="10" s="1"/>
  <c r="P105" i="10"/>
  <c r="Y105" i="10" s="1"/>
  <c r="O105" i="10"/>
  <c r="N105" i="10"/>
  <c r="U104" i="10"/>
  <c r="AD104" i="10" s="1"/>
  <c r="AM104" i="10" s="1"/>
  <c r="T104" i="10"/>
  <c r="AC104" i="10" s="1"/>
  <c r="AL104" i="10" s="1"/>
  <c r="S104" i="10"/>
  <c r="AB104" i="10" s="1"/>
  <c r="AK104" i="10" s="1"/>
  <c r="R104" i="10"/>
  <c r="AA104" i="10" s="1"/>
  <c r="AJ104" i="10" s="1"/>
  <c r="Q104" i="10"/>
  <c r="Z104" i="10" s="1"/>
  <c r="AI104" i="10" s="1"/>
  <c r="P104" i="10"/>
  <c r="O104" i="10"/>
  <c r="N104" i="10"/>
  <c r="U103" i="10"/>
  <c r="AD103" i="10" s="1"/>
  <c r="AM103" i="10" s="1"/>
  <c r="T103" i="10"/>
  <c r="S103" i="10"/>
  <c r="AB103" i="10" s="1"/>
  <c r="AK103" i="10" s="1"/>
  <c r="R103" i="10"/>
  <c r="Q103" i="10"/>
  <c r="Z103" i="10" s="1"/>
  <c r="AI103" i="10" s="1"/>
  <c r="P103" i="10"/>
  <c r="Y103" i="10" s="1"/>
  <c r="AH103" i="10" s="1"/>
  <c r="O103" i="10"/>
  <c r="N103" i="10"/>
  <c r="U102" i="10"/>
  <c r="T102" i="10"/>
  <c r="S102" i="10"/>
  <c r="R102" i="10"/>
  <c r="Q102" i="10"/>
  <c r="P102" i="10"/>
  <c r="Y102" i="10" s="1"/>
  <c r="AH102" i="10" s="1"/>
  <c r="O102" i="10"/>
  <c r="N102" i="10"/>
  <c r="W102" i="10" s="1"/>
  <c r="AF102" i="10" s="1"/>
  <c r="U101" i="10"/>
  <c r="AD101" i="10" s="1"/>
  <c r="AM101" i="10" s="1"/>
  <c r="T101" i="10"/>
  <c r="AC101" i="10" s="1"/>
  <c r="AL101" i="10" s="1"/>
  <c r="S101" i="10"/>
  <c r="AB101" i="10" s="1"/>
  <c r="AK101" i="10" s="1"/>
  <c r="R101" i="10"/>
  <c r="Q101" i="10"/>
  <c r="P101" i="10"/>
  <c r="O101" i="10"/>
  <c r="N101" i="10"/>
  <c r="W101" i="10" s="1"/>
  <c r="AF101" i="10" s="1"/>
  <c r="U100" i="10"/>
  <c r="AD100" i="10" s="1"/>
  <c r="AM100" i="10" s="1"/>
  <c r="T100" i="10"/>
  <c r="S100" i="10"/>
  <c r="R100" i="10"/>
  <c r="AA100" i="10" s="1"/>
  <c r="Q100" i="10"/>
  <c r="Z100" i="10" s="1"/>
  <c r="P100" i="10"/>
  <c r="Y100" i="10" s="1"/>
  <c r="AH100" i="10" s="1"/>
  <c r="O100" i="10"/>
  <c r="N100" i="10"/>
  <c r="U99" i="10"/>
  <c r="AD99" i="10" s="1"/>
  <c r="AM99" i="10" s="1"/>
  <c r="T99" i="10"/>
  <c r="AC99" i="10" s="1"/>
  <c r="AL99" i="10" s="1"/>
  <c r="S99" i="10"/>
  <c r="AB99" i="10" s="1"/>
  <c r="AK99" i="10" s="1"/>
  <c r="R99" i="10"/>
  <c r="Q99" i="10"/>
  <c r="P99" i="10"/>
  <c r="Y99" i="10" s="1"/>
  <c r="AH99" i="10" s="1"/>
  <c r="O99" i="10"/>
  <c r="N99" i="10"/>
  <c r="W99" i="10" s="1"/>
  <c r="AF99" i="10" s="1"/>
  <c r="U98" i="10"/>
  <c r="AD98" i="10" s="1"/>
  <c r="AM98" i="10" s="1"/>
  <c r="T98" i="10"/>
  <c r="S98" i="10"/>
  <c r="R98" i="10"/>
  <c r="Q98" i="10"/>
  <c r="Z98" i="10" s="1"/>
  <c r="AI98" i="10" s="1"/>
  <c r="P98" i="10"/>
  <c r="Y98" i="10" s="1"/>
  <c r="AH98" i="10" s="1"/>
  <c r="O98" i="10"/>
  <c r="N98" i="10"/>
  <c r="U97" i="10"/>
  <c r="AD97" i="10" s="1"/>
  <c r="AM97" i="10" s="1"/>
  <c r="T97" i="10"/>
  <c r="AC97" i="10" s="1"/>
  <c r="S97" i="10"/>
  <c r="AB97" i="10" s="1"/>
  <c r="R97" i="10"/>
  <c r="Q97" i="10"/>
  <c r="P97" i="10"/>
  <c r="O97" i="10"/>
  <c r="N97" i="10"/>
  <c r="W97" i="10" s="1"/>
  <c r="AF97" i="10" s="1"/>
  <c r="U96" i="10"/>
  <c r="AD96" i="10" s="1"/>
  <c r="AM96" i="10" s="1"/>
  <c r="T96" i="10"/>
  <c r="AC96" i="10" s="1"/>
  <c r="S96" i="10"/>
  <c r="AB96" i="10" s="1"/>
  <c r="R96" i="10"/>
  <c r="AA96" i="10" s="1"/>
  <c r="Q96" i="10"/>
  <c r="Z96" i="10" s="1"/>
  <c r="P96" i="10"/>
  <c r="O96" i="10"/>
  <c r="N96" i="10"/>
  <c r="U95" i="10"/>
  <c r="T95" i="10"/>
  <c r="S95" i="10"/>
  <c r="AB95" i="10" s="1"/>
  <c r="AK95" i="10" s="1"/>
  <c r="R95" i="10"/>
  <c r="AA95" i="10" s="1"/>
  <c r="AJ95" i="10" s="1"/>
  <c r="Q95" i="10"/>
  <c r="Z95" i="10" s="1"/>
  <c r="AI95" i="10" s="1"/>
  <c r="P95" i="10"/>
  <c r="O95" i="10"/>
  <c r="N95" i="10"/>
  <c r="W95" i="10" s="1"/>
  <c r="AF95" i="10" s="1"/>
  <c r="U94" i="10"/>
  <c r="AD94" i="10" s="1"/>
  <c r="AM94" i="10" s="1"/>
  <c r="T94" i="10"/>
  <c r="AC94" i="10" s="1"/>
  <c r="AL94" i="10" s="1"/>
  <c r="S94" i="10"/>
  <c r="R94" i="10"/>
  <c r="Q94" i="10"/>
  <c r="Z94" i="10" s="1"/>
  <c r="AI94" i="10" s="1"/>
  <c r="P94" i="10"/>
  <c r="Y94" i="10" s="1"/>
  <c r="AH94" i="10" s="1"/>
  <c r="O94" i="10"/>
  <c r="N94" i="10"/>
  <c r="U93" i="10"/>
  <c r="AD93" i="10" s="1"/>
  <c r="AM93" i="10" s="1"/>
  <c r="T93" i="10"/>
  <c r="AC93" i="10" s="1"/>
  <c r="S93" i="10"/>
  <c r="AB93" i="10" s="1"/>
  <c r="AK93" i="10" s="1"/>
  <c r="R93" i="10"/>
  <c r="AA93" i="10" s="1"/>
  <c r="AJ93" i="10" s="1"/>
  <c r="Q93" i="10"/>
  <c r="Z93" i="10" s="1"/>
  <c r="AI93" i="10" s="1"/>
  <c r="P93" i="10"/>
  <c r="O93" i="10"/>
  <c r="N93" i="10"/>
  <c r="U92" i="10"/>
  <c r="T92" i="10"/>
  <c r="AC92" i="10" s="1"/>
  <c r="AL92" i="10" s="1"/>
  <c r="S92" i="10"/>
  <c r="AB92" i="10" s="1"/>
  <c r="AK92" i="10" s="1"/>
  <c r="R92" i="10"/>
  <c r="AA92" i="10" s="1"/>
  <c r="AJ92" i="10" s="1"/>
  <c r="Q92" i="10"/>
  <c r="Z92" i="10" s="1"/>
  <c r="AI92" i="10" s="1"/>
  <c r="P92" i="10"/>
  <c r="Y92" i="10" s="1"/>
  <c r="AH92" i="10" s="1"/>
  <c r="O92" i="10"/>
  <c r="N92" i="10"/>
  <c r="U91" i="10"/>
  <c r="T91" i="10"/>
  <c r="S91" i="10"/>
  <c r="R91" i="10"/>
  <c r="Q91" i="10"/>
  <c r="Z91" i="10" s="1"/>
  <c r="P91" i="10"/>
  <c r="Y91" i="10" s="1"/>
  <c r="AH91" i="10" s="1"/>
  <c r="O91" i="10"/>
  <c r="N91" i="10"/>
  <c r="W91" i="10" s="1"/>
  <c r="AF91" i="10" s="1"/>
  <c r="U90" i="10"/>
  <c r="AD90" i="10" s="1"/>
  <c r="AM90" i="10" s="1"/>
  <c r="T90" i="10"/>
  <c r="AC90" i="10" s="1"/>
  <c r="AL90" i="10" s="1"/>
  <c r="S90" i="10"/>
  <c r="AB90" i="10" s="1"/>
  <c r="AK90" i="10" s="1"/>
  <c r="R90" i="10"/>
  <c r="Q90" i="10"/>
  <c r="P90" i="10"/>
  <c r="O90" i="10"/>
  <c r="N90" i="10"/>
  <c r="W90" i="10" s="1"/>
  <c r="AF90" i="10" s="1"/>
  <c r="U89" i="10"/>
  <c r="T89" i="10"/>
  <c r="AC89" i="10" s="1"/>
  <c r="S89" i="10"/>
  <c r="AB89" i="10" s="1"/>
  <c r="R89" i="10"/>
  <c r="AA89" i="10" s="1"/>
  <c r="Q89" i="10"/>
  <c r="Z89" i="10" s="1"/>
  <c r="P89" i="10"/>
  <c r="Y89" i="10" s="1"/>
  <c r="O89" i="10"/>
  <c r="N89" i="10"/>
  <c r="U88" i="10"/>
  <c r="T88" i="10"/>
  <c r="AC88" i="10" s="1"/>
  <c r="AL88" i="10" s="1"/>
  <c r="S88" i="10"/>
  <c r="R88" i="10"/>
  <c r="AA88" i="10" s="1"/>
  <c r="AJ88" i="10" s="1"/>
  <c r="Q88" i="10"/>
  <c r="P88" i="10"/>
  <c r="Y88" i="10" s="1"/>
  <c r="AH88" i="10" s="1"/>
  <c r="O88" i="10"/>
  <c r="N88" i="10"/>
  <c r="W88" i="10" s="1"/>
  <c r="AF88" i="10" s="1"/>
  <c r="U87" i="10"/>
  <c r="T87" i="10"/>
  <c r="S87" i="10"/>
  <c r="R87" i="10"/>
  <c r="Q87" i="10"/>
  <c r="P87" i="10"/>
  <c r="O87" i="10"/>
  <c r="N87" i="10"/>
  <c r="U86" i="10"/>
  <c r="AD86" i="10" s="1"/>
  <c r="AM86" i="10" s="1"/>
  <c r="T86" i="10"/>
  <c r="AC86" i="10" s="1"/>
  <c r="AL86" i="10" s="1"/>
  <c r="S86" i="10"/>
  <c r="R86" i="10"/>
  <c r="AA86" i="10" s="1"/>
  <c r="AJ86" i="10" s="1"/>
  <c r="Q86" i="10"/>
  <c r="P86" i="10"/>
  <c r="O86" i="10"/>
  <c r="N86" i="10"/>
  <c r="W86" i="10" s="1"/>
  <c r="AF86" i="10" s="1"/>
  <c r="U85" i="10"/>
  <c r="AD85" i="10" s="1"/>
  <c r="AM85" i="10" s="1"/>
  <c r="T85" i="10"/>
  <c r="AC85" i="10" s="1"/>
  <c r="AL85" i="10" s="1"/>
  <c r="S85" i="10"/>
  <c r="AB85" i="10" s="1"/>
  <c r="AK85" i="10" s="1"/>
  <c r="R85" i="10"/>
  <c r="AA85" i="10" s="1"/>
  <c r="AJ85" i="10" s="1"/>
  <c r="Q85" i="10"/>
  <c r="Z85" i="10" s="1"/>
  <c r="AI85" i="10" s="1"/>
  <c r="P85" i="10"/>
  <c r="O85" i="10"/>
  <c r="N85" i="10"/>
  <c r="U84" i="10"/>
  <c r="T84" i="10"/>
  <c r="S84" i="10"/>
  <c r="AB84" i="10" s="1"/>
  <c r="AK84" i="10" s="1"/>
  <c r="R84" i="10"/>
  <c r="AA84" i="10" s="1"/>
  <c r="AJ84" i="10" s="1"/>
  <c r="Q84" i="10"/>
  <c r="P84" i="10"/>
  <c r="Y84" i="10" s="1"/>
  <c r="AH84" i="10" s="1"/>
  <c r="O84" i="10"/>
  <c r="N84" i="10"/>
  <c r="W84" i="10" s="1"/>
  <c r="AF84" i="10" s="1"/>
  <c r="U83" i="10"/>
  <c r="AD83" i="10" s="1"/>
  <c r="AM83" i="10" s="1"/>
  <c r="T83" i="10"/>
  <c r="AC83" i="10" s="1"/>
  <c r="AL83" i="10" s="1"/>
  <c r="S83" i="10"/>
  <c r="R83" i="10"/>
  <c r="Q83" i="10"/>
  <c r="P83" i="10"/>
  <c r="O83" i="10"/>
  <c r="N83" i="10"/>
  <c r="U82" i="10"/>
  <c r="AD82" i="10" s="1"/>
  <c r="AM82" i="10" s="1"/>
  <c r="T82" i="10"/>
  <c r="AC82" i="10" s="1"/>
  <c r="AL82" i="10" s="1"/>
  <c r="S82" i="10"/>
  <c r="AB82" i="10" s="1"/>
  <c r="AK82" i="10" s="1"/>
  <c r="R82" i="10"/>
  <c r="Q82" i="10"/>
  <c r="P82" i="10"/>
  <c r="O82" i="10"/>
  <c r="N82" i="10"/>
  <c r="U81" i="10"/>
  <c r="AD81" i="10" s="1"/>
  <c r="AM81" i="10" s="1"/>
  <c r="T81" i="10"/>
  <c r="AC81" i="10" s="1"/>
  <c r="AL81" i="10" s="1"/>
  <c r="S81" i="10"/>
  <c r="AB81" i="10" s="1"/>
  <c r="AK81" i="10" s="1"/>
  <c r="R81" i="10"/>
  <c r="AA81" i="10" s="1"/>
  <c r="AJ81" i="10" s="1"/>
  <c r="Q81" i="10"/>
  <c r="Z81" i="10" s="1"/>
  <c r="AI81" i="10" s="1"/>
  <c r="P81" i="10"/>
  <c r="Y81" i="10" s="1"/>
  <c r="AH81" i="10" s="1"/>
  <c r="O81" i="10"/>
  <c r="N81" i="10"/>
  <c r="U80" i="10"/>
  <c r="T80" i="10"/>
  <c r="S80" i="10"/>
  <c r="R80" i="10"/>
  <c r="AA80" i="10" s="1"/>
  <c r="AJ80" i="10" s="1"/>
  <c r="Q80" i="10"/>
  <c r="Z80" i="10" s="1"/>
  <c r="AI80" i="10" s="1"/>
  <c r="P80" i="10"/>
  <c r="Y80" i="10" s="1"/>
  <c r="AH80" i="10" s="1"/>
  <c r="O80" i="10"/>
  <c r="N80" i="10"/>
  <c r="W80" i="10" s="1"/>
  <c r="AF80" i="10" s="1"/>
  <c r="U79" i="10"/>
  <c r="AD79" i="10" s="1"/>
  <c r="AM79" i="10" s="1"/>
  <c r="T79" i="10"/>
  <c r="AC79" i="10" s="1"/>
  <c r="AL79" i="10" s="1"/>
  <c r="S79" i="10"/>
  <c r="AB79" i="10" s="1"/>
  <c r="AK79" i="10" s="1"/>
  <c r="R79" i="10"/>
  <c r="Q79" i="10"/>
  <c r="P79" i="10"/>
  <c r="O79" i="10"/>
  <c r="N79" i="10"/>
  <c r="U78" i="10"/>
  <c r="T78" i="10"/>
  <c r="S78" i="10"/>
  <c r="AB78" i="10" s="1"/>
  <c r="AK78" i="10" s="1"/>
  <c r="R78" i="10"/>
  <c r="AA78" i="10" s="1"/>
  <c r="AJ78" i="10" s="1"/>
  <c r="Q78" i="10"/>
  <c r="Z78" i="10" s="1"/>
  <c r="P78" i="10"/>
  <c r="Y78" i="10" s="1"/>
  <c r="O78" i="10"/>
  <c r="N78" i="10"/>
  <c r="U77" i="10"/>
  <c r="AD77" i="10" s="1"/>
  <c r="AM77" i="10" s="1"/>
  <c r="T77" i="10"/>
  <c r="AC77" i="10" s="1"/>
  <c r="AL77" i="10" s="1"/>
  <c r="S77" i="10"/>
  <c r="AB77" i="10" s="1"/>
  <c r="AK77" i="10" s="1"/>
  <c r="R77" i="10"/>
  <c r="AA77" i="10" s="1"/>
  <c r="AJ77" i="10" s="1"/>
  <c r="Q77" i="10"/>
  <c r="P77" i="10"/>
  <c r="Y77" i="10" s="1"/>
  <c r="AH77" i="10" s="1"/>
  <c r="O77" i="10"/>
  <c r="N77" i="10"/>
  <c r="U76" i="10"/>
  <c r="T76" i="10"/>
  <c r="S76" i="10"/>
  <c r="R76" i="10"/>
  <c r="AA76" i="10" s="1"/>
  <c r="Q76" i="10"/>
  <c r="Z76" i="10" s="1"/>
  <c r="P76" i="10"/>
  <c r="Y76" i="10" s="1"/>
  <c r="O76" i="10"/>
  <c r="N76" i="10"/>
  <c r="U75" i="10"/>
  <c r="AD75" i="10" s="1"/>
  <c r="AM75" i="10" s="1"/>
  <c r="T75" i="10"/>
  <c r="AC75" i="10" s="1"/>
  <c r="AL75" i="10" s="1"/>
  <c r="S75" i="10"/>
  <c r="AB75" i="10" s="1"/>
  <c r="AK75" i="10" s="1"/>
  <c r="R75" i="10"/>
  <c r="AA75" i="10" s="1"/>
  <c r="Q75" i="10"/>
  <c r="P75" i="10"/>
  <c r="O75" i="10"/>
  <c r="N75" i="10"/>
  <c r="W75" i="10" s="1"/>
  <c r="AF75" i="10" s="1"/>
  <c r="U74" i="10"/>
  <c r="AD74" i="10" s="1"/>
  <c r="AM74" i="10" s="1"/>
  <c r="T74" i="10"/>
  <c r="S74" i="10"/>
  <c r="R74" i="10"/>
  <c r="AA74" i="10" s="1"/>
  <c r="AJ74" i="10" s="1"/>
  <c r="Q74" i="10"/>
  <c r="Z74" i="10" s="1"/>
  <c r="AI74" i="10" s="1"/>
  <c r="P74" i="10"/>
  <c r="Y74" i="10" s="1"/>
  <c r="O74" i="10"/>
  <c r="N74" i="10"/>
  <c r="U73" i="10"/>
  <c r="T73" i="10"/>
  <c r="S73" i="10"/>
  <c r="AB73" i="10" s="1"/>
  <c r="R73" i="10"/>
  <c r="AA73" i="10" s="1"/>
  <c r="Q73" i="10"/>
  <c r="Z73" i="10" s="1"/>
  <c r="P73" i="10"/>
  <c r="Y73" i="10" s="1"/>
  <c r="O73" i="10"/>
  <c r="N73" i="10"/>
  <c r="W73" i="10" s="1"/>
  <c r="AF73" i="10" s="1"/>
  <c r="U72" i="10"/>
  <c r="AD72" i="10" s="1"/>
  <c r="AM72" i="10" s="1"/>
  <c r="T72" i="10"/>
  <c r="S72" i="10"/>
  <c r="R72" i="10"/>
  <c r="Q72" i="10"/>
  <c r="Z72" i="10" s="1"/>
  <c r="AI72" i="10" s="1"/>
  <c r="P72" i="10"/>
  <c r="O72" i="10"/>
  <c r="N72" i="10"/>
  <c r="W72" i="10" s="1"/>
  <c r="AF72" i="10" s="1"/>
  <c r="U71" i="10"/>
  <c r="T71" i="10"/>
  <c r="AC71" i="10" s="1"/>
  <c r="AL71" i="10" s="1"/>
  <c r="S71" i="10"/>
  <c r="AB71" i="10" s="1"/>
  <c r="AK71" i="10" s="1"/>
  <c r="R71" i="10"/>
  <c r="Q71" i="10"/>
  <c r="Z71" i="10" s="1"/>
  <c r="AI71" i="10" s="1"/>
  <c r="P71" i="10"/>
  <c r="O71" i="10"/>
  <c r="N71" i="10"/>
  <c r="U70" i="10"/>
  <c r="AD70" i="10" s="1"/>
  <c r="AM70" i="10" s="1"/>
  <c r="T70" i="10"/>
  <c r="AC70" i="10" s="1"/>
  <c r="S70" i="10"/>
  <c r="AB70" i="10" s="1"/>
  <c r="AK70" i="10" s="1"/>
  <c r="R70" i="10"/>
  <c r="AA70" i="10" s="1"/>
  <c r="Q70" i="10"/>
  <c r="Z70" i="10" s="1"/>
  <c r="P70" i="10"/>
  <c r="Y70" i="10" s="1"/>
  <c r="AH70" i="10" s="1"/>
  <c r="O70" i="10"/>
  <c r="N70" i="10"/>
  <c r="W70" i="10" s="1"/>
  <c r="AF70" i="10" s="1"/>
  <c r="U69" i="10"/>
  <c r="T69" i="10"/>
  <c r="S69" i="10"/>
  <c r="R69" i="10"/>
  <c r="AA69" i="10" s="1"/>
  <c r="AJ69" i="10" s="1"/>
  <c r="Q69" i="10"/>
  <c r="Z69" i="10" s="1"/>
  <c r="AI69" i="10" s="1"/>
  <c r="P69" i="10"/>
  <c r="O69" i="10"/>
  <c r="N69" i="10"/>
  <c r="W69" i="10" s="1"/>
  <c r="AF69" i="10" s="1"/>
  <c r="U68" i="10"/>
  <c r="AD68" i="10" s="1"/>
  <c r="T68" i="10"/>
  <c r="AC68" i="10" s="1"/>
  <c r="S68" i="10"/>
  <c r="AB68" i="10" s="1"/>
  <c r="R68" i="10"/>
  <c r="Q68" i="10"/>
  <c r="P68" i="10"/>
  <c r="O68" i="10"/>
  <c r="N68" i="10"/>
  <c r="U67" i="10"/>
  <c r="T67" i="10"/>
  <c r="AC67" i="10" s="1"/>
  <c r="AL67" i="10" s="1"/>
  <c r="S67" i="10"/>
  <c r="AB67" i="10" s="1"/>
  <c r="AK67" i="10" s="1"/>
  <c r="R67" i="10"/>
  <c r="AA67" i="10" s="1"/>
  <c r="AJ67" i="10" s="1"/>
  <c r="Q67" i="10"/>
  <c r="Z67" i="10" s="1"/>
  <c r="P67" i="10"/>
  <c r="O67" i="10"/>
  <c r="N67" i="10"/>
  <c r="U66" i="10"/>
  <c r="T66" i="10"/>
  <c r="AC66" i="10" s="1"/>
  <c r="S66" i="10"/>
  <c r="AB66" i="10" s="1"/>
  <c r="AK66" i="10" s="1"/>
  <c r="R66" i="10"/>
  <c r="AA66" i="10" s="1"/>
  <c r="AJ66" i="10" s="1"/>
  <c r="Q66" i="10"/>
  <c r="P66" i="10"/>
  <c r="Y66" i="10" s="1"/>
  <c r="AH66" i="10" s="1"/>
  <c r="O66" i="10"/>
  <c r="N66" i="10"/>
  <c r="U65" i="10"/>
  <c r="T65" i="10"/>
  <c r="S65" i="10"/>
  <c r="R65" i="10"/>
  <c r="AA65" i="10" s="1"/>
  <c r="Q65" i="10"/>
  <c r="Z65" i="10" s="1"/>
  <c r="P65" i="10"/>
  <c r="Y65" i="10" s="1"/>
  <c r="O65" i="10"/>
  <c r="N65" i="10"/>
  <c r="U64" i="10"/>
  <c r="AD64" i="10" s="1"/>
  <c r="AM64" i="10" s="1"/>
  <c r="T64" i="10"/>
  <c r="AC64" i="10" s="1"/>
  <c r="AL64" i="10" s="1"/>
  <c r="S64" i="10"/>
  <c r="AB64" i="10" s="1"/>
  <c r="AK64" i="10" s="1"/>
  <c r="R64" i="10"/>
  <c r="AA64" i="10" s="1"/>
  <c r="AJ64" i="10" s="1"/>
  <c r="Q64" i="10"/>
  <c r="P64" i="10"/>
  <c r="O64" i="10"/>
  <c r="N64" i="10"/>
  <c r="W64" i="10" s="1"/>
  <c r="AF64" i="10" s="1"/>
  <c r="U63" i="10"/>
  <c r="T63" i="10"/>
  <c r="AC63" i="10" s="1"/>
  <c r="AL63" i="10" s="1"/>
  <c r="S63" i="10"/>
  <c r="AB63" i="10" s="1"/>
  <c r="AK63" i="10" s="1"/>
  <c r="R63" i="10"/>
  <c r="AA63" i="10" s="1"/>
  <c r="AJ63" i="10" s="1"/>
  <c r="Q63" i="10"/>
  <c r="Z63" i="10" s="1"/>
  <c r="AI63" i="10" s="1"/>
  <c r="P63" i="10"/>
  <c r="Y63" i="10" s="1"/>
  <c r="AH63" i="10" s="1"/>
  <c r="O63" i="10"/>
  <c r="N63" i="10"/>
  <c r="U62" i="10"/>
  <c r="T62" i="10"/>
  <c r="S62" i="10"/>
  <c r="R62" i="10"/>
  <c r="AA62" i="10" s="1"/>
  <c r="Q62" i="10"/>
  <c r="Z62" i="10" s="1"/>
  <c r="AI62" i="10" s="1"/>
  <c r="P62" i="10"/>
  <c r="O62" i="10"/>
  <c r="N62" i="10"/>
  <c r="W62" i="10" s="1"/>
  <c r="AF62" i="10" s="1"/>
  <c r="U61" i="10"/>
  <c r="T61" i="10"/>
  <c r="S61" i="10"/>
  <c r="R61" i="10"/>
  <c r="Q61" i="10"/>
  <c r="Z61" i="10" s="1"/>
  <c r="AI61" i="10" s="1"/>
  <c r="P61" i="10"/>
  <c r="O61" i="10"/>
  <c r="N61" i="10"/>
  <c r="W61" i="10" s="1"/>
  <c r="AF61" i="10" s="1"/>
  <c r="U60" i="10"/>
  <c r="AD60" i="10" s="1"/>
  <c r="AM60" i="10" s="1"/>
  <c r="T60" i="10"/>
  <c r="AC60" i="10" s="1"/>
  <c r="AL60" i="10" s="1"/>
  <c r="S60" i="10"/>
  <c r="AB60" i="10" s="1"/>
  <c r="AK60" i="10" s="1"/>
  <c r="R60" i="10"/>
  <c r="AA60" i="10" s="1"/>
  <c r="AJ60" i="10" s="1"/>
  <c r="Q60" i="10"/>
  <c r="Z60" i="10" s="1"/>
  <c r="AI60" i="10" s="1"/>
  <c r="P60" i="10"/>
  <c r="O60" i="10"/>
  <c r="N60" i="10"/>
  <c r="U59" i="10"/>
  <c r="AD59" i="10" s="1"/>
  <c r="AM59" i="10" s="1"/>
  <c r="T59" i="10"/>
  <c r="AC59" i="10" s="1"/>
  <c r="AL59" i="10" s="1"/>
  <c r="S59" i="10"/>
  <c r="R59" i="10"/>
  <c r="Q59" i="10"/>
  <c r="Z59" i="10" s="1"/>
  <c r="AI59" i="10" s="1"/>
  <c r="P59" i="10"/>
  <c r="Y59" i="10" s="1"/>
  <c r="AH59" i="10" s="1"/>
  <c r="O59" i="10"/>
  <c r="N59" i="10"/>
  <c r="W59" i="10" s="1"/>
  <c r="AF59" i="10" s="1"/>
  <c r="U58" i="10"/>
  <c r="T58" i="10"/>
  <c r="S58" i="10"/>
  <c r="R58" i="10"/>
  <c r="AA58" i="10" s="1"/>
  <c r="Q58" i="10"/>
  <c r="P58" i="10"/>
  <c r="Y58" i="10" s="1"/>
  <c r="AH58" i="10" s="1"/>
  <c r="O58" i="10"/>
  <c r="N58" i="10"/>
  <c r="W58" i="10" s="1"/>
  <c r="AF58" i="10" s="1"/>
  <c r="U57" i="10"/>
  <c r="AD57" i="10" s="1"/>
  <c r="AM57" i="10" s="1"/>
  <c r="T57" i="10"/>
  <c r="AC57" i="10" s="1"/>
  <c r="S57" i="10"/>
  <c r="R57" i="10"/>
  <c r="Q57" i="10"/>
  <c r="P57" i="10"/>
  <c r="O57" i="10"/>
  <c r="N57" i="10"/>
  <c r="U56" i="10"/>
  <c r="AD56" i="10" s="1"/>
  <c r="AM56" i="10" s="1"/>
  <c r="T56" i="10"/>
  <c r="AC56" i="10" s="1"/>
  <c r="AL56" i="10" s="1"/>
  <c r="S56" i="10"/>
  <c r="AB56" i="10" s="1"/>
  <c r="AK56" i="10" s="1"/>
  <c r="R56" i="10"/>
  <c r="AA56" i="10" s="1"/>
  <c r="AJ56" i="10" s="1"/>
  <c r="Q56" i="10"/>
  <c r="Z56" i="10" s="1"/>
  <c r="AI56" i="10" s="1"/>
  <c r="P56" i="10"/>
  <c r="Y56" i="10" s="1"/>
  <c r="AH56" i="10" s="1"/>
  <c r="O56" i="10"/>
  <c r="N56" i="10"/>
  <c r="U55" i="10"/>
  <c r="T55" i="10"/>
  <c r="AC55" i="10" s="1"/>
  <c r="AL55" i="10" s="1"/>
  <c r="S55" i="10"/>
  <c r="AB55" i="10" s="1"/>
  <c r="AK55" i="10" s="1"/>
  <c r="R55" i="10"/>
  <c r="AA55" i="10" s="1"/>
  <c r="AJ55" i="10" s="1"/>
  <c r="Q55" i="10"/>
  <c r="P55" i="10"/>
  <c r="Y55" i="10" s="1"/>
  <c r="O55" i="10"/>
  <c r="N55" i="10"/>
  <c r="U54" i="10"/>
  <c r="AD54" i="10" s="1"/>
  <c r="AM54" i="10" s="1"/>
  <c r="T54" i="10"/>
  <c r="S54" i="10"/>
  <c r="R54" i="10"/>
  <c r="AA54" i="10" s="1"/>
  <c r="AJ54" i="10" s="1"/>
  <c r="Q54" i="10"/>
  <c r="Z54" i="10" s="1"/>
  <c r="AI54" i="10" s="1"/>
  <c r="P54" i="10"/>
  <c r="Y54" i="10" s="1"/>
  <c r="AH54" i="10" s="1"/>
  <c r="O54" i="10"/>
  <c r="N54" i="10"/>
  <c r="U53" i="10"/>
  <c r="AD53" i="10" s="1"/>
  <c r="AM53" i="10" s="1"/>
  <c r="T53" i="10"/>
  <c r="AC53" i="10" s="1"/>
  <c r="AL53" i="10" s="1"/>
  <c r="S53" i="10"/>
  <c r="AB53" i="10" s="1"/>
  <c r="AK53" i="10" s="1"/>
  <c r="R53" i="10"/>
  <c r="AA53" i="10" s="1"/>
  <c r="AJ53" i="10" s="1"/>
  <c r="Q53" i="10"/>
  <c r="P53" i="10"/>
  <c r="O53" i="10"/>
  <c r="N53" i="10"/>
  <c r="W53" i="10" s="1"/>
  <c r="AF53" i="10" s="1"/>
  <c r="U52" i="10"/>
  <c r="AD52" i="10" s="1"/>
  <c r="AM52" i="10" s="1"/>
  <c r="T52" i="10"/>
  <c r="S52" i="10"/>
  <c r="R52" i="10"/>
  <c r="AA52" i="10" s="1"/>
  <c r="AJ52" i="10" s="1"/>
  <c r="Q52" i="10"/>
  <c r="Z52" i="10" s="1"/>
  <c r="AI52" i="10" s="1"/>
  <c r="P52" i="10"/>
  <c r="Y52" i="10" s="1"/>
  <c r="AH52" i="10" s="1"/>
  <c r="O52" i="10"/>
  <c r="N52" i="10"/>
  <c r="U51" i="10"/>
  <c r="T51" i="10"/>
  <c r="S51" i="10"/>
  <c r="AB51" i="10" s="1"/>
  <c r="AK51" i="10" s="1"/>
  <c r="R51" i="10"/>
  <c r="AA51" i="10" s="1"/>
  <c r="AJ51" i="10" s="1"/>
  <c r="Q51" i="10"/>
  <c r="P51" i="10"/>
  <c r="Y51" i="10" s="1"/>
  <c r="AH51" i="10" s="1"/>
  <c r="O51" i="10"/>
  <c r="N51" i="10"/>
  <c r="W51" i="10" s="1"/>
  <c r="AF51" i="10" s="1"/>
  <c r="U50" i="10"/>
  <c r="T50" i="10"/>
  <c r="S50" i="10"/>
  <c r="R50" i="10"/>
  <c r="Q50" i="10"/>
  <c r="Z50" i="10" s="1"/>
  <c r="AI50" i="10" s="1"/>
  <c r="P50" i="10"/>
  <c r="Y50" i="10" s="1"/>
  <c r="AH50" i="10" s="1"/>
  <c r="O50" i="10"/>
  <c r="N50" i="10"/>
  <c r="W50" i="10" s="1"/>
  <c r="AF50" i="10" s="1"/>
  <c r="U49" i="10"/>
  <c r="T49" i="10"/>
  <c r="AC49" i="10" s="1"/>
  <c r="AL49" i="10" s="1"/>
  <c r="S49" i="10"/>
  <c r="AB49" i="10" s="1"/>
  <c r="AK49" i="10" s="1"/>
  <c r="R49" i="10"/>
  <c r="AA49" i="10" s="1"/>
  <c r="AJ49" i="10" s="1"/>
  <c r="Q49" i="10"/>
  <c r="Z49" i="10" s="1"/>
  <c r="AI49" i="10" s="1"/>
  <c r="P49" i="10"/>
  <c r="O49" i="10"/>
  <c r="N49" i="10"/>
  <c r="U48" i="10"/>
  <c r="AD48" i="10" s="1"/>
  <c r="AM48" i="10" s="1"/>
  <c r="T48" i="10"/>
  <c r="S48" i="10"/>
  <c r="R48" i="10"/>
  <c r="AA48" i="10" s="1"/>
  <c r="AJ48" i="10" s="1"/>
  <c r="Q48" i="10"/>
  <c r="Z48" i="10" s="1"/>
  <c r="AI48" i="10" s="1"/>
  <c r="P48" i="10"/>
  <c r="Y48" i="10" s="1"/>
  <c r="AH48" i="10" s="1"/>
  <c r="O48" i="10"/>
  <c r="N48" i="10"/>
  <c r="W48" i="10" s="1"/>
  <c r="AF48" i="10" s="1"/>
  <c r="U47" i="10"/>
  <c r="T47" i="10"/>
  <c r="S47" i="10"/>
  <c r="R47" i="10"/>
  <c r="Q47" i="10"/>
  <c r="Z47" i="10" s="1"/>
  <c r="AI47" i="10" s="1"/>
  <c r="P47" i="10"/>
  <c r="Y47" i="10" s="1"/>
  <c r="AH47" i="10" s="1"/>
  <c r="O47" i="10"/>
  <c r="N47" i="10"/>
  <c r="W47" i="10" s="1"/>
  <c r="AF47" i="10" s="1"/>
  <c r="U46" i="10"/>
  <c r="AD46" i="10" s="1"/>
  <c r="AM46" i="10" s="1"/>
  <c r="T46" i="10"/>
  <c r="S46" i="10"/>
  <c r="R46" i="10"/>
  <c r="Q46" i="10"/>
  <c r="P46" i="10"/>
  <c r="O46" i="10"/>
  <c r="N46" i="10"/>
  <c r="W46" i="10" s="1"/>
  <c r="AF46" i="10" s="1"/>
  <c r="U45" i="10"/>
  <c r="AD45" i="10" s="1"/>
  <c r="AM45" i="10" s="1"/>
  <c r="T45" i="10"/>
  <c r="AC45" i="10" s="1"/>
  <c r="AL45" i="10" s="1"/>
  <c r="S45" i="10"/>
  <c r="AB45" i="10" s="1"/>
  <c r="AK45" i="10" s="1"/>
  <c r="R45" i="10"/>
  <c r="AA45" i="10" s="1"/>
  <c r="AJ45" i="10" s="1"/>
  <c r="Q45" i="10"/>
  <c r="Z45" i="10" s="1"/>
  <c r="P45" i="10"/>
  <c r="Y45" i="10" s="1"/>
  <c r="O45" i="10"/>
  <c r="N45" i="10"/>
  <c r="U44" i="10"/>
  <c r="T44" i="10"/>
  <c r="AC44" i="10" s="1"/>
  <c r="AL44" i="10" s="1"/>
  <c r="S44" i="10"/>
  <c r="AB44" i="10" s="1"/>
  <c r="AK44" i="10" s="1"/>
  <c r="R44" i="10"/>
  <c r="Q44" i="10"/>
  <c r="P44" i="10"/>
  <c r="Y44" i="10" s="1"/>
  <c r="AH44" i="10" s="1"/>
  <c r="O44" i="10"/>
  <c r="N44" i="10"/>
  <c r="W44" i="10" s="1"/>
  <c r="AF44" i="10" s="1"/>
  <c r="U43" i="10"/>
  <c r="AD43" i="10" s="1"/>
  <c r="AM43" i="10" s="1"/>
  <c r="T43" i="10"/>
  <c r="S43" i="10"/>
  <c r="R43" i="10"/>
  <c r="AA43" i="10" s="1"/>
  <c r="AJ43" i="10" s="1"/>
  <c r="Q43" i="10"/>
  <c r="Z43" i="10" s="1"/>
  <c r="P43" i="10"/>
  <c r="O43" i="10"/>
  <c r="N43" i="10"/>
  <c r="U42" i="10"/>
  <c r="AD42" i="10" s="1"/>
  <c r="AM42" i="10" s="1"/>
  <c r="T42" i="10"/>
  <c r="AC42" i="10" s="1"/>
  <c r="AL42" i="10" s="1"/>
  <c r="S42" i="10"/>
  <c r="AB42" i="10" s="1"/>
  <c r="AK42" i="10" s="1"/>
  <c r="R42" i="10"/>
  <c r="Q42" i="10"/>
  <c r="P42" i="10"/>
  <c r="O42" i="10"/>
  <c r="N42" i="10"/>
  <c r="U41" i="10"/>
  <c r="T41" i="10"/>
  <c r="AC41" i="10" s="1"/>
  <c r="AL41" i="10" s="1"/>
  <c r="S41" i="10"/>
  <c r="R41" i="10"/>
  <c r="AA41" i="10" s="1"/>
  <c r="Q41" i="10"/>
  <c r="Z41" i="10" s="1"/>
  <c r="P41" i="10"/>
  <c r="O41" i="10"/>
  <c r="N41" i="10"/>
  <c r="U40" i="10"/>
  <c r="T40" i="10"/>
  <c r="S40" i="10"/>
  <c r="AB40" i="10" s="1"/>
  <c r="AK40" i="10" s="1"/>
  <c r="R40" i="10"/>
  <c r="AA40" i="10" s="1"/>
  <c r="AJ40" i="10" s="1"/>
  <c r="Q40" i="10"/>
  <c r="Z40" i="10" s="1"/>
  <c r="AI40" i="10" s="1"/>
  <c r="P40" i="10"/>
  <c r="O40" i="10"/>
  <c r="N40" i="10"/>
  <c r="W40" i="10" s="1"/>
  <c r="AF40" i="10" s="1"/>
  <c r="U39" i="10"/>
  <c r="T39" i="10"/>
  <c r="AC39" i="10" s="1"/>
  <c r="S39" i="10"/>
  <c r="R39" i="10"/>
  <c r="Q39" i="10"/>
  <c r="Z39" i="10" s="1"/>
  <c r="P39" i="10"/>
  <c r="Y39" i="10" s="1"/>
  <c r="O39" i="10"/>
  <c r="N39" i="10"/>
  <c r="U38" i="10"/>
  <c r="AD38" i="10" s="1"/>
  <c r="AM38" i="10" s="1"/>
  <c r="T38" i="10"/>
  <c r="AC38" i="10" s="1"/>
  <c r="AL38" i="10" s="1"/>
  <c r="S38" i="10"/>
  <c r="AB38" i="10" s="1"/>
  <c r="AK38" i="10" s="1"/>
  <c r="R38" i="10"/>
  <c r="AA38" i="10" s="1"/>
  <c r="Q38" i="10"/>
  <c r="Z38" i="10" s="1"/>
  <c r="AI38" i="10" s="1"/>
  <c r="P38" i="10"/>
  <c r="O38" i="10"/>
  <c r="N38" i="10"/>
  <c r="U37" i="10"/>
  <c r="AD37" i="10" s="1"/>
  <c r="AM37" i="10" s="1"/>
  <c r="T37" i="10"/>
  <c r="S37" i="10"/>
  <c r="R37" i="10"/>
  <c r="Q37" i="10"/>
  <c r="Z37" i="10" s="1"/>
  <c r="AI37" i="10" s="1"/>
  <c r="P37" i="10"/>
  <c r="Y37" i="10" s="1"/>
  <c r="AH37" i="10" s="1"/>
  <c r="O37" i="10"/>
  <c r="N37" i="10"/>
  <c r="U36" i="10"/>
  <c r="T36" i="10"/>
  <c r="S36" i="10"/>
  <c r="R36" i="10"/>
  <c r="AA36" i="10" s="1"/>
  <c r="Q36" i="10"/>
  <c r="Z36" i="10" s="1"/>
  <c r="AI36" i="10" s="1"/>
  <c r="P36" i="10"/>
  <c r="Y36" i="10" s="1"/>
  <c r="AH36" i="10" s="1"/>
  <c r="O36" i="10"/>
  <c r="N36" i="10"/>
  <c r="W36" i="10" s="1"/>
  <c r="AF36" i="10" s="1"/>
  <c r="U35" i="10"/>
  <c r="AD35" i="10" s="1"/>
  <c r="AM35" i="10" s="1"/>
  <c r="T35" i="10"/>
  <c r="AC35" i="10" s="1"/>
  <c r="AL35" i="10" s="1"/>
  <c r="S35" i="10"/>
  <c r="R35" i="10"/>
  <c r="Q35" i="10"/>
  <c r="P35" i="10"/>
  <c r="O35" i="10"/>
  <c r="N35" i="10"/>
  <c r="W35" i="10" s="1"/>
  <c r="AF35" i="10" s="1"/>
  <c r="U34" i="10"/>
  <c r="AD34" i="10" s="1"/>
  <c r="AM34" i="10" s="1"/>
  <c r="T34" i="10"/>
  <c r="S34" i="10"/>
  <c r="AB34" i="10" s="1"/>
  <c r="AK34" i="10" s="1"/>
  <c r="R34" i="10"/>
  <c r="AA34" i="10" s="1"/>
  <c r="AJ34" i="10" s="1"/>
  <c r="Q34" i="10"/>
  <c r="P34" i="10"/>
  <c r="Y34" i="10" s="1"/>
  <c r="O34" i="10"/>
  <c r="N34" i="10"/>
  <c r="U33" i="10"/>
  <c r="AD33" i="10" s="1"/>
  <c r="T33" i="10"/>
  <c r="AC33" i="10" s="1"/>
  <c r="S33" i="10"/>
  <c r="R33" i="10"/>
  <c r="Q33" i="10"/>
  <c r="P33" i="10"/>
  <c r="O33" i="10"/>
  <c r="N33" i="10"/>
  <c r="W33" i="10" s="1"/>
  <c r="AF33" i="10" s="1"/>
  <c r="U32" i="10"/>
  <c r="AD32" i="10" s="1"/>
  <c r="AM32" i="10" s="1"/>
  <c r="T32" i="10"/>
  <c r="S32" i="10"/>
  <c r="R32" i="10"/>
  <c r="AA32" i="10" s="1"/>
  <c r="AJ32" i="10" s="1"/>
  <c r="Q32" i="10"/>
  <c r="P32" i="10"/>
  <c r="Y32" i="10" s="1"/>
  <c r="AH32" i="10" s="1"/>
  <c r="O32" i="10"/>
  <c r="N32" i="10"/>
  <c r="U31" i="10"/>
  <c r="AD31" i="10" s="1"/>
  <c r="AM31" i="10" s="1"/>
  <c r="T31" i="10"/>
  <c r="AC31" i="10" s="1"/>
  <c r="AL31" i="10" s="1"/>
  <c r="S31" i="10"/>
  <c r="AB31" i="10" s="1"/>
  <c r="AK31" i="10" s="1"/>
  <c r="R31" i="10"/>
  <c r="Q31" i="10"/>
  <c r="P31" i="10"/>
  <c r="O31" i="10"/>
  <c r="N31" i="10"/>
  <c r="W31" i="10" s="1"/>
  <c r="AF31" i="10" s="1"/>
  <c r="U30" i="10"/>
  <c r="AD30" i="10" s="1"/>
  <c r="AM30" i="10" s="1"/>
  <c r="T30" i="10"/>
  <c r="AC30" i="10" s="1"/>
  <c r="S30" i="10"/>
  <c r="R30" i="10"/>
  <c r="AA30" i="10" s="1"/>
  <c r="AJ30" i="10" s="1"/>
  <c r="Q30" i="10"/>
  <c r="Z30" i="10" s="1"/>
  <c r="P30" i="10"/>
  <c r="Y30" i="10" s="1"/>
  <c r="AH30" i="10" s="1"/>
  <c r="O30" i="10"/>
  <c r="N30" i="10"/>
  <c r="U29" i="10"/>
  <c r="T29" i="10"/>
  <c r="S29" i="10"/>
  <c r="AB29" i="10" s="1"/>
  <c r="AK29" i="10" s="1"/>
  <c r="R29" i="10"/>
  <c r="AA29" i="10" s="1"/>
  <c r="AJ29" i="10" s="1"/>
  <c r="Q29" i="10"/>
  <c r="P29" i="10"/>
  <c r="O29" i="10"/>
  <c r="N29" i="10"/>
  <c r="W29" i="10" s="1"/>
  <c r="AF29" i="10" s="1"/>
  <c r="U28" i="10"/>
  <c r="AD28" i="10" s="1"/>
  <c r="AM28" i="10" s="1"/>
  <c r="T28" i="10"/>
  <c r="AC28" i="10" s="1"/>
  <c r="AL28" i="10" s="1"/>
  <c r="S28" i="10"/>
  <c r="R28" i="10"/>
  <c r="Q28" i="10"/>
  <c r="P28" i="10"/>
  <c r="Y28" i="10" s="1"/>
  <c r="AH28" i="10" s="1"/>
  <c r="O28" i="10"/>
  <c r="N28" i="10"/>
  <c r="W28" i="10" s="1"/>
  <c r="AF28" i="10" s="1"/>
  <c r="U27" i="10"/>
  <c r="T27" i="10"/>
  <c r="AC27" i="10" s="1"/>
  <c r="AL27" i="10" s="1"/>
  <c r="S27" i="10"/>
  <c r="AB27" i="10" s="1"/>
  <c r="AK27" i="10" s="1"/>
  <c r="R27" i="10"/>
  <c r="AA27" i="10" s="1"/>
  <c r="AJ27" i="10" s="1"/>
  <c r="Q27" i="10"/>
  <c r="P27" i="10"/>
  <c r="O27" i="10"/>
  <c r="N27" i="10"/>
  <c r="U26" i="10"/>
  <c r="T26" i="10"/>
  <c r="AC26" i="10" s="1"/>
  <c r="AL26" i="10" s="1"/>
  <c r="S26" i="10"/>
  <c r="AB26" i="10" s="1"/>
  <c r="AK26" i="10" s="1"/>
  <c r="R26" i="10"/>
  <c r="Q26" i="10"/>
  <c r="Z26" i="10" s="1"/>
  <c r="P26" i="10"/>
  <c r="Y26" i="10" s="1"/>
  <c r="O26" i="10"/>
  <c r="N26" i="10"/>
  <c r="W26" i="10" s="1"/>
  <c r="AF26" i="10" s="1"/>
  <c r="U25" i="10"/>
  <c r="T25" i="10"/>
  <c r="S25" i="10"/>
  <c r="R25" i="10"/>
  <c r="AA25" i="10" s="1"/>
  <c r="AJ25" i="10" s="1"/>
  <c r="Q25" i="10"/>
  <c r="Z25" i="10" s="1"/>
  <c r="AI25" i="10" s="1"/>
  <c r="P25" i="10"/>
  <c r="Y25" i="10" s="1"/>
  <c r="AH25" i="10" s="1"/>
  <c r="O25" i="10"/>
  <c r="N25" i="10"/>
  <c r="W25" i="10" s="1"/>
  <c r="AF25" i="10" s="1"/>
  <c r="U24" i="10"/>
  <c r="AD24" i="10" s="1"/>
  <c r="AM24" i="10" s="1"/>
  <c r="T24" i="10"/>
  <c r="S24" i="10"/>
  <c r="AB24" i="10" s="1"/>
  <c r="AK24" i="10" s="1"/>
  <c r="R24" i="10"/>
  <c r="Q24" i="10"/>
  <c r="P24" i="10"/>
  <c r="O24" i="10"/>
  <c r="N24" i="10"/>
  <c r="W24" i="10" s="1"/>
  <c r="AF24" i="10" s="1"/>
  <c r="U23" i="10"/>
  <c r="T23" i="10"/>
  <c r="S23" i="10"/>
  <c r="AB23" i="10" s="1"/>
  <c r="AK23" i="10" s="1"/>
  <c r="R23" i="10"/>
  <c r="AA23" i="10" s="1"/>
  <c r="AJ23" i="10" s="1"/>
  <c r="Q23" i="10"/>
  <c r="Z23" i="10" s="1"/>
  <c r="AI23" i="10" s="1"/>
  <c r="P23" i="10"/>
  <c r="O23" i="10"/>
  <c r="N23" i="10"/>
  <c r="U22" i="10"/>
  <c r="T22" i="10"/>
  <c r="AC22" i="10" s="1"/>
  <c r="AL22" i="10" s="1"/>
  <c r="S22" i="10"/>
  <c r="R22" i="10"/>
  <c r="Q22" i="10"/>
  <c r="P22" i="10"/>
  <c r="Y22" i="10" s="1"/>
  <c r="AH22" i="10" s="1"/>
  <c r="O22" i="10"/>
  <c r="N22" i="10"/>
  <c r="W22" i="10" s="1"/>
  <c r="AF22" i="10" s="1"/>
  <c r="U21" i="10"/>
  <c r="T21" i="10"/>
  <c r="S21" i="10"/>
  <c r="R21" i="10"/>
  <c r="AA21" i="10" s="1"/>
  <c r="AJ21" i="10" s="1"/>
  <c r="Q21" i="10"/>
  <c r="Z21" i="10" s="1"/>
  <c r="AI21" i="10" s="1"/>
  <c r="P21" i="10"/>
  <c r="Y21" i="10" s="1"/>
  <c r="AH21" i="10" s="1"/>
  <c r="O21" i="10"/>
  <c r="N21" i="10"/>
  <c r="U20" i="10"/>
  <c r="AD20" i="10" s="1"/>
  <c r="AM20" i="10" s="1"/>
  <c r="T20" i="10"/>
  <c r="AC20" i="10" s="1"/>
  <c r="S20" i="10"/>
  <c r="R20" i="10"/>
  <c r="Q20" i="10"/>
  <c r="P20" i="10"/>
  <c r="O20" i="10"/>
  <c r="N20" i="10"/>
  <c r="W20" i="10" s="1"/>
  <c r="AF20" i="10" s="1"/>
  <c r="U19" i="10"/>
  <c r="AD19" i="10" s="1"/>
  <c r="T19" i="10"/>
  <c r="AC19" i="10" s="1"/>
  <c r="S19" i="10"/>
  <c r="R19" i="10"/>
  <c r="AA19" i="10" s="1"/>
  <c r="Q19" i="10"/>
  <c r="Z19" i="10" s="1"/>
  <c r="P19" i="10"/>
  <c r="Y19" i="10" s="1"/>
  <c r="O19" i="10"/>
  <c r="N19" i="10"/>
  <c r="U18" i="10"/>
  <c r="T18" i="10"/>
  <c r="S18" i="10"/>
  <c r="AB18" i="10" s="1"/>
  <c r="AK18" i="10" s="1"/>
  <c r="R18" i="10"/>
  <c r="Q18" i="10"/>
  <c r="P18" i="10"/>
  <c r="O18" i="10"/>
  <c r="N18" i="10"/>
  <c r="W18" i="10" s="1"/>
  <c r="AF18" i="10" s="1"/>
  <c r="U17" i="10"/>
  <c r="AD17" i="10" s="1"/>
  <c r="AM17" i="10" s="1"/>
  <c r="T17" i="10"/>
  <c r="AC17" i="10" s="1"/>
  <c r="AL17" i="10" s="1"/>
  <c r="S17" i="10"/>
  <c r="R17" i="10"/>
  <c r="Q17" i="10"/>
  <c r="Z17" i="10" s="1"/>
  <c r="AI17" i="10" s="1"/>
  <c r="P17" i="10"/>
  <c r="O17" i="10"/>
  <c r="N17" i="10"/>
  <c r="W17" i="10" s="1"/>
  <c r="AF17" i="10" s="1"/>
  <c r="U16" i="10"/>
  <c r="T16" i="10"/>
  <c r="AC16" i="10" s="1"/>
  <c r="S16" i="10"/>
  <c r="AB16" i="10" s="1"/>
  <c r="R16" i="10"/>
  <c r="Q16" i="10"/>
  <c r="P16" i="10"/>
  <c r="O16" i="10"/>
  <c r="N16" i="10"/>
  <c r="U15" i="10"/>
  <c r="T15" i="10"/>
  <c r="AC15" i="10" s="1"/>
  <c r="AL15" i="10" s="1"/>
  <c r="S15" i="10"/>
  <c r="AB15" i="10" s="1"/>
  <c r="AK15" i="10" s="1"/>
  <c r="R15" i="10"/>
  <c r="Q15" i="10"/>
  <c r="Z15" i="10" s="1"/>
  <c r="AI15" i="10" s="1"/>
  <c r="P15" i="10"/>
  <c r="Y15" i="10" s="1"/>
  <c r="AH15" i="10" s="1"/>
  <c r="O15" i="10"/>
  <c r="N15" i="10"/>
  <c r="W15" i="10" s="1"/>
  <c r="AF15" i="10" s="1"/>
  <c r="U14" i="10"/>
  <c r="T14" i="10"/>
  <c r="S14" i="10"/>
  <c r="R14" i="10"/>
  <c r="AA14" i="10" s="1"/>
  <c r="Q14" i="10"/>
  <c r="P14" i="10"/>
  <c r="Y14" i="10" s="1"/>
  <c r="AH14" i="10" s="1"/>
  <c r="O14" i="10"/>
  <c r="N14" i="10"/>
  <c r="W14" i="10" s="1"/>
  <c r="AF14" i="10" s="1"/>
  <c r="U13" i="10"/>
  <c r="AD13" i="10" s="1"/>
  <c r="AM13" i="10" s="1"/>
  <c r="T13" i="10"/>
  <c r="AC13" i="10" s="1"/>
  <c r="AL13" i="10" s="1"/>
  <c r="S13" i="10"/>
  <c r="AB13" i="10" s="1"/>
  <c r="AK13" i="10" s="1"/>
  <c r="R13" i="10"/>
  <c r="Q13" i="10"/>
  <c r="P13" i="10"/>
  <c r="O13" i="10"/>
  <c r="N13" i="10"/>
  <c r="U12" i="10"/>
  <c r="AD12" i="10" s="1"/>
  <c r="AM12" i="10" s="1"/>
  <c r="T12" i="10"/>
  <c r="S12" i="10"/>
  <c r="AB12" i="10" s="1"/>
  <c r="R12" i="10"/>
  <c r="AA12" i="10" s="1"/>
  <c r="Q12" i="10"/>
  <c r="P12" i="10"/>
  <c r="O12" i="10"/>
  <c r="N12" i="10"/>
  <c r="U11" i="10"/>
  <c r="T11" i="10"/>
  <c r="S11" i="10"/>
  <c r="R11" i="10"/>
  <c r="AA11" i="10" s="1"/>
  <c r="AJ11" i="10" s="1"/>
  <c r="Q11" i="10"/>
  <c r="P11" i="10"/>
  <c r="Y11" i="10" s="1"/>
  <c r="AH11" i="10" s="1"/>
  <c r="O11" i="10"/>
  <c r="N11" i="10"/>
  <c r="U10" i="10"/>
  <c r="AD10" i="10" s="1"/>
  <c r="AM10" i="10" s="1"/>
  <c r="T10" i="10"/>
  <c r="S10" i="10"/>
  <c r="R10" i="10"/>
  <c r="Q10" i="10"/>
  <c r="Z10" i="10" s="1"/>
  <c r="AI10" i="10" s="1"/>
  <c r="P10" i="10"/>
  <c r="Y10" i="10" s="1"/>
  <c r="AH10" i="10" s="1"/>
  <c r="O10" i="10"/>
  <c r="N10" i="10"/>
  <c r="U9" i="10"/>
  <c r="AD9" i="10" s="1"/>
  <c r="AM9" i="10" s="1"/>
  <c r="T9" i="10"/>
  <c r="AC9" i="10" s="1"/>
  <c r="AL9" i="10" s="1"/>
  <c r="S9" i="10"/>
  <c r="R9" i="10"/>
  <c r="AA9" i="10" s="1"/>
  <c r="AJ9" i="10" s="1"/>
  <c r="Q9" i="10"/>
  <c r="P9" i="10"/>
  <c r="O9" i="10"/>
  <c r="N9" i="10"/>
  <c r="W9" i="10" s="1"/>
  <c r="AF9" i="10" s="1"/>
  <c r="U8" i="10"/>
  <c r="AD8" i="10" s="1"/>
  <c r="AM8" i="10" s="1"/>
  <c r="T8" i="10"/>
  <c r="AC8" i="10" s="1"/>
  <c r="AL8" i="10" s="1"/>
  <c r="S8" i="10"/>
  <c r="AB8" i="10" s="1"/>
  <c r="AK8" i="10" s="1"/>
  <c r="R8" i="10"/>
  <c r="AA8" i="10" s="1"/>
  <c r="AJ8" i="10" s="1"/>
  <c r="Q8" i="10"/>
  <c r="Z8" i="10" s="1"/>
  <c r="AI8" i="10" s="1"/>
  <c r="P8" i="10"/>
  <c r="Y8" i="10" s="1"/>
  <c r="AH8" i="10" s="1"/>
  <c r="O8" i="10"/>
  <c r="N8" i="10"/>
  <c r="U7" i="10"/>
  <c r="T7" i="10"/>
  <c r="AC7" i="10" s="1"/>
  <c r="AL7" i="10" s="1"/>
  <c r="S7" i="10"/>
  <c r="R7" i="10"/>
  <c r="Q7" i="10"/>
  <c r="P7" i="10"/>
  <c r="O7" i="10"/>
  <c r="N7" i="10"/>
  <c r="W7" i="10" s="1"/>
  <c r="AF7" i="10" s="1"/>
  <c r="U6" i="10"/>
  <c r="AD6" i="10" s="1"/>
  <c r="T6" i="10"/>
  <c r="S6" i="10"/>
  <c r="R6" i="10"/>
  <c r="Q6" i="10"/>
  <c r="Z6" i="10" s="1"/>
  <c r="P6" i="10"/>
  <c r="Y6" i="10" s="1"/>
  <c r="O6" i="10"/>
  <c r="N6" i="10"/>
  <c r="W6" i="10" s="1"/>
  <c r="AF6" i="10" s="1"/>
  <c r="U5" i="10"/>
  <c r="T5" i="10"/>
  <c r="AC5" i="10" s="1"/>
  <c r="AL5" i="10" s="1"/>
  <c r="S5" i="10"/>
  <c r="AB5" i="10" s="1"/>
  <c r="AK5" i="10" s="1"/>
  <c r="R5" i="10"/>
  <c r="AA5" i="10" s="1"/>
  <c r="Q5" i="10"/>
  <c r="P5" i="10"/>
  <c r="O5" i="10"/>
  <c r="N5" i="10"/>
  <c r="W5" i="10" s="1"/>
  <c r="AF5" i="10" s="1"/>
  <c r="U4" i="10"/>
  <c r="AD4" i="10" s="1"/>
  <c r="AM4" i="10" s="1"/>
  <c r="T4" i="10"/>
  <c r="S4" i="10"/>
  <c r="R4" i="10"/>
  <c r="AA4" i="10" s="1"/>
  <c r="AJ4" i="10" s="1"/>
  <c r="Q4" i="10"/>
  <c r="Z4" i="10" s="1"/>
  <c r="AI4" i="10" s="1"/>
  <c r="P4" i="10"/>
  <c r="O4" i="10"/>
  <c r="N4" i="10"/>
  <c r="AA5" i="8"/>
  <c r="AA6" i="8"/>
  <c r="Y3" i="8"/>
  <c r="K11" i="8"/>
  <c r="K12" i="8"/>
  <c r="K13" i="8"/>
  <c r="K10" i="8"/>
  <c r="J11" i="8"/>
  <c r="J12" i="8"/>
  <c r="J13" i="8"/>
  <c r="J10" i="8"/>
  <c r="D14" i="8"/>
  <c r="D15" i="8" s="1"/>
  <c r="E14" i="8"/>
  <c r="E15" i="8" s="1"/>
  <c r="F14" i="8"/>
  <c r="F15" i="8" s="1"/>
  <c r="G14" i="8"/>
  <c r="G15" i="8" s="1"/>
  <c r="H14" i="8"/>
  <c r="H15" i="8" s="1"/>
  <c r="I14" i="8"/>
  <c r="I15" i="8" s="1"/>
  <c r="B14" i="8"/>
  <c r="B15" i="8" s="1"/>
  <c r="T6" i="8"/>
  <c r="AD6" i="8" s="1"/>
  <c r="S6" i="8"/>
  <c r="AC6" i="8" s="1"/>
  <c r="R6" i="8"/>
  <c r="AB6" i="8" s="1"/>
  <c r="Q6" i="8"/>
  <c r="P6" i="8"/>
  <c r="Z6" i="8" s="1"/>
  <c r="O6" i="8"/>
  <c r="Y6" i="8" s="1"/>
  <c r="N6" i="8"/>
  <c r="M6" i="8"/>
  <c r="W6" i="8" s="1"/>
  <c r="T5" i="8"/>
  <c r="AD5" i="8" s="1"/>
  <c r="S5" i="8"/>
  <c r="AC5" i="8" s="1"/>
  <c r="R5" i="8"/>
  <c r="AB5" i="8" s="1"/>
  <c r="Q5" i="8"/>
  <c r="P5" i="8"/>
  <c r="Z5" i="8" s="1"/>
  <c r="O5" i="8"/>
  <c r="Y5" i="8" s="1"/>
  <c r="N5" i="8"/>
  <c r="M5" i="8"/>
  <c r="W5" i="8" s="1"/>
  <c r="T4" i="8"/>
  <c r="AD4" i="8" s="1"/>
  <c r="S4" i="8"/>
  <c r="AC4" i="8" s="1"/>
  <c r="R4" i="8"/>
  <c r="AB4" i="8" s="1"/>
  <c r="Q4" i="8"/>
  <c r="AA4" i="8" s="1"/>
  <c r="P4" i="8"/>
  <c r="Z4" i="8" s="1"/>
  <c r="O4" i="8"/>
  <c r="Y4" i="8" s="1"/>
  <c r="N4" i="8"/>
  <c r="M4" i="8"/>
  <c r="W4" i="8" s="1"/>
  <c r="T3" i="8"/>
  <c r="AD3" i="8" s="1"/>
  <c r="S3" i="8"/>
  <c r="AC3" i="8" s="1"/>
  <c r="R3" i="8"/>
  <c r="AB3" i="8" s="1"/>
  <c r="Q3" i="8"/>
  <c r="AA3" i="8" s="1"/>
  <c r="P3" i="8"/>
  <c r="Z3" i="8" s="1"/>
  <c r="O3" i="8"/>
  <c r="N3" i="8"/>
  <c r="M3" i="8"/>
  <c r="W3" i="8" s="1"/>
  <c r="D124" i="6"/>
  <c r="E124" i="6"/>
  <c r="F124" i="6"/>
  <c r="G124" i="6"/>
  <c r="H124" i="6"/>
  <c r="I124" i="6"/>
  <c r="J124" i="6"/>
  <c r="C124" i="6"/>
  <c r="C123" i="6"/>
  <c r="J121" i="6"/>
  <c r="J123" i="6" s="1"/>
  <c r="I121" i="6"/>
  <c r="I123" i="6" s="1"/>
  <c r="H121" i="6"/>
  <c r="H123" i="6" s="1"/>
  <c r="G121" i="6"/>
  <c r="G123" i="6" s="1"/>
  <c r="F121" i="6"/>
  <c r="F123" i="6" s="1"/>
  <c r="E121" i="6"/>
  <c r="E123" i="6" s="1"/>
  <c r="D121" i="6"/>
  <c r="D123" i="6" s="1"/>
  <c r="C121" i="6"/>
  <c r="U118" i="6"/>
  <c r="T118" i="6"/>
  <c r="S118" i="6"/>
  <c r="R118" i="6"/>
  <c r="Q118" i="6"/>
  <c r="P118" i="6"/>
  <c r="O118" i="6"/>
  <c r="N118" i="6"/>
  <c r="U117" i="6"/>
  <c r="T117" i="6"/>
  <c r="S117" i="6"/>
  <c r="R117" i="6"/>
  <c r="Q117" i="6"/>
  <c r="P117" i="6"/>
  <c r="O117" i="6"/>
  <c r="N117" i="6"/>
  <c r="U116" i="6"/>
  <c r="T116" i="6"/>
  <c r="S116" i="6"/>
  <c r="R116" i="6"/>
  <c r="Q116" i="6"/>
  <c r="P116" i="6"/>
  <c r="O116" i="6"/>
  <c r="N116" i="6"/>
  <c r="U115" i="6"/>
  <c r="T115" i="6"/>
  <c r="S115" i="6"/>
  <c r="R115" i="6"/>
  <c r="Q115" i="6"/>
  <c r="P115" i="6"/>
  <c r="O115" i="6"/>
  <c r="N115" i="6"/>
  <c r="U114" i="6"/>
  <c r="T114" i="6"/>
  <c r="S114" i="6"/>
  <c r="R114" i="6"/>
  <c r="Q114" i="6"/>
  <c r="P114" i="6"/>
  <c r="O114" i="6"/>
  <c r="N114" i="6"/>
  <c r="U113" i="6"/>
  <c r="T113" i="6"/>
  <c r="S113" i="6"/>
  <c r="R113" i="6"/>
  <c r="Q113" i="6"/>
  <c r="P113" i="6"/>
  <c r="O113" i="6"/>
  <c r="N113" i="6"/>
  <c r="U112" i="6"/>
  <c r="T112" i="6"/>
  <c r="S112" i="6"/>
  <c r="R112" i="6"/>
  <c r="Q112" i="6"/>
  <c r="P112" i="6"/>
  <c r="O112" i="6"/>
  <c r="N112" i="6"/>
  <c r="U111" i="6"/>
  <c r="T111" i="6"/>
  <c r="S111" i="6"/>
  <c r="R111" i="6"/>
  <c r="Q111" i="6"/>
  <c r="P111" i="6"/>
  <c r="O111" i="6"/>
  <c r="N111" i="6"/>
  <c r="U110" i="6"/>
  <c r="T110" i="6"/>
  <c r="S110" i="6"/>
  <c r="R110" i="6"/>
  <c r="Q110" i="6"/>
  <c r="P110" i="6"/>
  <c r="O110" i="6"/>
  <c r="N110" i="6"/>
  <c r="U109" i="6"/>
  <c r="T109" i="6"/>
  <c r="S109" i="6"/>
  <c r="R109" i="6"/>
  <c r="Q109" i="6"/>
  <c r="P109" i="6"/>
  <c r="O109" i="6"/>
  <c r="N109" i="6"/>
  <c r="U108" i="6"/>
  <c r="T108" i="6"/>
  <c r="S108" i="6"/>
  <c r="R108" i="6"/>
  <c r="Q108" i="6"/>
  <c r="P108" i="6"/>
  <c r="O108" i="6"/>
  <c r="N108" i="6"/>
  <c r="U107" i="6"/>
  <c r="T107" i="6"/>
  <c r="S107" i="6"/>
  <c r="R107" i="6"/>
  <c r="Q107" i="6"/>
  <c r="P107" i="6"/>
  <c r="O107" i="6"/>
  <c r="N107" i="6"/>
  <c r="U106" i="6"/>
  <c r="T106" i="6"/>
  <c r="S106" i="6"/>
  <c r="R106" i="6"/>
  <c r="Q106" i="6"/>
  <c r="P106" i="6"/>
  <c r="O106" i="6"/>
  <c r="N106" i="6"/>
  <c r="U105" i="6"/>
  <c r="T105" i="6"/>
  <c r="S105" i="6"/>
  <c r="R105" i="6"/>
  <c r="Q105" i="6"/>
  <c r="P105" i="6"/>
  <c r="O105" i="6"/>
  <c r="N105" i="6"/>
  <c r="U104" i="6"/>
  <c r="T104" i="6"/>
  <c r="S104" i="6"/>
  <c r="R104" i="6"/>
  <c r="Q104" i="6"/>
  <c r="P104" i="6"/>
  <c r="O104" i="6"/>
  <c r="N104" i="6"/>
  <c r="U103" i="6"/>
  <c r="T103" i="6"/>
  <c r="S103" i="6"/>
  <c r="R103" i="6"/>
  <c r="Q103" i="6"/>
  <c r="P103" i="6"/>
  <c r="O103" i="6"/>
  <c r="N103" i="6"/>
  <c r="U102" i="6"/>
  <c r="T102" i="6"/>
  <c r="S102" i="6"/>
  <c r="R102" i="6"/>
  <c r="Q102" i="6"/>
  <c r="P102" i="6"/>
  <c r="O102" i="6"/>
  <c r="N102" i="6"/>
  <c r="U101" i="6"/>
  <c r="T101" i="6"/>
  <c r="S101" i="6"/>
  <c r="R101" i="6"/>
  <c r="Q101" i="6"/>
  <c r="P101" i="6"/>
  <c r="O101" i="6"/>
  <c r="N101" i="6"/>
  <c r="U100" i="6"/>
  <c r="T100" i="6"/>
  <c r="S100" i="6"/>
  <c r="R100" i="6"/>
  <c r="Q100" i="6"/>
  <c r="P100" i="6"/>
  <c r="O100" i="6"/>
  <c r="N100" i="6"/>
  <c r="U99" i="6"/>
  <c r="T99" i="6"/>
  <c r="S99" i="6"/>
  <c r="R99" i="6"/>
  <c r="Q99" i="6"/>
  <c r="P99" i="6"/>
  <c r="O99" i="6"/>
  <c r="N99" i="6"/>
  <c r="U98" i="6"/>
  <c r="T98" i="6"/>
  <c r="S98" i="6"/>
  <c r="R98" i="6"/>
  <c r="Q98" i="6"/>
  <c r="P98" i="6"/>
  <c r="O98" i="6"/>
  <c r="N98" i="6"/>
  <c r="U97" i="6"/>
  <c r="T97" i="6"/>
  <c r="S97" i="6"/>
  <c r="R97" i="6"/>
  <c r="Q97" i="6"/>
  <c r="P97" i="6"/>
  <c r="O97" i="6"/>
  <c r="N97" i="6"/>
  <c r="U96" i="6"/>
  <c r="T96" i="6"/>
  <c r="S96" i="6"/>
  <c r="R96" i="6"/>
  <c r="Q96" i="6"/>
  <c r="P96" i="6"/>
  <c r="O96" i="6"/>
  <c r="N96" i="6"/>
  <c r="U95" i="6"/>
  <c r="T95" i="6"/>
  <c r="S95" i="6"/>
  <c r="R95" i="6"/>
  <c r="Q95" i="6"/>
  <c r="P95" i="6"/>
  <c r="O95" i="6"/>
  <c r="N95" i="6"/>
  <c r="U94" i="6"/>
  <c r="T94" i="6"/>
  <c r="S94" i="6"/>
  <c r="R94" i="6"/>
  <c r="Q94" i="6"/>
  <c r="P94" i="6"/>
  <c r="O94" i="6"/>
  <c r="N94" i="6"/>
  <c r="U93" i="6"/>
  <c r="T93" i="6"/>
  <c r="S93" i="6"/>
  <c r="R93" i="6"/>
  <c r="Q93" i="6"/>
  <c r="P93" i="6"/>
  <c r="O93" i="6"/>
  <c r="N93" i="6"/>
  <c r="U92" i="6"/>
  <c r="T92" i="6"/>
  <c r="S92" i="6"/>
  <c r="R92" i="6"/>
  <c r="Q92" i="6"/>
  <c r="P92" i="6"/>
  <c r="O92" i="6"/>
  <c r="N92" i="6"/>
  <c r="U91" i="6"/>
  <c r="T91" i="6"/>
  <c r="S91" i="6"/>
  <c r="R91" i="6"/>
  <c r="Q91" i="6"/>
  <c r="P91" i="6"/>
  <c r="O91" i="6"/>
  <c r="N91" i="6"/>
  <c r="U90" i="6"/>
  <c r="T90" i="6"/>
  <c r="S90" i="6"/>
  <c r="R90" i="6"/>
  <c r="Q90" i="6"/>
  <c r="P90" i="6"/>
  <c r="O90" i="6"/>
  <c r="N90" i="6"/>
  <c r="U89" i="6"/>
  <c r="T89" i="6"/>
  <c r="S89" i="6"/>
  <c r="R89" i="6"/>
  <c r="Q89" i="6"/>
  <c r="P89" i="6"/>
  <c r="O89" i="6"/>
  <c r="N89" i="6"/>
  <c r="U88" i="6"/>
  <c r="T88" i="6"/>
  <c r="S88" i="6"/>
  <c r="R88" i="6"/>
  <c r="Q88" i="6"/>
  <c r="P88" i="6"/>
  <c r="O88" i="6"/>
  <c r="N88" i="6"/>
  <c r="U87" i="6"/>
  <c r="T87" i="6"/>
  <c r="S87" i="6"/>
  <c r="R87" i="6"/>
  <c r="Q87" i="6"/>
  <c r="P87" i="6"/>
  <c r="O87" i="6"/>
  <c r="N87" i="6"/>
  <c r="U86" i="6"/>
  <c r="T86" i="6"/>
  <c r="S86" i="6"/>
  <c r="R86" i="6"/>
  <c r="Q86" i="6"/>
  <c r="P86" i="6"/>
  <c r="O86" i="6"/>
  <c r="N86" i="6"/>
  <c r="U85" i="6"/>
  <c r="T85" i="6"/>
  <c r="S85" i="6"/>
  <c r="R85" i="6"/>
  <c r="Q85" i="6"/>
  <c r="P85" i="6"/>
  <c r="O85" i="6"/>
  <c r="N85" i="6"/>
  <c r="U84" i="6"/>
  <c r="T84" i="6"/>
  <c r="S84" i="6"/>
  <c r="R84" i="6"/>
  <c r="Q84" i="6"/>
  <c r="P84" i="6"/>
  <c r="O84" i="6"/>
  <c r="N84" i="6"/>
  <c r="U83" i="6"/>
  <c r="T83" i="6"/>
  <c r="S83" i="6"/>
  <c r="R83" i="6"/>
  <c r="Q83" i="6"/>
  <c r="P83" i="6"/>
  <c r="O83" i="6"/>
  <c r="N83" i="6"/>
  <c r="U82" i="6"/>
  <c r="T82" i="6"/>
  <c r="S82" i="6"/>
  <c r="R82" i="6"/>
  <c r="Q82" i="6"/>
  <c r="P82" i="6"/>
  <c r="O82" i="6"/>
  <c r="N82" i="6"/>
  <c r="U81" i="6"/>
  <c r="T81" i="6"/>
  <c r="S81" i="6"/>
  <c r="R81" i="6"/>
  <c r="Q81" i="6"/>
  <c r="P81" i="6"/>
  <c r="O81" i="6"/>
  <c r="N81" i="6"/>
  <c r="U80" i="6"/>
  <c r="T80" i="6"/>
  <c r="S80" i="6"/>
  <c r="R80" i="6"/>
  <c r="Q80" i="6"/>
  <c r="P80" i="6"/>
  <c r="O80" i="6"/>
  <c r="N80" i="6"/>
  <c r="U79" i="6"/>
  <c r="T79" i="6"/>
  <c r="S79" i="6"/>
  <c r="R79" i="6"/>
  <c r="Q79" i="6"/>
  <c r="P79" i="6"/>
  <c r="O79" i="6"/>
  <c r="N79" i="6"/>
  <c r="U78" i="6"/>
  <c r="T78" i="6"/>
  <c r="S78" i="6"/>
  <c r="R78" i="6"/>
  <c r="Q78" i="6"/>
  <c r="P78" i="6"/>
  <c r="O78" i="6"/>
  <c r="N78" i="6"/>
  <c r="U77" i="6"/>
  <c r="T77" i="6"/>
  <c r="S77" i="6"/>
  <c r="R77" i="6"/>
  <c r="Q77" i="6"/>
  <c r="P77" i="6"/>
  <c r="O77" i="6"/>
  <c r="N77" i="6"/>
  <c r="U76" i="6"/>
  <c r="T76" i="6"/>
  <c r="S76" i="6"/>
  <c r="R76" i="6"/>
  <c r="Q76" i="6"/>
  <c r="P76" i="6"/>
  <c r="O76" i="6"/>
  <c r="N76" i="6"/>
  <c r="U75" i="6"/>
  <c r="T75" i="6"/>
  <c r="S75" i="6"/>
  <c r="R75" i="6"/>
  <c r="Q75" i="6"/>
  <c r="P75" i="6"/>
  <c r="O75" i="6"/>
  <c r="N75" i="6"/>
  <c r="U74" i="6"/>
  <c r="T74" i="6"/>
  <c r="S74" i="6"/>
  <c r="R74" i="6"/>
  <c r="Q74" i="6"/>
  <c r="P74" i="6"/>
  <c r="O74" i="6"/>
  <c r="N74" i="6"/>
  <c r="U73" i="6"/>
  <c r="T73" i="6"/>
  <c r="S73" i="6"/>
  <c r="R73" i="6"/>
  <c r="Q73" i="6"/>
  <c r="P73" i="6"/>
  <c r="O73" i="6"/>
  <c r="N73" i="6"/>
  <c r="U72" i="6"/>
  <c r="T72" i="6"/>
  <c r="S72" i="6"/>
  <c r="R72" i="6"/>
  <c r="Q72" i="6"/>
  <c r="P72" i="6"/>
  <c r="O72" i="6"/>
  <c r="N72" i="6"/>
  <c r="U71" i="6"/>
  <c r="T71" i="6"/>
  <c r="S71" i="6"/>
  <c r="R71" i="6"/>
  <c r="Q71" i="6"/>
  <c r="P71" i="6"/>
  <c r="O71" i="6"/>
  <c r="N71" i="6"/>
  <c r="U70" i="6"/>
  <c r="T70" i="6"/>
  <c r="S70" i="6"/>
  <c r="R70" i="6"/>
  <c r="Q70" i="6"/>
  <c r="P70" i="6"/>
  <c r="O70" i="6"/>
  <c r="N70" i="6"/>
  <c r="U69" i="6"/>
  <c r="T69" i="6"/>
  <c r="S69" i="6"/>
  <c r="R69" i="6"/>
  <c r="Q69" i="6"/>
  <c r="P69" i="6"/>
  <c r="O69" i="6"/>
  <c r="N69" i="6"/>
  <c r="U68" i="6"/>
  <c r="T68" i="6"/>
  <c r="S68" i="6"/>
  <c r="R68" i="6"/>
  <c r="Q68" i="6"/>
  <c r="P68" i="6"/>
  <c r="O68" i="6"/>
  <c r="N68" i="6"/>
  <c r="U67" i="6"/>
  <c r="T67" i="6"/>
  <c r="S67" i="6"/>
  <c r="R67" i="6"/>
  <c r="Q67" i="6"/>
  <c r="P67" i="6"/>
  <c r="O67" i="6"/>
  <c r="N67" i="6"/>
  <c r="U66" i="6"/>
  <c r="T66" i="6"/>
  <c r="S66" i="6"/>
  <c r="R66" i="6"/>
  <c r="Q66" i="6"/>
  <c r="P66" i="6"/>
  <c r="O66" i="6"/>
  <c r="N66" i="6"/>
  <c r="U65" i="6"/>
  <c r="T65" i="6"/>
  <c r="S65" i="6"/>
  <c r="R65" i="6"/>
  <c r="Q65" i="6"/>
  <c r="P65" i="6"/>
  <c r="O65" i="6"/>
  <c r="N65" i="6"/>
  <c r="U64" i="6"/>
  <c r="T64" i="6"/>
  <c r="S64" i="6"/>
  <c r="R64" i="6"/>
  <c r="Q64" i="6"/>
  <c r="P64" i="6"/>
  <c r="O64" i="6"/>
  <c r="N64" i="6"/>
  <c r="U63" i="6"/>
  <c r="T63" i="6"/>
  <c r="S63" i="6"/>
  <c r="R63" i="6"/>
  <c r="Q63" i="6"/>
  <c r="P63" i="6"/>
  <c r="O63" i="6"/>
  <c r="N63" i="6"/>
  <c r="U62" i="6"/>
  <c r="T62" i="6"/>
  <c r="S62" i="6"/>
  <c r="R62" i="6"/>
  <c r="Q62" i="6"/>
  <c r="P62" i="6"/>
  <c r="O62" i="6"/>
  <c r="N62" i="6"/>
  <c r="U61" i="6"/>
  <c r="T61" i="6"/>
  <c r="S61" i="6"/>
  <c r="R61" i="6"/>
  <c r="Q61" i="6"/>
  <c r="P61" i="6"/>
  <c r="O61" i="6"/>
  <c r="N61" i="6"/>
  <c r="U60" i="6"/>
  <c r="T60" i="6"/>
  <c r="S60" i="6"/>
  <c r="R60" i="6"/>
  <c r="Q60" i="6"/>
  <c r="P60" i="6"/>
  <c r="O60" i="6"/>
  <c r="N60" i="6"/>
  <c r="U59" i="6"/>
  <c r="T59" i="6"/>
  <c r="S59" i="6"/>
  <c r="R59" i="6"/>
  <c r="Q59" i="6"/>
  <c r="P59" i="6"/>
  <c r="O59" i="6"/>
  <c r="N59" i="6"/>
  <c r="U58" i="6"/>
  <c r="T58" i="6"/>
  <c r="S58" i="6"/>
  <c r="R58" i="6"/>
  <c r="Q58" i="6"/>
  <c r="P58" i="6"/>
  <c r="O58" i="6"/>
  <c r="N58" i="6"/>
  <c r="U57" i="6"/>
  <c r="T57" i="6"/>
  <c r="S57" i="6"/>
  <c r="R57" i="6"/>
  <c r="Q57" i="6"/>
  <c r="P57" i="6"/>
  <c r="O57" i="6"/>
  <c r="N57" i="6"/>
  <c r="U56" i="6"/>
  <c r="T56" i="6"/>
  <c r="S56" i="6"/>
  <c r="R56" i="6"/>
  <c r="Q56" i="6"/>
  <c r="P56" i="6"/>
  <c r="O56" i="6"/>
  <c r="N56" i="6"/>
  <c r="U55" i="6"/>
  <c r="T55" i="6"/>
  <c r="S55" i="6"/>
  <c r="R55" i="6"/>
  <c r="Q55" i="6"/>
  <c r="P55" i="6"/>
  <c r="O55" i="6"/>
  <c r="N55" i="6"/>
  <c r="U54" i="6"/>
  <c r="T54" i="6"/>
  <c r="S54" i="6"/>
  <c r="R54" i="6"/>
  <c r="Q54" i="6"/>
  <c r="P54" i="6"/>
  <c r="O54" i="6"/>
  <c r="N54" i="6"/>
  <c r="U53" i="6"/>
  <c r="T53" i="6"/>
  <c r="S53" i="6"/>
  <c r="R53" i="6"/>
  <c r="Q53" i="6"/>
  <c r="P53" i="6"/>
  <c r="O53" i="6"/>
  <c r="N53" i="6"/>
  <c r="U52" i="6"/>
  <c r="T52" i="6"/>
  <c r="S52" i="6"/>
  <c r="R52" i="6"/>
  <c r="Q52" i="6"/>
  <c r="P52" i="6"/>
  <c r="O52" i="6"/>
  <c r="N52" i="6"/>
  <c r="U51" i="6"/>
  <c r="T51" i="6"/>
  <c r="S51" i="6"/>
  <c r="R51" i="6"/>
  <c r="Q51" i="6"/>
  <c r="P51" i="6"/>
  <c r="O51" i="6"/>
  <c r="N51" i="6"/>
  <c r="U50" i="6"/>
  <c r="T50" i="6"/>
  <c r="S50" i="6"/>
  <c r="R50" i="6"/>
  <c r="Q50" i="6"/>
  <c r="P50" i="6"/>
  <c r="O50" i="6"/>
  <c r="N50" i="6"/>
  <c r="U49" i="6"/>
  <c r="T49" i="6"/>
  <c r="S49" i="6"/>
  <c r="R49" i="6"/>
  <c r="Q49" i="6"/>
  <c r="P49" i="6"/>
  <c r="O49" i="6"/>
  <c r="N49" i="6"/>
  <c r="U48" i="6"/>
  <c r="T48" i="6"/>
  <c r="S48" i="6"/>
  <c r="R48" i="6"/>
  <c r="Q48" i="6"/>
  <c r="P48" i="6"/>
  <c r="O48" i="6"/>
  <c r="N48" i="6"/>
  <c r="U47" i="6"/>
  <c r="T47" i="6"/>
  <c r="S47" i="6"/>
  <c r="R47" i="6"/>
  <c r="Q47" i="6"/>
  <c r="P47" i="6"/>
  <c r="O47" i="6"/>
  <c r="N47" i="6"/>
  <c r="U46" i="6"/>
  <c r="T46" i="6"/>
  <c r="S46" i="6"/>
  <c r="R46" i="6"/>
  <c r="Q46" i="6"/>
  <c r="P46" i="6"/>
  <c r="O46" i="6"/>
  <c r="N46" i="6"/>
  <c r="U45" i="6"/>
  <c r="T45" i="6"/>
  <c r="S45" i="6"/>
  <c r="R45" i="6"/>
  <c r="Q45" i="6"/>
  <c r="P45" i="6"/>
  <c r="O45" i="6"/>
  <c r="N45" i="6"/>
  <c r="U44" i="6"/>
  <c r="T44" i="6"/>
  <c r="S44" i="6"/>
  <c r="R44" i="6"/>
  <c r="Q44" i="6"/>
  <c r="P44" i="6"/>
  <c r="O44" i="6"/>
  <c r="N44" i="6"/>
  <c r="U43" i="6"/>
  <c r="T43" i="6"/>
  <c r="S43" i="6"/>
  <c r="R43" i="6"/>
  <c r="Q43" i="6"/>
  <c r="P43" i="6"/>
  <c r="O43" i="6"/>
  <c r="N43" i="6"/>
  <c r="U42" i="6"/>
  <c r="T42" i="6"/>
  <c r="S42" i="6"/>
  <c r="R42" i="6"/>
  <c r="Q42" i="6"/>
  <c r="P42" i="6"/>
  <c r="O42" i="6"/>
  <c r="N42" i="6"/>
  <c r="U41" i="6"/>
  <c r="T41" i="6"/>
  <c r="S41" i="6"/>
  <c r="R41" i="6"/>
  <c r="Q41" i="6"/>
  <c r="P41" i="6"/>
  <c r="O41" i="6"/>
  <c r="N41" i="6"/>
  <c r="U40" i="6"/>
  <c r="T40" i="6"/>
  <c r="S40" i="6"/>
  <c r="R40" i="6"/>
  <c r="Q40" i="6"/>
  <c r="P40" i="6"/>
  <c r="O40" i="6"/>
  <c r="N40" i="6"/>
  <c r="U39" i="6"/>
  <c r="T39" i="6"/>
  <c r="S39" i="6"/>
  <c r="R39" i="6"/>
  <c r="Q39" i="6"/>
  <c r="P39" i="6"/>
  <c r="O39" i="6"/>
  <c r="N39" i="6"/>
  <c r="U38" i="6"/>
  <c r="T38" i="6"/>
  <c r="S38" i="6"/>
  <c r="R38" i="6"/>
  <c r="Q38" i="6"/>
  <c r="P38" i="6"/>
  <c r="O38" i="6"/>
  <c r="N38" i="6"/>
  <c r="U37" i="6"/>
  <c r="T37" i="6"/>
  <c r="S37" i="6"/>
  <c r="R37" i="6"/>
  <c r="Q37" i="6"/>
  <c r="P37" i="6"/>
  <c r="O37" i="6"/>
  <c r="N37" i="6"/>
  <c r="U36" i="6"/>
  <c r="T36" i="6"/>
  <c r="S36" i="6"/>
  <c r="R36" i="6"/>
  <c r="Q36" i="6"/>
  <c r="P36" i="6"/>
  <c r="O36" i="6"/>
  <c r="N36" i="6"/>
  <c r="U35" i="6"/>
  <c r="T35" i="6"/>
  <c r="S35" i="6"/>
  <c r="R35" i="6"/>
  <c r="Q35" i="6"/>
  <c r="P35" i="6"/>
  <c r="O35" i="6"/>
  <c r="N35" i="6"/>
  <c r="U34" i="6"/>
  <c r="T34" i="6"/>
  <c r="S34" i="6"/>
  <c r="R34" i="6"/>
  <c r="Q34" i="6"/>
  <c r="P34" i="6"/>
  <c r="O34" i="6"/>
  <c r="N34" i="6"/>
  <c r="U33" i="6"/>
  <c r="T33" i="6"/>
  <c r="S33" i="6"/>
  <c r="R33" i="6"/>
  <c r="Q33" i="6"/>
  <c r="P33" i="6"/>
  <c r="O33" i="6"/>
  <c r="N33" i="6"/>
  <c r="U32" i="6"/>
  <c r="T32" i="6"/>
  <c r="S32" i="6"/>
  <c r="R32" i="6"/>
  <c r="Q32" i="6"/>
  <c r="P32" i="6"/>
  <c r="O32" i="6"/>
  <c r="N32" i="6"/>
  <c r="U31" i="6"/>
  <c r="T31" i="6"/>
  <c r="S31" i="6"/>
  <c r="R31" i="6"/>
  <c r="Q31" i="6"/>
  <c r="P31" i="6"/>
  <c r="O31" i="6"/>
  <c r="N31" i="6"/>
  <c r="U30" i="6"/>
  <c r="T30" i="6"/>
  <c r="S30" i="6"/>
  <c r="R30" i="6"/>
  <c r="Q30" i="6"/>
  <c r="P30" i="6"/>
  <c r="O30" i="6"/>
  <c r="N30" i="6"/>
  <c r="U29" i="6"/>
  <c r="T29" i="6"/>
  <c r="S29" i="6"/>
  <c r="R29" i="6"/>
  <c r="Q29" i="6"/>
  <c r="P29" i="6"/>
  <c r="O29" i="6"/>
  <c r="N29" i="6"/>
  <c r="U28" i="6"/>
  <c r="T28" i="6"/>
  <c r="S28" i="6"/>
  <c r="R28" i="6"/>
  <c r="Q28" i="6"/>
  <c r="P28" i="6"/>
  <c r="O28" i="6"/>
  <c r="N28" i="6"/>
  <c r="U27" i="6"/>
  <c r="T27" i="6"/>
  <c r="S27" i="6"/>
  <c r="R27" i="6"/>
  <c r="Q27" i="6"/>
  <c r="P27" i="6"/>
  <c r="O27" i="6"/>
  <c r="N27" i="6"/>
  <c r="U26" i="6"/>
  <c r="T26" i="6"/>
  <c r="S26" i="6"/>
  <c r="R26" i="6"/>
  <c r="Q26" i="6"/>
  <c r="P26" i="6"/>
  <c r="O26" i="6"/>
  <c r="N26" i="6"/>
  <c r="U25" i="6"/>
  <c r="T25" i="6"/>
  <c r="S25" i="6"/>
  <c r="R25" i="6"/>
  <c r="Q25" i="6"/>
  <c r="P25" i="6"/>
  <c r="O25" i="6"/>
  <c r="N25" i="6"/>
  <c r="U24" i="6"/>
  <c r="T24" i="6"/>
  <c r="S24" i="6"/>
  <c r="R24" i="6"/>
  <c r="Q24" i="6"/>
  <c r="P24" i="6"/>
  <c r="O24" i="6"/>
  <c r="N24" i="6"/>
  <c r="U23" i="6"/>
  <c r="T23" i="6"/>
  <c r="S23" i="6"/>
  <c r="R23" i="6"/>
  <c r="Q23" i="6"/>
  <c r="P23" i="6"/>
  <c r="O23" i="6"/>
  <c r="N23" i="6"/>
  <c r="U22" i="6"/>
  <c r="T22" i="6"/>
  <c r="S22" i="6"/>
  <c r="R22" i="6"/>
  <c r="Q22" i="6"/>
  <c r="P22" i="6"/>
  <c r="O22" i="6"/>
  <c r="N22" i="6"/>
  <c r="U21" i="6"/>
  <c r="T21" i="6"/>
  <c r="S21" i="6"/>
  <c r="R21" i="6"/>
  <c r="Q21" i="6"/>
  <c r="P21" i="6"/>
  <c r="O21" i="6"/>
  <c r="N21" i="6"/>
  <c r="U20" i="6"/>
  <c r="T20" i="6"/>
  <c r="S20" i="6"/>
  <c r="R20" i="6"/>
  <c r="Q20" i="6"/>
  <c r="P20" i="6"/>
  <c r="O20" i="6"/>
  <c r="N20" i="6"/>
  <c r="U19" i="6"/>
  <c r="T19" i="6"/>
  <c r="S19" i="6"/>
  <c r="R19" i="6"/>
  <c r="Q19" i="6"/>
  <c r="P19" i="6"/>
  <c r="O19" i="6"/>
  <c r="N19" i="6"/>
  <c r="U18" i="6"/>
  <c r="T18" i="6"/>
  <c r="S18" i="6"/>
  <c r="R18" i="6"/>
  <c r="Q18" i="6"/>
  <c r="P18" i="6"/>
  <c r="O18" i="6"/>
  <c r="N18" i="6"/>
  <c r="U17" i="6"/>
  <c r="T17" i="6"/>
  <c r="S17" i="6"/>
  <c r="R17" i="6"/>
  <c r="Q17" i="6"/>
  <c r="P17" i="6"/>
  <c r="O17" i="6"/>
  <c r="N17" i="6"/>
  <c r="U16" i="6"/>
  <c r="T16" i="6"/>
  <c r="S16" i="6"/>
  <c r="R16" i="6"/>
  <c r="Q16" i="6"/>
  <c r="P16" i="6"/>
  <c r="O16" i="6"/>
  <c r="N16" i="6"/>
  <c r="U15" i="6"/>
  <c r="T15" i="6"/>
  <c r="S15" i="6"/>
  <c r="R15" i="6"/>
  <c r="Q15" i="6"/>
  <c r="P15" i="6"/>
  <c r="O15" i="6"/>
  <c r="N15" i="6"/>
  <c r="U14" i="6"/>
  <c r="T14" i="6"/>
  <c r="S14" i="6"/>
  <c r="R14" i="6"/>
  <c r="Q14" i="6"/>
  <c r="P14" i="6"/>
  <c r="O14" i="6"/>
  <c r="N14" i="6"/>
  <c r="U13" i="6"/>
  <c r="T13" i="6"/>
  <c r="S13" i="6"/>
  <c r="R13" i="6"/>
  <c r="Q13" i="6"/>
  <c r="P13" i="6"/>
  <c r="O13" i="6"/>
  <c r="N13" i="6"/>
  <c r="U12" i="6"/>
  <c r="T12" i="6"/>
  <c r="S12" i="6"/>
  <c r="R12" i="6"/>
  <c r="Q12" i="6"/>
  <c r="P12" i="6"/>
  <c r="O12" i="6"/>
  <c r="N12" i="6"/>
  <c r="U11" i="6"/>
  <c r="T11" i="6"/>
  <c r="S11" i="6"/>
  <c r="R11" i="6"/>
  <c r="Q11" i="6"/>
  <c r="P11" i="6"/>
  <c r="O11" i="6"/>
  <c r="N11" i="6"/>
  <c r="U10" i="6"/>
  <c r="T10" i="6"/>
  <c r="S10" i="6"/>
  <c r="R10" i="6"/>
  <c r="Q10" i="6"/>
  <c r="P10" i="6"/>
  <c r="O10" i="6"/>
  <c r="N10" i="6"/>
  <c r="U9" i="6"/>
  <c r="T9" i="6"/>
  <c r="S9" i="6"/>
  <c r="R9" i="6"/>
  <c r="Q9" i="6"/>
  <c r="P9" i="6"/>
  <c r="O9" i="6"/>
  <c r="N9" i="6"/>
  <c r="U8" i="6"/>
  <c r="T8" i="6"/>
  <c r="S8" i="6"/>
  <c r="R8" i="6"/>
  <c r="Q8" i="6"/>
  <c r="P8" i="6"/>
  <c r="O8" i="6"/>
  <c r="N8" i="6"/>
  <c r="U7" i="6"/>
  <c r="T7" i="6"/>
  <c r="S7" i="6"/>
  <c r="R7" i="6"/>
  <c r="Q7" i="6"/>
  <c r="P7" i="6"/>
  <c r="O7" i="6"/>
  <c r="N7" i="6"/>
  <c r="U6" i="6"/>
  <c r="T6" i="6"/>
  <c r="S6" i="6"/>
  <c r="R6" i="6"/>
  <c r="Q6" i="6"/>
  <c r="P6" i="6"/>
  <c r="O6" i="6"/>
  <c r="N6" i="6"/>
  <c r="U5" i="6"/>
  <c r="T5" i="6"/>
  <c r="S5" i="6"/>
  <c r="R5" i="6"/>
  <c r="Q5" i="6"/>
  <c r="P5" i="6"/>
  <c r="O5" i="6"/>
  <c r="N5" i="6"/>
  <c r="U4" i="6"/>
  <c r="T4" i="6"/>
  <c r="S4" i="6"/>
  <c r="R4" i="6"/>
  <c r="Q4" i="6"/>
  <c r="P4" i="6"/>
  <c r="O4" i="6"/>
  <c r="N4" i="6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4" i="4"/>
  <c r="N5" i="4"/>
  <c r="O5" i="4"/>
  <c r="P5" i="4"/>
  <c r="Q5" i="4"/>
  <c r="R5" i="4"/>
  <c r="S5" i="4"/>
  <c r="T5" i="4"/>
  <c r="U5" i="4"/>
  <c r="N6" i="4"/>
  <c r="O6" i="4"/>
  <c r="P6" i="4"/>
  <c r="Q6" i="4"/>
  <c r="R6" i="4"/>
  <c r="S6" i="4"/>
  <c r="T6" i="4"/>
  <c r="U6" i="4"/>
  <c r="N7" i="4"/>
  <c r="O7" i="4"/>
  <c r="P7" i="4"/>
  <c r="Q7" i="4"/>
  <c r="R7" i="4"/>
  <c r="S7" i="4"/>
  <c r="T7" i="4"/>
  <c r="U7" i="4"/>
  <c r="N8" i="4"/>
  <c r="O8" i="4"/>
  <c r="P8" i="4"/>
  <c r="Q8" i="4"/>
  <c r="R8" i="4"/>
  <c r="S8" i="4"/>
  <c r="T8" i="4"/>
  <c r="U8" i="4"/>
  <c r="N9" i="4"/>
  <c r="O9" i="4"/>
  <c r="P9" i="4"/>
  <c r="Q9" i="4"/>
  <c r="R9" i="4"/>
  <c r="S9" i="4"/>
  <c r="T9" i="4"/>
  <c r="U9" i="4"/>
  <c r="N10" i="4"/>
  <c r="O10" i="4"/>
  <c r="P10" i="4"/>
  <c r="Q10" i="4"/>
  <c r="R10" i="4"/>
  <c r="S10" i="4"/>
  <c r="T10" i="4"/>
  <c r="U10" i="4"/>
  <c r="N11" i="4"/>
  <c r="O11" i="4"/>
  <c r="P11" i="4"/>
  <c r="Q11" i="4"/>
  <c r="R11" i="4"/>
  <c r="S11" i="4"/>
  <c r="T11" i="4"/>
  <c r="U11" i="4"/>
  <c r="N12" i="4"/>
  <c r="O12" i="4"/>
  <c r="P12" i="4"/>
  <c r="Q12" i="4"/>
  <c r="R12" i="4"/>
  <c r="S12" i="4"/>
  <c r="T12" i="4"/>
  <c r="U12" i="4"/>
  <c r="N13" i="4"/>
  <c r="O13" i="4"/>
  <c r="P13" i="4"/>
  <c r="Q13" i="4"/>
  <c r="R13" i="4"/>
  <c r="S13" i="4"/>
  <c r="T13" i="4"/>
  <c r="U13" i="4"/>
  <c r="N14" i="4"/>
  <c r="O14" i="4"/>
  <c r="P14" i="4"/>
  <c r="Q14" i="4"/>
  <c r="R14" i="4"/>
  <c r="S14" i="4"/>
  <c r="T14" i="4"/>
  <c r="U14" i="4"/>
  <c r="N15" i="4"/>
  <c r="O15" i="4"/>
  <c r="P15" i="4"/>
  <c r="Q15" i="4"/>
  <c r="R15" i="4"/>
  <c r="S15" i="4"/>
  <c r="T15" i="4"/>
  <c r="U15" i="4"/>
  <c r="N16" i="4"/>
  <c r="O16" i="4"/>
  <c r="P16" i="4"/>
  <c r="Q16" i="4"/>
  <c r="R16" i="4"/>
  <c r="S16" i="4"/>
  <c r="T16" i="4"/>
  <c r="U16" i="4"/>
  <c r="N17" i="4"/>
  <c r="O17" i="4"/>
  <c r="P17" i="4"/>
  <c r="Q17" i="4"/>
  <c r="R17" i="4"/>
  <c r="S17" i="4"/>
  <c r="T17" i="4"/>
  <c r="U17" i="4"/>
  <c r="N18" i="4"/>
  <c r="O18" i="4"/>
  <c r="P18" i="4"/>
  <c r="Q18" i="4"/>
  <c r="R18" i="4"/>
  <c r="S18" i="4"/>
  <c r="T18" i="4"/>
  <c r="U18" i="4"/>
  <c r="N19" i="4"/>
  <c r="O19" i="4"/>
  <c r="P19" i="4"/>
  <c r="Q19" i="4"/>
  <c r="R19" i="4"/>
  <c r="S19" i="4"/>
  <c r="T19" i="4"/>
  <c r="U19" i="4"/>
  <c r="N20" i="4"/>
  <c r="O20" i="4"/>
  <c r="P20" i="4"/>
  <c r="Q20" i="4"/>
  <c r="R20" i="4"/>
  <c r="S20" i="4"/>
  <c r="T20" i="4"/>
  <c r="U20" i="4"/>
  <c r="N21" i="4"/>
  <c r="O21" i="4"/>
  <c r="P21" i="4"/>
  <c r="Q21" i="4"/>
  <c r="R21" i="4"/>
  <c r="S21" i="4"/>
  <c r="T21" i="4"/>
  <c r="U21" i="4"/>
  <c r="N22" i="4"/>
  <c r="O22" i="4"/>
  <c r="P22" i="4"/>
  <c r="Q22" i="4"/>
  <c r="R22" i="4"/>
  <c r="S22" i="4"/>
  <c r="T22" i="4"/>
  <c r="U22" i="4"/>
  <c r="N23" i="4"/>
  <c r="O23" i="4"/>
  <c r="P23" i="4"/>
  <c r="Q23" i="4"/>
  <c r="R23" i="4"/>
  <c r="S23" i="4"/>
  <c r="T23" i="4"/>
  <c r="U23" i="4"/>
  <c r="N24" i="4"/>
  <c r="O24" i="4"/>
  <c r="P24" i="4"/>
  <c r="Q24" i="4"/>
  <c r="R24" i="4"/>
  <c r="S24" i="4"/>
  <c r="T24" i="4"/>
  <c r="U24" i="4"/>
  <c r="N25" i="4"/>
  <c r="O25" i="4"/>
  <c r="P25" i="4"/>
  <c r="Q25" i="4"/>
  <c r="R25" i="4"/>
  <c r="S25" i="4"/>
  <c r="T25" i="4"/>
  <c r="U25" i="4"/>
  <c r="N26" i="4"/>
  <c r="O26" i="4"/>
  <c r="P26" i="4"/>
  <c r="Q26" i="4"/>
  <c r="R26" i="4"/>
  <c r="S26" i="4"/>
  <c r="T26" i="4"/>
  <c r="U26" i="4"/>
  <c r="N27" i="4"/>
  <c r="O27" i="4"/>
  <c r="P27" i="4"/>
  <c r="Q27" i="4"/>
  <c r="R27" i="4"/>
  <c r="S27" i="4"/>
  <c r="T27" i="4"/>
  <c r="U27" i="4"/>
  <c r="N28" i="4"/>
  <c r="O28" i="4"/>
  <c r="P28" i="4"/>
  <c r="Q28" i="4"/>
  <c r="R28" i="4"/>
  <c r="S28" i="4"/>
  <c r="T28" i="4"/>
  <c r="U28" i="4"/>
  <c r="N29" i="4"/>
  <c r="O29" i="4"/>
  <c r="P29" i="4"/>
  <c r="Q29" i="4"/>
  <c r="R29" i="4"/>
  <c r="S29" i="4"/>
  <c r="T29" i="4"/>
  <c r="U29" i="4"/>
  <c r="N30" i="4"/>
  <c r="O30" i="4"/>
  <c r="P30" i="4"/>
  <c r="Q30" i="4"/>
  <c r="R30" i="4"/>
  <c r="S30" i="4"/>
  <c r="T30" i="4"/>
  <c r="U30" i="4"/>
  <c r="N31" i="4"/>
  <c r="O31" i="4"/>
  <c r="P31" i="4"/>
  <c r="Q31" i="4"/>
  <c r="R31" i="4"/>
  <c r="S31" i="4"/>
  <c r="T31" i="4"/>
  <c r="U31" i="4"/>
  <c r="N32" i="4"/>
  <c r="O32" i="4"/>
  <c r="P32" i="4"/>
  <c r="Q32" i="4"/>
  <c r="R32" i="4"/>
  <c r="S32" i="4"/>
  <c r="T32" i="4"/>
  <c r="U32" i="4"/>
  <c r="N33" i="4"/>
  <c r="O33" i="4"/>
  <c r="P33" i="4"/>
  <c r="Q33" i="4"/>
  <c r="R33" i="4"/>
  <c r="S33" i="4"/>
  <c r="T33" i="4"/>
  <c r="U33" i="4"/>
  <c r="N34" i="4"/>
  <c r="O34" i="4"/>
  <c r="P34" i="4"/>
  <c r="Q34" i="4"/>
  <c r="R34" i="4"/>
  <c r="S34" i="4"/>
  <c r="T34" i="4"/>
  <c r="U34" i="4"/>
  <c r="N35" i="4"/>
  <c r="O35" i="4"/>
  <c r="P35" i="4"/>
  <c r="Q35" i="4"/>
  <c r="R35" i="4"/>
  <c r="S35" i="4"/>
  <c r="T35" i="4"/>
  <c r="U35" i="4"/>
  <c r="N36" i="4"/>
  <c r="O36" i="4"/>
  <c r="P36" i="4"/>
  <c r="Q36" i="4"/>
  <c r="R36" i="4"/>
  <c r="S36" i="4"/>
  <c r="T36" i="4"/>
  <c r="U36" i="4"/>
  <c r="N37" i="4"/>
  <c r="O37" i="4"/>
  <c r="P37" i="4"/>
  <c r="Q37" i="4"/>
  <c r="R37" i="4"/>
  <c r="S37" i="4"/>
  <c r="T37" i="4"/>
  <c r="U37" i="4"/>
  <c r="N38" i="4"/>
  <c r="O38" i="4"/>
  <c r="P38" i="4"/>
  <c r="Q38" i="4"/>
  <c r="R38" i="4"/>
  <c r="S38" i="4"/>
  <c r="T38" i="4"/>
  <c r="U38" i="4"/>
  <c r="N39" i="4"/>
  <c r="O39" i="4"/>
  <c r="P39" i="4"/>
  <c r="Q39" i="4"/>
  <c r="R39" i="4"/>
  <c r="S39" i="4"/>
  <c r="T39" i="4"/>
  <c r="U39" i="4"/>
  <c r="N40" i="4"/>
  <c r="O40" i="4"/>
  <c r="P40" i="4"/>
  <c r="Q40" i="4"/>
  <c r="R40" i="4"/>
  <c r="S40" i="4"/>
  <c r="T40" i="4"/>
  <c r="U40" i="4"/>
  <c r="N41" i="4"/>
  <c r="O41" i="4"/>
  <c r="P41" i="4"/>
  <c r="Q41" i="4"/>
  <c r="R41" i="4"/>
  <c r="S41" i="4"/>
  <c r="T41" i="4"/>
  <c r="U41" i="4"/>
  <c r="N42" i="4"/>
  <c r="O42" i="4"/>
  <c r="P42" i="4"/>
  <c r="Q42" i="4"/>
  <c r="R42" i="4"/>
  <c r="S42" i="4"/>
  <c r="T42" i="4"/>
  <c r="U42" i="4"/>
  <c r="N43" i="4"/>
  <c r="O43" i="4"/>
  <c r="P43" i="4"/>
  <c r="Q43" i="4"/>
  <c r="R43" i="4"/>
  <c r="S43" i="4"/>
  <c r="T43" i="4"/>
  <c r="U43" i="4"/>
  <c r="N44" i="4"/>
  <c r="O44" i="4"/>
  <c r="P44" i="4"/>
  <c r="Q44" i="4"/>
  <c r="R44" i="4"/>
  <c r="S44" i="4"/>
  <c r="T44" i="4"/>
  <c r="U44" i="4"/>
  <c r="N45" i="4"/>
  <c r="O45" i="4"/>
  <c r="P45" i="4"/>
  <c r="Q45" i="4"/>
  <c r="R45" i="4"/>
  <c r="S45" i="4"/>
  <c r="T45" i="4"/>
  <c r="U45" i="4"/>
  <c r="N46" i="4"/>
  <c r="O46" i="4"/>
  <c r="P46" i="4"/>
  <c r="Q46" i="4"/>
  <c r="R46" i="4"/>
  <c r="S46" i="4"/>
  <c r="T46" i="4"/>
  <c r="U46" i="4"/>
  <c r="N47" i="4"/>
  <c r="O47" i="4"/>
  <c r="P47" i="4"/>
  <c r="Q47" i="4"/>
  <c r="R47" i="4"/>
  <c r="S47" i="4"/>
  <c r="T47" i="4"/>
  <c r="U47" i="4"/>
  <c r="N48" i="4"/>
  <c r="O48" i="4"/>
  <c r="P48" i="4"/>
  <c r="Q48" i="4"/>
  <c r="R48" i="4"/>
  <c r="S48" i="4"/>
  <c r="T48" i="4"/>
  <c r="U48" i="4"/>
  <c r="N49" i="4"/>
  <c r="O49" i="4"/>
  <c r="P49" i="4"/>
  <c r="Q49" i="4"/>
  <c r="R49" i="4"/>
  <c r="S49" i="4"/>
  <c r="T49" i="4"/>
  <c r="U49" i="4"/>
  <c r="N50" i="4"/>
  <c r="O50" i="4"/>
  <c r="P50" i="4"/>
  <c r="Q50" i="4"/>
  <c r="R50" i="4"/>
  <c r="S50" i="4"/>
  <c r="T50" i="4"/>
  <c r="U50" i="4"/>
  <c r="N51" i="4"/>
  <c r="O51" i="4"/>
  <c r="P51" i="4"/>
  <c r="Q51" i="4"/>
  <c r="R51" i="4"/>
  <c r="S51" i="4"/>
  <c r="T51" i="4"/>
  <c r="U51" i="4"/>
  <c r="N52" i="4"/>
  <c r="O52" i="4"/>
  <c r="P52" i="4"/>
  <c r="Q52" i="4"/>
  <c r="R52" i="4"/>
  <c r="S52" i="4"/>
  <c r="T52" i="4"/>
  <c r="U52" i="4"/>
  <c r="N53" i="4"/>
  <c r="O53" i="4"/>
  <c r="P53" i="4"/>
  <c r="Q53" i="4"/>
  <c r="R53" i="4"/>
  <c r="S53" i="4"/>
  <c r="T53" i="4"/>
  <c r="U53" i="4"/>
  <c r="N54" i="4"/>
  <c r="O54" i="4"/>
  <c r="P54" i="4"/>
  <c r="Q54" i="4"/>
  <c r="R54" i="4"/>
  <c r="S54" i="4"/>
  <c r="T54" i="4"/>
  <c r="U54" i="4"/>
  <c r="N55" i="4"/>
  <c r="O55" i="4"/>
  <c r="P55" i="4"/>
  <c r="Q55" i="4"/>
  <c r="R55" i="4"/>
  <c r="S55" i="4"/>
  <c r="T55" i="4"/>
  <c r="U55" i="4"/>
  <c r="N56" i="4"/>
  <c r="O56" i="4"/>
  <c r="P56" i="4"/>
  <c r="Q56" i="4"/>
  <c r="R56" i="4"/>
  <c r="S56" i="4"/>
  <c r="T56" i="4"/>
  <c r="U56" i="4"/>
  <c r="N57" i="4"/>
  <c r="O57" i="4"/>
  <c r="P57" i="4"/>
  <c r="Q57" i="4"/>
  <c r="R57" i="4"/>
  <c r="S57" i="4"/>
  <c r="T57" i="4"/>
  <c r="U57" i="4"/>
  <c r="N58" i="4"/>
  <c r="O58" i="4"/>
  <c r="P58" i="4"/>
  <c r="Q58" i="4"/>
  <c r="R58" i="4"/>
  <c r="S58" i="4"/>
  <c r="T58" i="4"/>
  <c r="U58" i="4"/>
  <c r="N59" i="4"/>
  <c r="O59" i="4"/>
  <c r="P59" i="4"/>
  <c r="Q59" i="4"/>
  <c r="R59" i="4"/>
  <c r="S59" i="4"/>
  <c r="T59" i="4"/>
  <c r="U59" i="4"/>
  <c r="N60" i="4"/>
  <c r="O60" i="4"/>
  <c r="P60" i="4"/>
  <c r="Q60" i="4"/>
  <c r="R60" i="4"/>
  <c r="S60" i="4"/>
  <c r="T60" i="4"/>
  <c r="U60" i="4"/>
  <c r="N61" i="4"/>
  <c r="O61" i="4"/>
  <c r="P61" i="4"/>
  <c r="Q61" i="4"/>
  <c r="R61" i="4"/>
  <c r="S61" i="4"/>
  <c r="T61" i="4"/>
  <c r="U61" i="4"/>
  <c r="N62" i="4"/>
  <c r="O62" i="4"/>
  <c r="P62" i="4"/>
  <c r="Q62" i="4"/>
  <c r="R62" i="4"/>
  <c r="S62" i="4"/>
  <c r="T62" i="4"/>
  <c r="U62" i="4"/>
  <c r="N63" i="4"/>
  <c r="O63" i="4"/>
  <c r="P63" i="4"/>
  <c r="Q63" i="4"/>
  <c r="R63" i="4"/>
  <c r="S63" i="4"/>
  <c r="T63" i="4"/>
  <c r="U63" i="4"/>
  <c r="N64" i="4"/>
  <c r="O64" i="4"/>
  <c r="P64" i="4"/>
  <c r="Q64" i="4"/>
  <c r="R64" i="4"/>
  <c r="S64" i="4"/>
  <c r="T64" i="4"/>
  <c r="U64" i="4"/>
  <c r="N65" i="4"/>
  <c r="O65" i="4"/>
  <c r="P65" i="4"/>
  <c r="Q65" i="4"/>
  <c r="R65" i="4"/>
  <c r="S65" i="4"/>
  <c r="T65" i="4"/>
  <c r="U65" i="4"/>
  <c r="N66" i="4"/>
  <c r="O66" i="4"/>
  <c r="P66" i="4"/>
  <c r="Q66" i="4"/>
  <c r="R66" i="4"/>
  <c r="S66" i="4"/>
  <c r="T66" i="4"/>
  <c r="U66" i="4"/>
  <c r="N67" i="4"/>
  <c r="O67" i="4"/>
  <c r="P67" i="4"/>
  <c r="Q67" i="4"/>
  <c r="R67" i="4"/>
  <c r="S67" i="4"/>
  <c r="T67" i="4"/>
  <c r="U67" i="4"/>
  <c r="N68" i="4"/>
  <c r="O68" i="4"/>
  <c r="P68" i="4"/>
  <c r="Q68" i="4"/>
  <c r="R68" i="4"/>
  <c r="S68" i="4"/>
  <c r="T68" i="4"/>
  <c r="U68" i="4"/>
  <c r="N69" i="4"/>
  <c r="O69" i="4"/>
  <c r="P69" i="4"/>
  <c r="Q69" i="4"/>
  <c r="R69" i="4"/>
  <c r="S69" i="4"/>
  <c r="T69" i="4"/>
  <c r="U69" i="4"/>
  <c r="N70" i="4"/>
  <c r="O70" i="4"/>
  <c r="P70" i="4"/>
  <c r="Q70" i="4"/>
  <c r="R70" i="4"/>
  <c r="S70" i="4"/>
  <c r="T70" i="4"/>
  <c r="U70" i="4"/>
  <c r="N71" i="4"/>
  <c r="O71" i="4"/>
  <c r="P71" i="4"/>
  <c r="Q71" i="4"/>
  <c r="R71" i="4"/>
  <c r="S71" i="4"/>
  <c r="T71" i="4"/>
  <c r="U71" i="4"/>
  <c r="N72" i="4"/>
  <c r="O72" i="4"/>
  <c r="P72" i="4"/>
  <c r="Q72" i="4"/>
  <c r="R72" i="4"/>
  <c r="S72" i="4"/>
  <c r="T72" i="4"/>
  <c r="U72" i="4"/>
  <c r="N73" i="4"/>
  <c r="O73" i="4"/>
  <c r="P73" i="4"/>
  <c r="Q73" i="4"/>
  <c r="R73" i="4"/>
  <c r="S73" i="4"/>
  <c r="T73" i="4"/>
  <c r="U73" i="4"/>
  <c r="N74" i="4"/>
  <c r="O74" i="4"/>
  <c r="P74" i="4"/>
  <c r="Q74" i="4"/>
  <c r="R74" i="4"/>
  <c r="S74" i="4"/>
  <c r="T74" i="4"/>
  <c r="U74" i="4"/>
  <c r="N75" i="4"/>
  <c r="O75" i="4"/>
  <c r="P75" i="4"/>
  <c r="Q75" i="4"/>
  <c r="R75" i="4"/>
  <c r="S75" i="4"/>
  <c r="T75" i="4"/>
  <c r="U75" i="4"/>
  <c r="N76" i="4"/>
  <c r="O76" i="4"/>
  <c r="P76" i="4"/>
  <c r="Q76" i="4"/>
  <c r="R76" i="4"/>
  <c r="S76" i="4"/>
  <c r="T76" i="4"/>
  <c r="U76" i="4"/>
  <c r="N77" i="4"/>
  <c r="O77" i="4"/>
  <c r="P77" i="4"/>
  <c r="Q77" i="4"/>
  <c r="R77" i="4"/>
  <c r="S77" i="4"/>
  <c r="T77" i="4"/>
  <c r="U77" i="4"/>
  <c r="N78" i="4"/>
  <c r="O78" i="4"/>
  <c r="P78" i="4"/>
  <c r="Q78" i="4"/>
  <c r="R78" i="4"/>
  <c r="S78" i="4"/>
  <c r="T78" i="4"/>
  <c r="U78" i="4"/>
  <c r="N79" i="4"/>
  <c r="O79" i="4"/>
  <c r="P79" i="4"/>
  <c r="Q79" i="4"/>
  <c r="R79" i="4"/>
  <c r="S79" i="4"/>
  <c r="T79" i="4"/>
  <c r="U79" i="4"/>
  <c r="N80" i="4"/>
  <c r="O80" i="4"/>
  <c r="P80" i="4"/>
  <c r="Q80" i="4"/>
  <c r="R80" i="4"/>
  <c r="S80" i="4"/>
  <c r="T80" i="4"/>
  <c r="U80" i="4"/>
  <c r="N81" i="4"/>
  <c r="O81" i="4"/>
  <c r="P81" i="4"/>
  <c r="Q81" i="4"/>
  <c r="R81" i="4"/>
  <c r="S81" i="4"/>
  <c r="T81" i="4"/>
  <c r="U81" i="4"/>
  <c r="N82" i="4"/>
  <c r="O82" i="4"/>
  <c r="P82" i="4"/>
  <c r="Q82" i="4"/>
  <c r="R82" i="4"/>
  <c r="S82" i="4"/>
  <c r="T82" i="4"/>
  <c r="U82" i="4"/>
  <c r="N83" i="4"/>
  <c r="O83" i="4"/>
  <c r="P83" i="4"/>
  <c r="Q83" i="4"/>
  <c r="R83" i="4"/>
  <c r="S83" i="4"/>
  <c r="T83" i="4"/>
  <c r="U83" i="4"/>
  <c r="N84" i="4"/>
  <c r="O84" i="4"/>
  <c r="P84" i="4"/>
  <c r="Q84" i="4"/>
  <c r="R84" i="4"/>
  <c r="S84" i="4"/>
  <c r="T84" i="4"/>
  <c r="U84" i="4"/>
  <c r="N85" i="4"/>
  <c r="O85" i="4"/>
  <c r="P85" i="4"/>
  <c r="Q85" i="4"/>
  <c r="R85" i="4"/>
  <c r="S85" i="4"/>
  <c r="T85" i="4"/>
  <c r="U85" i="4"/>
  <c r="N86" i="4"/>
  <c r="O86" i="4"/>
  <c r="P86" i="4"/>
  <c r="Q86" i="4"/>
  <c r="R86" i="4"/>
  <c r="S86" i="4"/>
  <c r="T86" i="4"/>
  <c r="U86" i="4"/>
  <c r="N87" i="4"/>
  <c r="O87" i="4"/>
  <c r="P87" i="4"/>
  <c r="Q87" i="4"/>
  <c r="R87" i="4"/>
  <c r="S87" i="4"/>
  <c r="T87" i="4"/>
  <c r="U87" i="4"/>
  <c r="N88" i="4"/>
  <c r="O88" i="4"/>
  <c r="P88" i="4"/>
  <c r="Q88" i="4"/>
  <c r="R88" i="4"/>
  <c r="S88" i="4"/>
  <c r="T88" i="4"/>
  <c r="U88" i="4"/>
  <c r="N89" i="4"/>
  <c r="O89" i="4"/>
  <c r="P89" i="4"/>
  <c r="Q89" i="4"/>
  <c r="R89" i="4"/>
  <c r="S89" i="4"/>
  <c r="T89" i="4"/>
  <c r="U89" i="4"/>
  <c r="N90" i="4"/>
  <c r="O90" i="4"/>
  <c r="P90" i="4"/>
  <c r="Q90" i="4"/>
  <c r="R90" i="4"/>
  <c r="S90" i="4"/>
  <c r="T90" i="4"/>
  <c r="U90" i="4"/>
  <c r="N91" i="4"/>
  <c r="O91" i="4"/>
  <c r="P91" i="4"/>
  <c r="Q91" i="4"/>
  <c r="R91" i="4"/>
  <c r="S91" i="4"/>
  <c r="T91" i="4"/>
  <c r="U91" i="4"/>
  <c r="N92" i="4"/>
  <c r="O92" i="4"/>
  <c r="P92" i="4"/>
  <c r="Q92" i="4"/>
  <c r="R92" i="4"/>
  <c r="S92" i="4"/>
  <c r="T92" i="4"/>
  <c r="U92" i="4"/>
  <c r="N93" i="4"/>
  <c r="O93" i="4"/>
  <c r="P93" i="4"/>
  <c r="Q93" i="4"/>
  <c r="R93" i="4"/>
  <c r="S93" i="4"/>
  <c r="T93" i="4"/>
  <c r="U93" i="4"/>
  <c r="N94" i="4"/>
  <c r="O94" i="4"/>
  <c r="P94" i="4"/>
  <c r="Q94" i="4"/>
  <c r="R94" i="4"/>
  <c r="S94" i="4"/>
  <c r="T94" i="4"/>
  <c r="U94" i="4"/>
  <c r="N95" i="4"/>
  <c r="O95" i="4"/>
  <c r="P95" i="4"/>
  <c r="Q95" i="4"/>
  <c r="R95" i="4"/>
  <c r="S95" i="4"/>
  <c r="T95" i="4"/>
  <c r="U95" i="4"/>
  <c r="N96" i="4"/>
  <c r="O96" i="4"/>
  <c r="P96" i="4"/>
  <c r="Q96" i="4"/>
  <c r="R96" i="4"/>
  <c r="S96" i="4"/>
  <c r="T96" i="4"/>
  <c r="U96" i="4"/>
  <c r="N97" i="4"/>
  <c r="O97" i="4"/>
  <c r="P97" i="4"/>
  <c r="Q97" i="4"/>
  <c r="R97" i="4"/>
  <c r="S97" i="4"/>
  <c r="T97" i="4"/>
  <c r="U97" i="4"/>
  <c r="N98" i="4"/>
  <c r="O98" i="4"/>
  <c r="P98" i="4"/>
  <c r="Q98" i="4"/>
  <c r="R98" i="4"/>
  <c r="S98" i="4"/>
  <c r="T98" i="4"/>
  <c r="U98" i="4"/>
  <c r="N99" i="4"/>
  <c r="O99" i="4"/>
  <c r="P99" i="4"/>
  <c r="Q99" i="4"/>
  <c r="R99" i="4"/>
  <c r="S99" i="4"/>
  <c r="T99" i="4"/>
  <c r="U99" i="4"/>
  <c r="N100" i="4"/>
  <c r="O100" i="4"/>
  <c r="P100" i="4"/>
  <c r="Q100" i="4"/>
  <c r="R100" i="4"/>
  <c r="S100" i="4"/>
  <c r="T100" i="4"/>
  <c r="U100" i="4"/>
  <c r="N101" i="4"/>
  <c r="O101" i="4"/>
  <c r="P101" i="4"/>
  <c r="Q101" i="4"/>
  <c r="R101" i="4"/>
  <c r="S101" i="4"/>
  <c r="T101" i="4"/>
  <c r="U101" i="4"/>
  <c r="N102" i="4"/>
  <c r="O102" i="4"/>
  <c r="P102" i="4"/>
  <c r="Q102" i="4"/>
  <c r="R102" i="4"/>
  <c r="S102" i="4"/>
  <c r="T102" i="4"/>
  <c r="U102" i="4"/>
  <c r="N103" i="4"/>
  <c r="O103" i="4"/>
  <c r="P103" i="4"/>
  <c r="Q103" i="4"/>
  <c r="R103" i="4"/>
  <c r="S103" i="4"/>
  <c r="T103" i="4"/>
  <c r="U103" i="4"/>
  <c r="N104" i="4"/>
  <c r="O104" i="4"/>
  <c r="P104" i="4"/>
  <c r="Q104" i="4"/>
  <c r="R104" i="4"/>
  <c r="S104" i="4"/>
  <c r="T104" i="4"/>
  <c r="U104" i="4"/>
  <c r="N105" i="4"/>
  <c r="O105" i="4"/>
  <c r="P105" i="4"/>
  <c r="Q105" i="4"/>
  <c r="R105" i="4"/>
  <c r="S105" i="4"/>
  <c r="T105" i="4"/>
  <c r="U105" i="4"/>
  <c r="N106" i="4"/>
  <c r="O106" i="4"/>
  <c r="P106" i="4"/>
  <c r="Q106" i="4"/>
  <c r="R106" i="4"/>
  <c r="S106" i="4"/>
  <c r="T106" i="4"/>
  <c r="U106" i="4"/>
  <c r="N107" i="4"/>
  <c r="O107" i="4"/>
  <c r="P107" i="4"/>
  <c r="Q107" i="4"/>
  <c r="R107" i="4"/>
  <c r="S107" i="4"/>
  <c r="T107" i="4"/>
  <c r="U107" i="4"/>
  <c r="N108" i="4"/>
  <c r="O108" i="4"/>
  <c r="P108" i="4"/>
  <c r="Q108" i="4"/>
  <c r="R108" i="4"/>
  <c r="S108" i="4"/>
  <c r="T108" i="4"/>
  <c r="U108" i="4"/>
  <c r="N109" i="4"/>
  <c r="O109" i="4"/>
  <c r="P109" i="4"/>
  <c r="Q109" i="4"/>
  <c r="R109" i="4"/>
  <c r="S109" i="4"/>
  <c r="T109" i="4"/>
  <c r="U109" i="4"/>
  <c r="N110" i="4"/>
  <c r="O110" i="4"/>
  <c r="P110" i="4"/>
  <c r="Q110" i="4"/>
  <c r="R110" i="4"/>
  <c r="S110" i="4"/>
  <c r="T110" i="4"/>
  <c r="U110" i="4"/>
  <c r="N111" i="4"/>
  <c r="O111" i="4"/>
  <c r="P111" i="4"/>
  <c r="Q111" i="4"/>
  <c r="R111" i="4"/>
  <c r="S111" i="4"/>
  <c r="T111" i="4"/>
  <c r="U111" i="4"/>
  <c r="N112" i="4"/>
  <c r="O112" i="4"/>
  <c r="P112" i="4"/>
  <c r="Q112" i="4"/>
  <c r="R112" i="4"/>
  <c r="S112" i="4"/>
  <c r="T112" i="4"/>
  <c r="U112" i="4"/>
  <c r="N113" i="4"/>
  <c r="O113" i="4"/>
  <c r="P113" i="4"/>
  <c r="Q113" i="4"/>
  <c r="R113" i="4"/>
  <c r="S113" i="4"/>
  <c r="T113" i="4"/>
  <c r="U113" i="4"/>
  <c r="N114" i="4"/>
  <c r="O114" i="4"/>
  <c r="P114" i="4"/>
  <c r="Q114" i="4"/>
  <c r="R114" i="4"/>
  <c r="S114" i="4"/>
  <c r="T114" i="4"/>
  <c r="U114" i="4"/>
  <c r="N115" i="4"/>
  <c r="O115" i="4"/>
  <c r="P115" i="4"/>
  <c r="Q115" i="4"/>
  <c r="R115" i="4"/>
  <c r="S115" i="4"/>
  <c r="T115" i="4"/>
  <c r="U115" i="4"/>
  <c r="N116" i="4"/>
  <c r="O116" i="4"/>
  <c r="P116" i="4"/>
  <c r="Q116" i="4"/>
  <c r="R116" i="4"/>
  <c r="S116" i="4"/>
  <c r="T116" i="4"/>
  <c r="U116" i="4"/>
  <c r="N117" i="4"/>
  <c r="O117" i="4"/>
  <c r="P117" i="4"/>
  <c r="Q117" i="4"/>
  <c r="R117" i="4"/>
  <c r="S117" i="4"/>
  <c r="T117" i="4"/>
  <c r="U117" i="4"/>
  <c r="N118" i="4"/>
  <c r="O118" i="4"/>
  <c r="P118" i="4"/>
  <c r="Q118" i="4"/>
  <c r="R118" i="4"/>
  <c r="S118" i="4"/>
  <c r="T118" i="4"/>
  <c r="U118" i="4"/>
  <c r="P4" i="4"/>
  <c r="Q4" i="4"/>
  <c r="R4" i="4"/>
  <c r="S4" i="4"/>
  <c r="T4" i="4"/>
  <c r="U4" i="4"/>
  <c r="J121" i="4"/>
  <c r="I121" i="4"/>
  <c r="H121" i="4"/>
  <c r="G121" i="4"/>
  <c r="F121" i="4"/>
  <c r="E121" i="4"/>
  <c r="D121" i="4"/>
  <c r="C121" i="4"/>
  <c r="G11" i="1"/>
  <c r="F11" i="1" s="1"/>
  <c r="G10" i="1"/>
  <c r="F10" i="1" s="1"/>
  <c r="G9" i="1"/>
  <c r="F9" i="1" s="1"/>
  <c r="G8" i="1"/>
  <c r="F8" i="1" s="1"/>
  <c r="G7" i="1"/>
  <c r="F7" i="1" s="1"/>
  <c r="G6" i="1"/>
  <c r="F6" i="1" s="1"/>
  <c r="G5" i="1"/>
  <c r="F5" i="1" s="1"/>
  <c r="G4" i="1"/>
  <c r="F4" i="1" s="1"/>
  <c r="J7" i="2"/>
  <c r="N7" i="2" s="1"/>
  <c r="O7" i="2" s="1"/>
  <c r="J9" i="2"/>
  <c r="N9" i="2" s="1"/>
  <c r="O9" i="2" s="1"/>
  <c r="J10" i="2"/>
  <c r="N10" i="2" s="1"/>
  <c r="O10" i="2" s="1"/>
  <c r="J12" i="2"/>
  <c r="N12" i="2" s="1"/>
  <c r="O12" i="2" s="1"/>
  <c r="J13" i="2"/>
  <c r="N13" i="2" s="1"/>
  <c r="O13" i="2" s="1"/>
  <c r="J14" i="2"/>
  <c r="N14" i="2" s="1"/>
  <c r="O14" i="2" s="1"/>
  <c r="J16" i="2"/>
  <c r="N16" i="2" s="1"/>
  <c r="O16" i="2" s="1"/>
  <c r="J20" i="2"/>
  <c r="N20" i="2" s="1"/>
  <c r="O20" i="2" s="1"/>
  <c r="J22" i="2"/>
  <c r="N22" i="2" s="1"/>
  <c r="O22" i="2" s="1"/>
  <c r="J24" i="2"/>
  <c r="N24" i="2" s="1"/>
  <c r="O24" i="2" s="1"/>
  <c r="J27" i="2"/>
  <c r="N27" i="2" s="1"/>
  <c r="O27" i="2" s="1"/>
  <c r="J29" i="2"/>
  <c r="N29" i="2" s="1"/>
  <c r="O29" i="2" s="1"/>
  <c r="J30" i="2"/>
  <c r="N30" i="2" s="1"/>
  <c r="O30" i="2" s="1"/>
  <c r="J31" i="2"/>
  <c r="N31" i="2" s="1"/>
  <c r="O31" i="2" s="1"/>
  <c r="J32" i="2"/>
  <c r="N32" i="2" s="1"/>
  <c r="O32" i="2" s="1"/>
  <c r="J34" i="2"/>
  <c r="N34" i="2" s="1"/>
  <c r="O34" i="2" s="1"/>
  <c r="J35" i="2"/>
  <c r="N35" i="2" s="1"/>
  <c r="O35" i="2" s="1"/>
  <c r="J38" i="2"/>
  <c r="N38" i="2" s="1"/>
  <c r="O38" i="2" s="1"/>
  <c r="J40" i="2"/>
  <c r="N40" i="2" s="1"/>
  <c r="O40" i="2" s="1"/>
  <c r="J45" i="2"/>
  <c r="N45" i="2" s="1"/>
  <c r="O45" i="2" s="1"/>
  <c r="J46" i="2"/>
  <c r="N46" i="2" s="1"/>
  <c r="O46" i="2" s="1"/>
  <c r="J49" i="2"/>
  <c r="N49" i="2" s="1"/>
  <c r="O49" i="2" s="1"/>
  <c r="J50" i="2"/>
  <c r="N50" i="2" s="1"/>
  <c r="O50" i="2" s="1"/>
  <c r="J52" i="2"/>
  <c r="N52" i="2" s="1"/>
  <c r="O52" i="2" s="1"/>
  <c r="J60" i="2"/>
  <c r="N60" i="2" s="1"/>
  <c r="O60" i="2" s="1"/>
  <c r="J63" i="2"/>
  <c r="N63" i="2" s="1"/>
  <c r="O63" i="2" s="1"/>
  <c r="J65" i="2"/>
  <c r="N65" i="2" s="1"/>
  <c r="O65" i="2" s="1"/>
  <c r="J66" i="2"/>
  <c r="N66" i="2" s="1"/>
  <c r="O66" i="2" s="1"/>
  <c r="J67" i="2"/>
  <c r="N67" i="2" s="1"/>
  <c r="O67" i="2" s="1"/>
  <c r="J68" i="2"/>
  <c r="N68" i="2" s="1"/>
  <c r="O68" i="2" s="1"/>
  <c r="J71" i="2"/>
  <c r="N71" i="2" s="1"/>
  <c r="O71" i="2" s="1"/>
  <c r="J72" i="2"/>
  <c r="N72" i="2" s="1"/>
  <c r="O72" i="2" s="1"/>
  <c r="J74" i="2"/>
  <c r="N74" i="2" s="1"/>
  <c r="O74" i="2" s="1"/>
  <c r="J77" i="2"/>
  <c r="N77" i="2" s="1"/>
  <c r="O77" i="2" s="1"/>
  <c r="J81" i="2"/>
  <c r="N81" i="2" s="1"/>
  <c r="O81" i="2" s="1"/>
  <c r="J82" i="2"/>
  <c r="N82" i="2" s="1"/>
  <c r="O82" i="2" s="1"/>
  <c r="J85" i="2"/>
  <c r="N85" i="2" s="1"/>
  <c r="O85" i="2" s="1"/>
  <c r="J87" i="2"/>
  <c r="N87" i="2" s="1"/>
  <c r="O87" i="2" s="1"/>
  <c r="J88" i="2"/>
  <c r="N88" i="2" s="1"/>
  <c r="O88" i="2" s="1"/>
  <c r="J89" i="2"/>
  <c r="N89" i="2" s="1"/>
  <c r="O89" i="2" s="1"/>
  <c r="J92" i="2"/>
  <c r="N92" i="2" s="1"/>
  <c r="O92" i="2" s="1"/>
  <c r="J99" i="2"/>
  <c r="N99" i="2" s="1"/>
  <c r="O99" i="2" s="1"/>
  <c r="J102" i="2"/>
  <c r="N102" i="2" s="1"/>
  <c r="O102" i="2" s="1"/>
  <c r="J103" i="2"/>
  <c r="N103" i="2" s="1"/>
  <c r="O103" i="2" s="1"/>
  <c r="J107" i="2"/>
  <c r="N107" i="2" s="1"/>
  <c r="O107" i="2" s="1"/>
  <c r="J110" i="2"/>
  <c r="N110" i="2" s="1"/>
  <c r="O110" i="2" s="1"/>
  <c r="J111" i="2"/>
  <c r="N111" i="2" s="1"/>
  <c r="O111" i="2" s="1"/>
  <c r="J115" i="2"/>
  <c r="N115" i="2" s="1"/>
  <c r="O115" i="2" s="1"/>
  <c r="J116" i="2"/>
  <c r="N116" i="2" s="1"/>
  <c r="O116" i="2" s="1"/>
  <c r="J117" i="2"/>
  <c r="N117" i="2" s="1"/>
  <c r="O117" i="2" s="1"/>
  <c r="J118" i="2"/>
  <c r="N118" i="2" s="1"/>
  <c r="O118" i="2" s="1"/>
  <c r="J121" i="2"/>
  <c r="N121" i="2" s="1"/>
  <c r="O121" i="2" s="1"/>
  <c r="J124" i="2"/>
  <c r="N124" i="2" s="1"/>
  <c r="O124" i="2" s="1"/>
  <c r="J125" i="2"/>
  <c r="N125" i="2" s="1"/>
  <c r="O125" i="2" s="1"/>
  <c r="J128" i="2"/>
  <c r="N128" i="2" s="1"/>
  <c r="O128" i="2" s="1"/>
  <c r="J135" i="2"/>
  <c r="N135" i="2" s="1"/>
  <c r="O135" i="2" s="1"/>
  <c r="J138" i="2"/>
  <c r="N138" i="2" s="1"/>
  <c r="O138" i="2" s="1"/>
  <c r="J139" i="2"/>
  <c r="N139" i="2" s="1"/>
  <c r="O139" i="2" s="1"/>
  <c r="J140" i="2"/>
  <c r="N140" i="2" s="1"/>
  <c r="O140" i="2" s="1"/>
  <c r="J142" i="2"/>
  <c r="N142" i="2" s="1"/>
  <c r="O142" i="2" s="1"/>
  <c r="J143" i="2"/>
  <c r="N143" i="2" s="1"/>
  <c r="O143" i="2" s="1"/>
  <c r="J145" i="2"/>
  <c r="N145" i="2" s="1"/>
  <c r="O145" i="2" s="1"/>
  <c r="J146" i="2"/>
  <c r="N146" i="2" s="1"/>
  <c r="O146" i="2" s="1"/>
  <c r="J151" i="2"/>
  <c r="N151" i="2" s="1"/>
  <c r="O151" i="2" s="1"/>
  <c r="J153" i="2"/>
  <c r="N153" i="2" s="1"/>
  <c r="O153" i="2" s="1"/>
  <c r="J154" i="2"/>
  <c r="N154" i="2" s="1"/>
  <c r="O154" i="2" s="1"/>
  <c r="J157" i="2"/>
  <c r="N157" i="2" s="1"/>
  <c r="O157" i="2" s="1"/>
  <c r="J158" i="2"/>
  <c r="N158" i="2" s="1"/>
  <c r="O158" i="2" s="1"/>
  <c r="J160" i="2"/>
  <c r="N160" i="2" s="1"/>
  <c r="O160" i="2" s="1"/>
  <c r="J164" i="2"/>
  <c r="N164" i="2" s="1"/>
  <c r="O164" i="2" s="1"/>
  <c r="J168" i="2"/>
  <c r="N168" i="2" s="1"/>
  <c r="O168" i="2" s="1"/>
  <c r="J171" i="2"/>
  <c r="N171" i="2" s="1"/>
  <c r="O171" i="2" s="1"/>
  <c r="J172" i="2"/>
  <c r="N172" i="2" s="1"/>
  <c r="O172" i="2" s="1"/>
  <c r="J173" i="2"/>
  <c r="N173" i="2" s="1"/>
  <c r="O173" i="2" s="1"/>
  <c r="J174" i="2"/>
  <c r="N174" i="2" s="1"/>
  <c r="O174" i="2" s="1"/>
  <c r="J175" i="2"/>
  <c r="N175" i="2" s="1"/>
  <c r="O175" i="2" s="1"/>
  <c r="J176" i="2"/>
  <c r="N176" i="2" s="1"/>
  <c r="O176" i="2" s="1"/>
  <c r="J179" i="2"/>
  <c r="N179" i="2" s="1"/>
  <c r="O179" i="2" s="1"/>
  <c r="J182" i="2"/>
  <c r="N182" i="2" s="1"/>
  <c r="O182" i="2" s="1"/>
  <c r="J189" i="2"/>
  <c r="N189" i="2" s="1"/>
  <c r="O189" i="2" s="1"/>
  <c r="J191" i="2"/>
  <c r="N191" i="2" s="1"/>
  <c r="O191" i="2" s="1"/>
  <c r="J193" i="2"/>
  <c r="N193" i="2" s="1"/>
  <c r="O193" i="2" s="1"/>
  <c r="J194" i="2"/>
  <c r="N194" i="2" s="1"/>
  <c r="O194" i="2" s="1"/>
  <c r="J196" i="2"/>
  <c r="N196" i="2" s="1"/>
  <c r="O196" i="2" s="1"/>
  <c r="J201" i="2"/>
  <c r="N201" i="2" s="1"/>
  <c r="O201" i="2" s="1"/>
  <c r="J207" i="2"/>
  <c r="N207" i="2" s="1"/>
  <c r="O207" i="2" s="1"/>
  <c r="J208" i="2"/>
  <c r="N208" i="2" s="1"/>
  <c r="O208" i="2" s="1"/>
  <c r="J210" i="2"/>
  <c r="N210" i="2" s="1"/>
  <c r="O210" i="2" s="1"/>
  <c r="J211" i="2"/>
  <c r="N211" i="2" s="1"/>
  <c r="O211" i="2" s="1"/>
  <c r="J214" i="2"/>
  <c r="N214" i="2" s="1"/>
  <c r="O214" i="2" s="1"/>
  <c r="J215" i="2"/>
  <c r="N215" i="2" s="1"/>
  <c r="O215" i="2" s="1"/>
  <c r="J218" i="2"/>
  <c r="N218" i="2" s="1"/>
  <c r="O218" i="2" s="1"/>
  <c r="J225" i="2"/>
  <c r="N225" i="2" s="1"/>
  <c r="O225" i="2" s="1"/>
  <c r="J226" i="2"/>
  <c r="N226" i="2" s="1"/>
  <c r="O226" i="2" s="1"/>
  <c r="J229" i="2"/>
  <c r="N229" i="2" s="1"/>
  <c r="O229" i="2" s="1"/>
  <c r="J230" i="2"/>
  <c r="N230" i="2" s="1"/>
  <c r="O230" i="2" s="1"/>
  <c r="J232" i="2"/>
  <c r="N232" i="2" s="1"/>
  <c r="O232" i="2" s="1"/>
  <c r="J236" i="2"/>
  <c r="N236" i="2" s="1"/>
  <c r="O236" i="2" s="1"/>
  <c r="J240" i="2"/>
  <c r="N240" i="2" s="1"/>
  <c r="O240" i="2" s="1"/>
  <c r="J242" i="2"/>
  <c r="N242" i="2" s="1"/>
  <c r="O242" i="2" s="1"/>
  <c r="J243" i="2"/>
  <c r="N243" i="2" s="1"/>
  <c r="O243" i="2" s="1"/>
  <c r="J246" i="2"/>
  <c r="N246" i="2" s="1"/>
  <c r="O246" i="2" s="1"/>
  <c r="J247" i="2"/>
  <c r="N247" i="2" s="1"/>
  <c r="O247" i="2" s="1"/>
  <c r="J251" i="2"/>
  <c r="N251" i="2" s="1"/>
  <c r="O251" i="2" s="1"/>
  <c r="J254" i="2"/>
  <c r="N254" i="2" s="1"/>
  <c r="O254" i="2" s="1"/>
  <c r="J256" i="2"/>
  <c r="N256" i="2" s="1"/>
  <c r="O256" i="2" s="1"/>
  <c r="J259" i="2"/>
  <c r="N259" i="2" s="1"/>
  <c r="O259" i="2" s="1"/>
  <c r="J262" i="2"/>
  <c r="N262" i="2" s="1"/>
  <c r="O262" i="2" s="1"/>
  <c r="J263" i="2"/>
  <c r="N263" i="2" s="1"/>
  <c r="O263" i="2" s="1"/>
  <c r="J266" i="2"/>
  <c r="N266" i="2" s="1"/>
  <c r="O266" i="2" s="1"/>
  <c r="J268" i="2"/>
  <c r="N268" i="2" s="1"/>
  <c r="O268" i="2" s="1"/>
  <c r="J274" i="2"/>
  <c r="N274" i="2" s="1"/>
  <c r="O274" i="2" s="1"/>
  <c r="J275" i="2"/>
  <c r="N275" i="2" s="1"/>
  <c r="O275" i="2" s="1"/>
  <c r="J277" i="2"/>
  <c r="N277" i="2" s="1"/>
  <c r="O277" i="2" s="1"/>
  <c r="J278" i="2"/>
  <c r="N278" i="2" s="1"/>
  <c r="O278" i="2" s="1"/>
  <c r="J279" i="2"/>
  <c r="N279" i="2" s="1"/>
  <c r="O279" i="2" s="1"/>
  <c r="J281" i="2"/>
  <c r="N281" i="2" s="1"/>
  <c r="O281" i="2" s="1"/>
  <c r="J284" i="2"/>
  <c r="N284" i="2" s="1"/>
  <c r="O284" i="2" s="1"/>
  <c r="J286" i="2"/>
  <c r="N286" i="2" s="1"/>
  <c r="O286" i="2" s="1"/>
  <c r="J287" i="2"/>
  <c r="N287" i="2" s="1"/>
  <c r="O287" i="2" s="1"/>
  <c r="J290" i="2"/>
  <c r="N290" i="2" s="1"/>
  <c r="O290" i="2" s="1"/>
  <c r="J302" i="2"/>
  <c r="N302" i="2" s="1"/>
  <c r="O302" i="2" s="1"/>
  <c r="J304" i="2"/>
  <c r="N304" i="2" s="1"/>
  <c r="O304" i="2" s="1"/>
  <c r="J305" i="2"/>
  <c r="N305" i="2" s="1"/>
  <c r="O305" i="2" s="1"/>
  <c r="J310" i="2"/>
  <c r="N310" i="2" s="1"/>
  <c r="O310" i="2" s="1"/>
  <c r="J311" i="2"/>
  <c r="N311" i="2" s="1"/>
  <c r="O311" i="2" s="1"/>
  <c r="J314" i="2"/>
  <c r="N314" i="2" s="1"/>
  <c r="O314" i="2" s="1"/>
  <c r="J316" i="2"/>
  <c r="N316" i="2" s="1"/>
  <c r="O316" i="2" s="1"/>
  <c r="J323" i="2"/>
  <c r="N323" i="2" s="1"/>
  <c r="O323" i="2" s="1"/>
  <c r="J326" i="2"/>
  <c r="N326" i="2" s="1"/>
  <c r="O326" i="2" s="1"/>
  <c r="J331" i="2"/>
  <c r="N331" i="2" s="1"/>
  <c r="O331" i="2" s="1"/>
  <c r="J353" i="2"/>
  <c r="N353" i="2" s="1"/>
  <c r="O353" i="2" s="1"/>
  <c r="J356" i="2"/>
  <c r="N356" i="2" s="1"/>
  <c r="O356" i="2" s="1"/>
  <c r="J360" i="2"/>
  <c r="N360" i="2" s="1"/>
  <c r="O360" i="2" s="1"/>
  <c r="J362" i="2"/>
  <c r="N362" i="2" s="1"/>
  <c r="O362" i="2" s="1"/>
  <c r="J370" i="2"/>
  <c r="N370" i="2" s="1"/>
  <c r="O370" i="2" s="1"/>
  <c r="J379" i="2"/>
  <c r="N379" i="2" s="1"/>
  <c r="O379" i="2" s="1"/>
  <c r="J386" i="2"/>
  <c r="N386" i="2" s="1"/>
  <c r="O386" i="2" s="1"/>
  <c r="J392" i="2"/>
  <c r="N392" i="2" s="1"/>
  <c r="O392" i="2" s="1"/>
  <c r="J395" i="2"/>
  <c r="N395" i="2" s="1"/>
  <c r="O395" i="2" s="1"/>
  <c r="J409" i="2"/>
  <c r="N409" i="2" s="1"/>
  <c r="O409" i="2" s="1"/>
  <c r="J415" i="2"/>
  <c r="N415" i="2" s="1"/>
  <c r="O415" i="2" s="1"/>
  <c r="J421" i="2"/>
  <c r="N421" i="2" s="1"/>
  <c r="O421" i="2" s="1"/>
  <c r="J460" i="2"/>
  <c r="N460" i="2" s="1"/>
  <c r="O460" i="2" s="1"/>
  <c r="J466" i="2"/>
  <c r="N466" i="2" s="1"/>
  <c r="O466" i="2" s="1"/>
  <c r="J505" i="2"/>
  <c r="N505" i="2" s="1"/>
  <c r="O505" i="2" s="1"/>
  <c r="J508" i="2"/>
  <c r="N508" i="2" s="1"/>
  <c r="O508" i="2" s="1"/>
  <c r="J511" i="2"/>
  <c r="N511" i="2" s="1"/>
  <c r="O511" i="2" s="1"/>
  <c r="E9" i="13" l="1"/>
  <c r="E8" i="13"/>
  <c r="E5" i="13"/>
  <c r="E7" i="13"/>
  <c r="E12" i="13"/>
  <c r="E6" i="13"/>
  <c r="E11" i="13"/>
  <c r="E10" i="13"/>
  <c r="H17" i="13"/>
  <c r="I17" i="13" s="1"/>
  <c r="G20" i="13"/>
  <c r="G17" i="13"/>
  <c r="G14" i="13"/>
  <c r="AN70" i="10"/>
  <c r="AP70" i="10" s="1"/>
  <c r="AN114" i="10"/>
  <c r="AP114" i="10" s="1"/>
  <c r="Y9" i="10"/>
  <c r="AD18" i="10"/>
  <c r="AM18" i="10" s="1"/>
  <c r="W23" i="10"/>
  <c r="AF23" i="10" s="1"/>
  <c r="AB32" i="10"/>
  <c r="AK32" i="10" s="1"/>
  <c r="AC54" i="10"/>
  <c r="AL54" i="10" s="1"/>
  <c r="AD7" i="10"/>
  <c r="AM7" i="10" s="1"/>
  <c r="AB10" i="10"/>
  <c r="AK10" i="10" s="1"/>
  <c r="W12" i="10"/>
  <c r="AC14" i="10"/>
  <c r="AL14" i="10" s="1"/>
  <c r="AB21" i="10"/>
  <c r="AK21" i="10" s="1"/>
  <c r="Y31" i="10"/>
  <c r="AC36" i="10"/>
  <c r="AD40" i="10"/>
  <c r="AM40" i="10" s="1"/>
  <c r="Z46" i="10"/>
  <c r="AI46" i="10" s="1"/>
  <c r="AC47" i="10"/>
  <c r="Y53" i="10"/>
  <c r="Z57" i="10"/>
  <c r="AC58" i="10"/>
  <c r="AA61" i="10"/>
  <c r="AJ61" i="10" s="1"/>
  <c r="AD62" i="10"/>
  <c r="AM62" i="10" s="1"/>
  <c r="AC69" i="10"/>
  <c r="AL69" i="10" s="1"/>
  <c r="Y75" i="10"/>
  <c r="AH75" i="10" s="1"/>
  <c r="Z79" i="10"/>
  <c r="AI79" i="10" s="1"/>
  <c r="AC80" i="10"/>
  <c r="AA83" i="10"/>
  <c r="Z90" i="10"/>
  <c r="AI90" i="10" s="1"/>
  <c r="AC91" i="10"/>
  <c r="Y97" i="10"/>
  <c r="AB98" i="10"/>
  <c r="AC102" i="10"/>
  <c r="AD106" i="10"/>
  <c r="AM106" i="10" s="1"/>
  <c r="Y108" i="10"/>
  <c r="AB109" i="10"/>
  <c r="AK109" i="10" s="1"/>
  <c r="Z112" i="10"/>
  <c r="AI112" i="10" s="1"/>
  <c r="AC113" i="10"/>
  <c r="AD117" i="10"/>
  <c r="AA116" i="10"/>
  <c r="W67" i="10"/>
  <c r="AA39" i="10"/>
  <c r="Y20" i="10"/>
  <c r="AH20" i="10" s="1"/>
  <c r="Y5" i="10"/>
  <c r="AB6" i="10"/>
  <c r="W8" i="10"/>
  <c r="Z9" i="10"/>
  <c r="AI9" i="10" s="1"/>
  <c r="AC10" i="10"/>
  <c r="AL10" i="10" s="1"/>
  <c r="AA13" i="10"/>
  <c r="AJ13" i="10" s="1"/>
  <c r="AD14" i="10"/>
  <c r="AM14" i="10" s="1"/>
  <c r="Y16" i="10"/>
  <c r="AH16" i="10" s="1"/>
  <c r="AB17" i="10"/>
  <c r="W19" i="10"/>
  <c r="Z20" i="10"/>
  <c r="AI20" i="10" s="1"/>
  <c r="AC21" i="10"/>
  <c r="AL21" i="10" s="1"/>
  <c r="AA24" i="10"/>
  <c r="AJ24" i="10" s="1"/>
  <c r="AD25" i="10"/>
  <c r="AM25" i="10" s="1"/>
  <c r="Y27" i="10"/>
  <c r="AH27" i="10" s="1"/>
  <c r="AB28" i="10"/>
  <c r="AK28" i="10" s="1"/>
  <c r="W30" i="10"/>
  <c r="Z31" i="10"/>
  <c r="AI31" i="10" s="1"/>
  <c r="AC32" i="10"/>
  <c r="AL32" i="10" s="1"/>
  <c r="AA35" i="10"/>
  <c r="AJ35" i="10" s="1"/>
  <c r="AD36" i="10"/>
  <c r="Y38" i="10"/>
  <c r="AH38" i="10" s="1"/>
  <c r="AB39" i="10"/>
  <c r="W41" i="10"/>
  <c r="AF41" i="10" s="1"/>
  <c r="Z42" i="10"/>
  <c r="AI42" i="10" s="1"/>
  <c r="AC43" i="10"/>
  <c r="AL43" i="10" s="1"/>
  <c r="AA46" i="10"/>
  <c r="AJ46" i="10" s="1"/>
  <c r="AD47" i="10"/>
  <c r="AM47" i="10" s="1"/>
  <c r="Y49" i="10"/>
  <c r="AH49" i="10" s="1"/>
  <c r="AB50" i="10"/>
  <c r="W52" i="10"/>
  <c r="Z53" i="10"/>
  <c r="AI53" i="10" s="1"/>
  <c r="AA57" i="10"/>
  <c r="AD58" i="10"/>
  <c r="Y60" i="10"/>
  <c r="AH60" i="10" s="1"/>
  <c r="AB61" i="10"/>
  <c r="AK61" i="10" s="1"/>
  <c r="W63" i="10"/>
  <c r="AF63" i="10" s="1"/>
  <c r="Z64" i="10"/>
  <c r="AI64" i="10" s="1"/>
  <c r="AC65" i="10"/>
  <c r="AA68" i="10"/>
  <c r="AD69" i="10"/>
  <c r="AM69" i="10" s="1"/>
  <c r="Y71" i="10"/>
  <c r="AH71" i="10" s="1"/>
  <c r="AB72" i="10"/>
  <c r="AK72" i="10" s="1"/>
  <c r="W74" i="10"/>
  <c r="Z75" i="10"/>
  <c r="AC76" i="10"/>
  <c r="AA79" i="10"/>
  <c r="AJ79" i="10" s="1"/>
  <c r="AD80" i="10"/>
  <c r="AM80" i="10" s="1"/>
  <c r="Y82" i="10"/>
  <c r="AH82" i="10" s="1"/>
  <c r="AB83" i="10"/>
  <c r="AK83" i="10" s="1"/>
  <c r="W85" i="10"/>
  <c r="AF85" i="10" s="1"/>
  <c r="Z86" i="10"/>
  <c r="AC87" i="10"/>
  <c r="AL87" i="10" s="1"/>
  <c r="AA90" i="10"/>
  <c r="AD91" i="10"/>
  <c r="AM91" i="10" s="1"/>
  <c r="Y93" i="10"/>
  <c r="AB94" i="10"/>
  <c r="AK94" i="10" s="1"/>
  <c r="W96" i="10"/>
  <c r="Z97" i="10"/>
  <c r="AI97" i="10" s="1"/>
  <c r="AC98" i="10"/>
  <c r="AA101" i="10"/>
  <c r="AJ101" i="10" s="1"/>
  <c r="AD102" i="10"/>
  <c r="AM102" i="10" s="1"/>
  <c r="Y104" i="10"/>
  <c r="AH104" i="10" s="1"/>
  <c r="AB105" i="10"/>
  <c r="W107" i="10"/>
  <c r="Z108" i="10"/>
  <c r="AI108" i="10" s="1"/>
  <c r="AC109" i="10"/>
  <c r="AL109" i="10" s="1"/>
  <c r="AA112" i="10"/>
  <c r="AJ112" i="10" s="1"/>
  <c r="AD113" i="10"/>
  <c r="AM113" i="10" s="1"/>
  <c r="Y115" i="10"/>
  <c r="AH115" i="10" s="1"/>
  <c r="AB116" i="10"/>
  <c r="AK116" i="10" s="1"/>
  <c r="W118" i="10"/>
  <c r="AF118" i="10" s="1"/>
  <c r="AB65" i="10"/>
  <c r="Z5" i="10"/>
  <c r="AC6" i="10"/>
  <c r="Y12" i="10"/>
  <c r="Z16" i="10"/>
  <c r="AI16" i="10" s="1"/>
  <c r="AA20" i="10"/>
  <c r="AJ20" i="10" s="1"/>
  <c r="AD21" i="10"/>
  <c r="AM21" i="10" s="1"/>
  <c r="Y23" i="10"/>
  <c r="AH23" i="10" s="1"/>
  <c r="Z27" i="10"/>
  <c r="AI27" i="10" s="1"/>
  <c r="AA31" i="10"/>
  <c r="AJ31" i="10" s="1"/>
  <c r="AB35" i="10"/>
  <c r="AK35" i="10" s="1"/>
  <c r="W37" i="10"/>
  <c r="AA42" i="10"/>
  <c r="AJ42" i="10" s="1"/>
  <c r="AB46" i="10"/>
  <c r="AK46" i="10" s="1"/>
  <c r="AC50" i="10"/>
  <c r="AL50" i="10" s="1"/>
  <c r="AB57" i="10"/>
  <c r="AK57" i="10" s="1"/>
  <c r="AC61" i="10"/>
  <c r="AL61" i="10" s="1"/>
  <c r="AD65" i="10"/>
  <c r="AM65" i="10" s="1"/>
  <c r="Y67" i="10"/>
  <c r="AH67" i="10" s="1"/>
  <c r="AC72" i="10"/>
  <c r="AD76" i="10"/>
  <c r="AM76" i="10" s="1"/>
  <c r="W81" i="10"/>
  <c r="AF81" i="10" s="1"/>
  <c r="AN81" i="10" s="1"/>
  <c r="AP81" i="10" s="1"/>
  <c r="Z82" i="10"/>
  <c r="AI82" i="10" s="1"/>
  <c r="AD87" i="10"/>
  <c r="AM87" i="10" s="1"/>
  <c r="W92" i="10"/>
  <c r="AA97" i="10"/>
  <c r="AJ97" i="10" s="1"/>
  <c r="W103" i="10"/>
  <c r="AF103" i="10" s="1"/>
  <c r="Y111" i="10"/>
  <c r="AH111" i="10" s="1"/>
  <c r="AB112" i="10"/>
  <c r="AK112" i="10" s="1"/>
  <c r="W78" i="10"/>
  <c r="AF78" i="10" s="1"/>
  <c r="AA72" i="10"/>
  <c r="AJ72" i="10" s="1"/>
  <c r="AD51" i="10"/>
  <c r="AM51" i="10" s="1"/>
  <c r="W45" i="10"/>
  <c r="AA17" i="10"/>
  <c r="AJ17" i="10" s="1"/>
  <c r="W11" i="10"/>
  <c r="AF11" i="10" s="1"/>
  <c r="Z12" i="10"/>
  <c r="AA16" i="10"/>
  <c r="AD39" i="10"/>
  <c r="Y41" i="10"/>
  <c r="AD50" i="10"/>
  <c r="AM50" i="10" s="1"/>
  <c r="AD61" i="10"/>
  <c r="AM61" i="10" s="1"/>
  <c r="W66" i="10"/>
  <c r="AF66" i="10" s="1"/>
  <c r="AA71" i="10"/>
  <c r="AJ71" i="10" s="1"/>
  <c r="W77" i="10"/>
  <c r="Y85" i="10"/>
  <c r="AB86" i="10"/>
  <c r="Y96" i="10"/>
  <c r="Y107" i="10"/>
  <c r="AH107" i="10" s="1"/>
  <c r="AD116" i="10"/>
  <c r="AM116" i="10" s="1"/>
  <c r="AA6" i="10"/>
  <c r="AN6" i="10" s="1"/>
  <c r="AP6" i="10" s="1"/>
  <c r="AC103" i="10"/>
  <c r="AL103" i="10" s="1"/>
  <c r="AD84" i="10"/>
  <c r="AM84" i="10" s="1"/>
  <c r="Z58" i="10"/>
  <c r="AI58" i="10" s="1"/>
  <c r="AN58" i="10" s="1"/>
  <c r="AP58" i="10" s="1"/>
  <c r="Z51" i="10"/>
  <c r="AB43" i="10"/>
  <c r="AK43" i="10" s="1"/>
  <c r="Z32" i="10"/>
  <c r="AI32" i="10" s="1"/>
  <c r="AC24" i="10"/>
  <c r="AL24" i="10" s="1"/>
  <c r="AC25" i="10"/>
  <c r="AL25" i="10" s="1"/>
  <c r="Y64" i="10"/>
  <c r="W89" i="10"/>
  <c r="AF89" i="10" s="1"/>
  <c r="Z101" i="10"/>
  <c r="AI101" i="10" s="1"/>
  <c r="W56" i="10"/>
  <c r="AA22" i="10"/>
  <c r="AJ22" i="10" s="1"/>
  <c r="W39" i="10"/>
  <c r="AF39" i="10" s="1"/>
  <c r="AD67" i="10"/>
  <c r="AM67" i="10" s="1"/>
  <c r="AA7" i="10"/>
  <c r="AJ7" i="10" s="1"/>
  <c r="AB11" i="10"/>
  <c r="AK11" i="10" s="1"/>
  <c r="W13" i="10"/>
  <c r="AF13" i="10" s="1"/>
  <c r="Z14" i="10"/>
  <c r="AA18" i="10"/>
  <c r="AJ18" i="10" s="1"/>
  <c r="AB22" i="10"/>
  <c r="AK22" i="10" s="1"/>
  <c r="AB33" i="10"/>
  <c r="AC37" i="10"/>
  <c r="AL37" i="10" s="1"/>
  <c r="Y43" i="10"/>
  <c r="AC48" i="10"/>
  <c r="AL48" i="10" s="1"/>
  <c r="W57" i="10"/>
  <c r="AF57" i="10" s="1"/>
  <c r="AD63" i="10"/>
  <c r="W68" i="10"/>
  <c r="AF68" i="10" s="1"/>
  <c r="W79" i="10"/>
  <c r="AF79" i="10" s="1"/>
  <c r="Y87" i="10"/>
  <c r="AH87" i="10" s="1"/>
  <c r="AB88" i="10"/>
  <c r="Z102" i="10"/>
  <c r="Y109" i="10"/>
  <c r="AA117" i="10"/>
  <c r="AJ117" i="10" s="1"/>
  <c r="AD118" i="10"/>
  <c r="AM118" i="10" s="1"/>
  <c r="Z111" i="10"/>
  <c r="AI111" i="10" s="1"/>
  <c r="W100" i="10"/>
  <c r="AF100" i="10" s="1"/>
  <c r="AA82" i="10"/>
  <c r="AJ82" i="10" s="1"/>
  <c r="Z68" i="10"/>
  <c r="W55" i="10"/>
  <c r="AF55" i="10" s="1"/>
  <c r="W42" i="10"/>
  <c r="Z35" i="10"/>
  <c r="AI35" i="10" s="1"/>
  <c r="AA28" i="10"/>
  <c r="AJ28" i="10" s="1"/>
  <c r="AB76" i="10"/>
  <c r="Z7" i="10"/>
  <c r="AI7" i="10" s="1"/>
  <c r="AA33" i="10"/>
  <c r="AB37" i="10"/>
  <c r="AK37" i="10" s="1"/>
  <c r="AB48" i="10"/>
  <c r="AK48" i="10" s="1"/>
  <c r="AC52" i="10"/>
  <c r="AL52" i="10" s="1"/>
  <c r="AB59" i="10"/>
  <c r="AK59" i="10" s="1"/>
  <c r="AC74" i="10"/>
  <c r="AL74" i="10" s="1"/>
  <c r="AD78" i="10"/>
  <c r="AM78" i="10" s="1"/>
  <c r="W83" i="10"/>
  <c r="W105" i="10"/>
  <c r="AF105" i="10" s="1"/>
  <c r="AB7" i="10"/>
  <c r="AK7" i="10" s="1"/>
  <c r="AC11" i="10"/>
  <c r="AL11" i="10" s="1"/>
  <c r="Y17" i="10"/>
  <c r="AH17" i="10" s="1"/>
  <c r="AD26" i="10"/>
  <c r="AM26" i="10" s="1"/>
  <c r="AN26" i="10" s="1"/>
  <c r="AP26" i="10" s="1"/>
  <c r="AA47" i="10"/>
  <c r="Y61" i="10"/>
  <c r="AH61" i="10" s="1"/>
  <c r="AB62" i="10"/>
  <c r="AK62" i="10" s="1"/>
  <c r="Y72" i="10"/>
  <c r="Y83" i="10"/>
  <c r="AH83" i="10" s="1"/>
  <c r="Z87" i="10"/>
  <c r="AI87" i="10" s="1"/>
  <c r="AA91" i="10"/>
  <c r="AA102" i="10"/>
  <c r="AJ102" i="10" s="1"/>
  <c r="AB106" i="10"/>
  <c r="AA113" i="10"/>
  <c r="AB117" i="10"/>
  <c r="AK117" i="10" s="1"/>
  <c r="C124" i="10"/>
  <c r="C123" i="10"/>
  <c r="W111" i="10"/>
  <c r="AF111" i="10" s="1"/>
  <c r="AA105" i="10"/>
  <c r="AB87" i="10"/>
  <c r="AK87" i="10" s="1"/>
  <c r="AD73" i="10"/>
  <c r="AM73" i="10" s="1"/>
  <c r="AB54" i="10"/>
  <c r="AK54" i="10" s="1"/>
  <c r="AC46" i="10"/>
  <c r="AL46" i="10" s="1"/>
  <c r="AD41" i="10"/>
  <c r="AM41" i="10" s="1"/>
  <c r="Z34" i="10"/>
  <c r="Z24" i="10"/>
  <c r="AI24" i="10" s="1"/>
  <c r="AD95" i="10"/>
  <c r="AM95" i="10" s="1"/>
  <c r="AA50" i="10"/>
  <c r="AJ50" i="10" s="1"/>
  <c r="Z18" i="10"/>
  <c r="AD23" i="10"/>
  <c r="AM23" i="10" s="1"/>
  <c r="Z29" i="10"/>
  <c r="AI29" i="10" s="1"/>
  <c r="AA44" i="10"/>
  <c r="AJ44" i="10" s="1"/>
  <c r="Z84" i="10"/>
  <c r="AI84" i="10" s="1"/>
  <c r="AD89" i="10"/>
  <c r="W94" i="10"/>
  <c r="AF94" i="10" s="1"/>
  <c r="AA99" i="10"/>
  <c r="AJ99" i="10" s="1"/>
  <c r="Y113" i="10"/>
  <c r="AH113" i="10" s="1"/>
  <c r="AB114" i="10"/>
  <c r="AA94" i="10"/>
  <c r="AJ94" i="10" s="1"/>
  <c r="Y69" i="10"/>
  <c r="AH69" i="10" s="1"/>
  <c r="Y42" i="10"/>
  <c r="AH42" i="10" s="1"/>
  <c r="AD29" i="10"/>
  <c r="AM29" i="10" s="1"/>
  <c r="Z13" i="10"/>
  <c r="AI13" i="10" s="1"/>
  <c r="AD15" i="10"/>
  <c r="AM15" i="10" s="1"/>
  <c r="AB9" i="10"/>
  <c r="AK9" i="10" s="1"/>
  <c r="AD92" i="10"/>
  <c r="AM92" i="10" s="1"/>
  <c r="Y86" i="10"/>
  <c r="AH86" i="10" s="1"/>
  <c r="W34" i="10"/>
  <c r="AF34" i="10" s="1"/>
  <c r="AB20" i="10"/>
  <c r="AK20" i="10" s="1"/>
  <c r="AA10" i="10"/>
  <c r="AJ10" i="10" s="1"/>
  <c r="Y13" i="10"/>
  <c r="AH13" i="10" s="1"/>
  <c r="AB14" i="10"/>
  <c r="AK14" i="10" s="1"/>
  <c r="W16" i="10"/>
  <c r="AF16" i="10" s="1"/>
  <c r="AC18" i="10"/>
  <c r="AL18" i="10" s="1"/>
  <c r="Y24" i="10"/>
  <c r="AH24" i="10" s="1"/>
  <c r="AB25" i="10"/>
  <c r="W27" i="10"/>
  <c r="AF27" i="10" s="1"/>
  <c r="AC29" i="10"/>
  <c r="AL29" i="10" s="1"/>
  <c r="Y35" i="10"/>
  <c r="AB36" i="10"/>
  <c r="AK36" i="10" s="1"/>
  <c r="W38" i="10"/>
  <c r="AC40" i="10"/>
  <c r="AL40" i="10" s="1"/>
  <c r="Y46" i="10"/>
  <c r="AB47" i="10"/>
  <c r="W49" i="10"/>
  <c r="AC51" i="10"/>
  <c r="AL51" i="10" s="1"/>
  <c r="Y57" i="10"/>
  <c r="AH57" i="10" s="1"/>
  <c r="AB58" i="10"/>
  <c r="W60" i="10"/>
  <c r="AC62" i="10"/>
  <c r="AL62" i="10" s="1"/>
  <c r="Y68" i="10"/>
  <c r="AB69" i="10"/>
  <c r="AK69" i="10" s="1"/>
  <c r="W71" i="10"/>
  <c r="AF71" i="10" s="1"/>
  <c r="AC73" i="10"/>
  <c r="Y79" i="10"/>
  <c r="AH79" i="10" s="1"/>
  <c r="AB80" i="10"/>
  <c r="W82" i="10"/>
  <c r="AF82" i="10" s="1"/>
  <c r="AC84" i="10"/>
  <c r="Y90" i="10"/>
  <c r="AH90" i="10" s="1"/>
  <c r="AB91" i="10"/>
  <c r="AK91" i="10" s="1"/>
  <c r="W93" i="10"/>
  <c r="AF93" i="10" s="1"/>
  <c r="AN93" i="10" s="1"/>
  <c r="AP93" i="10" s="1"/>
  <c r="AC95" i="10"/>
  <c r="AL95" i="10" s="1"/>
  <c r="Y101" i="10"/>
  <c r="AB102" i="10"/>
  <c r="AK102" i="10" s="1"/>
  <c r="W104" i="10"/>
  <c r="AC106" i="10"/>
  <c r="AL106" i="10" s="1"/>
  <c r="Y112" i="10"/>
  <c r="AB113" i="10"/>
  <c r="AK113" i="10" s="1"/>
  <c r="W115" i="10"/>
  <c r="AC117" i="10"/>
  <c r="AL117" i="10" s="1"/>
  <c r="Y4" i="10"/>
  <c r="AH4" i="10" s="1"/>
  <c r="Z116" i="10"/>
  <c r="AI116" i="10" s="1"/>
  <c r="AB100" i="10"/>
  <c r="AK100" i="10" s="1"/>
  <c r="AD88" i="10"/>
  <c r="AM88" i="10" s="1"/>
  <c r="AD55" i="10"/>
  <c r="AM55" i="10" s="1"/>
  <c r="AC34" i="10"/>
  <c r="AD16" i="10"/>
  <c r="AM16" i="10" s="1"/>
  <c r="AA103" i="10"/>
  <c r="AA87" i="10"/>
  <c r="AJ87" i="10" s="1"/>
  <c r="AD66" i="10"/>
  <c r="AM66" i="10" s="1"/>
  <c r="AD44" i="10"/>
  <c r="AM44" i="10" s="1"/>
  <c r="Y33" i="10"/>
  <c r="AN33" i="10" s="1"/>
  <c r="AP33" i="10" s="1"/>
  <c r="Z83" i="10"/>
  <c r="AI83" i="10" s="1"/>
  <c r="AC78" i="10"/>
  <c r="AA37" i="10"/>
  <c r="AJ37" i="10" s="1"/>
  <c r="AD11" i="10"/>
  <c r="AM11" i="10" s="1"/>
  <c r="AD5" i="10"/>
  <c r="Y7" i="10"/>
  <c r="W10" i="10"/>
  <c r="Z11" i="10"/>
  <c r="AI11" i="10" s="1"/>
  <c r="AC12" i="10"/>
  <c r="AA15" i="10"/>
  <c r="Y18" i="10"/>
  <c r="AH18" i="10" s="1"/>
  <c r="AB19" i="10"/>
  <c r="W21" i="10"/>
  <c r="AF21" i="10" s="1"/>
  <c r="Z22" i="10"/>
  <c r="AI22" i="10" s="1"/>
  <c r="AC23" i="10"/>
  <c r="AL23" i="10" s="1"/>
  <c r="AA26" i="10"/>
  <c r="AD27" i="10"/>
  <c r="AM27" i="10" s="1"/>
  <c r="Y29" i="10"/>
  <c r="AB30" i="10"/>
  <c r="AK30" i="10" s="1"/>
  <c r="W32" i="10"/>
  <c r="AF32" i="10" s="1"/>
  <c r="Z33" i="10"/>
  <c r="Y40" i="10"/>
  <c r="AH40" i="10" s="1"/>
  <c r="AB41" i="10"/>
  <c r="AK41" i="10" s="1"/>
  <c r="W43" i="10"/>
  <c r="AF43" i="10" s="1"/>
  <c r="Z44" i="10"/>
  <c r="AD49" i="10"/>
  <c r="AM49" i="10" s="1"/>
  <c r="AB52" i="10"/>
  <c r="AK52" i="10" s="1"/>
  <c r="W54" i="10"/>
  <c r="Z55" i="10"/>
  <c r="AA59" i="10"/>
  <c r="AJ59" i="10" s="1"/>
  <c r="AN59" i="10" s="1"/>
  <c r="AP59" i="10" s="1"/>
  <c r="Y62" i="10"/>
  <c r="W65" i="10"/>
  <c r="AF65" i="10" s="1"/>
  <c r="Z66" i="10"/>
  <c r="AI66" i="10" s="1"/>
  <c r="AD71" i="10"/>
  <c r="AM71" i="10" s="1"/>
  <c r="AB74" i="10"/>
  <c r="AK74" i="10" s="1"/>
  <c r="W76" i="10"/>
  <c r="Z77" i="10"/>
  <c r="AI77" i="10" s="1"/>
  <c r="W87" i="10"/>
  <c r="AF87" i="10" s="1"/>
  <c r="Z88" i="10"/>
  <c r="AI88" i="10" s="1"/>
  <c r="W98" i="10"/>
  <c r="Z99" i="10"/>
  <c r="AC100" i="10"/>
  <c r="W109" i="10"/>
  <c r="AF109" i="10" s="1"/>
  <c r="Z110" i="10"/>
  <c r="AI110" i="10" s="1"/>
  <c r="AN110" i="10" s="1"/>
  <c r="AP110" i="10" s="1"/>
  <c r="AC111" i="10"/>
  <c r="AL111" i="10" s="1"/>
  <c r="AA114" i="10"/>
  <c r="AA98" i="10"/>
  <c r="Y95" i="10"/>
  <c r="AH95" i="10" s="1"/>
  <c r="Z28" i="10"/>
  <c r="AD22" i="10"/>
  <c r="W4" i="10"/>
  <c r="AF4" i="10" s="1"/>
  <c r="AB4" i="10"/>
  <c r="I123" i="10"/>
  <c r="AC4" i="10"/>
  <c r="AL4" i="10" s="1"/>
  <c r="J123" i="10"/>
  <c r="D124" i="10"/>
  <c r="E124" i="10"/>
  <c r="AG123" i="10"/>
  <c r="H123" i="10"/>
  <c r="F124" i="10"/>
  <c r="G124" i="10"/>
  <c r="J385" i="2"/>
  <c r="N385" i="2" s="1"/>
  <c r="O385" i="2" s="1"/>
  <c r="J383" i="2"/>
  <c r="N383" i="2" s="1"/>
  <c r="O383" i="2" s="1"/>
  <c r="J377" i="2"/>
  <c r="N377" i="2" s="1"/>
  <c r="O377" i="2" s="1"/>
  <c r="J359" i="2"/>
  <c r="N359" i="2" s="1"/>
  <c r="O359" i="2" s="1"/>
  <c r="J343" i="2"/>
  <c r="N343" i="2" s="1"/>
  <c r="O343" i="2" s="1"/>
  <c r="J329" i="2"/>
  <c r="N329" i="2" s="1"/>
  <c r="O329" i="2" s="1"/>
  <c r="J322" i="2"/>
  <c r="N322" i="2" s="1"/>
  <c r="O322" i="2" s="1"/>
  <c r="J283" i="2"/>
  <c r="N283" i="2" s="1"/>
  <c r="O283" i="2" s="1"/>
  <c r="J238" i="2"/>
  <c r="N238" i="2" s="1"/>
  <c r="O238" i="2" s="1"/>
  <c r="J221" i="2"/>
  <c r="N221" i="2" s="1"/>
  <c r="O221" i="2" s="1"/>
  <c r="J217" i="2"/>
  <c r="N217" i="2" s="1"/>
  <c r="O217" i="2" s="1"/>
  <c r="J149" i="2"/>
  <c r="N149" i="2" s="1"/>
  <c r="O149" i="2" s="1"/>
  <c r="J134" i="2"/>
  <c r="N134" i="2" s="1"/>
  <c r="O134" i="2" s="1"/>
  <c r="J130" i="2"/>
  <c r="N130" i="2" s="1"/>
  <c r="O130" i="2" s="1"/>
  <c r="J126" i="2"/>
  <c r="N126" i="2" s="1"/>
  <c r="O126" i="2" s="1"/>
  <c r="J98" i="2"/>
  <c r="N98" i="2" s="1"/>
  <c r="O98" i="2" s="1"/>
  <c r="J94" i="2"/>
  <c r="N94" i="2" s="1"/>
  <c r="O94" i="2" s="1"/>
  <c r="J53" i="2"/>
  <c r="N53" i="2" s="1"/>
  <c r="O53" i="2" s="1"/>
  <c r="J44" i="2"/>
  <c r="N44" i="2" s="1"/>
  <c r="O44" i="2" s="1"/>
  <c r="J292" i="2"/>
  <c r="N292" i="2" s="1"/>
  <c r="O292" i="2" s="1"/>
  <c r="J245" i="2"/>
  <c r="N245" i="2" s="1"/>
  <c r="O245" i="2" s="1"/>
  <c r="J213" i="2"/>
  <c r="N213" i="2" s="1"/>
  <c r="O213" i="2" s="1"/>
  <c r="J209" i="2"/>
  <c r="N209" i="2" s="1"/>
  <c r="O209" i="2" s="1"/>
  <c r="J2" i="2"/>
  <c r="N2" i="2" s="1"/>
  <c r="O2" i="2" s="1"/>
  <c r="J501" i="2"/>
  <c r="N501" i="2" s="1"/>
  <c r="O501" i="2" s="1"/>
  <c r="J479" i="2"/>
  <c r="N479" i="2" s="1"/>
  <c r="O479" i="2" s="1"/>
  <c r="J436" i="2"/>
  <c r="N436" i="2" s="1"/>
  <c r="O436" i="2" s="1"/>
  <c r="J156" i="2"/>
  <c r="N156" i="2" s="1"/>
  <c r="O156" i="2" s="1"/>
  <c r="J141" i="2"/>
  <c r="N141" i="2" s="1"/>
  <c r="O141" i="2" s="1"/>
  <c r="J113" i="2"/>
  <c r="N113" i="2" s="1"/>
  <c r="O113" i="2" s="1"/>
  <c r="J109" i="2"/>
  <c r="N109" i="2" s="1"/>
  <c r="O109" i="2" s="1"/>
  <c r="J73" i="2"/>
  <c r="N73" i="2" s="1"/>
  <c r="O73" i="2" s="1"/>
  <c r="J64" i="2"/>
  <c r="N64" i="2" s="1"/>
  <c r="O64" i="2" s="1"/>
  <c r="J25" i="2"/>
  <c r="N25" i="2" s="1"/>
  <c r="O25" i="2" s="1"/>
  <c r="J21" i="2"/>
  <c r="N21" i="2" s="1"/>
  <c r="O21" i="2" s="1"/>
  <c r="J4" i="2"/>
  <c r="N4" i="2" s="1"/>
  <c r="O4" i="2" s="1"/>
  <c r="J442" i="2"/>
  <c r="N442" i="2" s="1"/>
  <c r="O442" i="2" s="1"/>
  <c r="J438" i="2"/>
  <c r="N438" i="2" s="1"/>
  <c r="O438" i="2" s="1"/>
  <c r="J495" i="2"/>
  <c r="N495" i="2" s="1"/>
  <c r="O495" i="2" s="1"/>
  <c r="J483" i="2"/>
  <c r="N483" i="2" s="1"/>
  <c r="O483" i="2" s="1"/>
  <c r="J477" i="2"/>
  <c r="N477" i="2" s="1"/>
  <c r="O477" i="2" s="1"/>
  <c r="J430" i="2"/>
  <c r="N430" i="2" s="1"/>
  <c r="O430" i="2" s="1"/>
  <c r="J426" i="2"/>
  <c r="N426" i="2" s="1"/>
  <c r="O426" i="2" s="1"/>
  <c r="J367" i="2"/>
  <c r="N367" i="2" s="1"/>
  <c r="O367" i="2" s="1"/>
  <c r="J365" i="2"/>
  <c r="N365" i="2" s="1"/>
  <c r="O365" i="2" s="1"/>
  <c r="J341" i="2"/>
  <c r="N341" i="2" s="1"/>
  <c r="O341" i="2" s="1"/>
  <c r="J493" i="2"/>
  <c r="N493" i="2" s="1"/>
  <c r="O493" i="2" s="1"/>
  <c r="J487" i="2"/>
  <c r="N487" i="2" s="1"/>
  <c r="O487" i="2" s="1"/>
  <c r="J481" i="2"/>
  <c r="N481" i="2" s="1"/>
  <c r="O481" i="2" s="1"/>
  <c r="J475" i="2"/>
  <c r="N475" i="2" s="1"/>
  <c r="O475" i="2" s="1"/>
  <c r="J465" i="2"/>
  <c r="N465" i="2" s="1"/>
  <c r="O465" i="2" s="1"/>
  <c r="J455" i="2"/>
  <c r="N455" i="2" s="1"/>
  <c r="O455" i="2" s="1"/>
  <c r="J424" i="2"/>
  <c r="N424" i="2" s="1"/>
  <c r="O424" i="2" s="1"/>
  <c r="J420" i="2"/>
  <c r="N420" i="2" s="1"/>
  <c r="O420" i="2" s="1"/>
  <c r="J414" i="2"/>
  <c r="N414" i="2" s="1"/>
  <c r="O414" i="2" s="1"/>
  <c r="J355" i="2"/>
  <c r="N355" i="2" s="1"/>
  <c r="O355" i="2" s="1"/>
  <c r="J349" i="2"/>
  <c r="N349" i="2" s="1"/>
  <c r="O349" i="2" s="1"/>
  <c r="J347" i="2"/>
  <c r="N347" i="2" s="1"/>
  <c r="O347" i="2" s="1"/>
  <c r="J271" i="2"/>
  <c r="N271" i="2" s="1"/>
  <c r="O271" i="2" s="1"/>
  <c r="J228" i="2"/>
  <c r="N228" i="2" s="1"/>
  <c r="O228" i="2" s="1"/>
  <c r="J205" i="2"/>
  <c r="N205" i="2" s="1"/>
  <c r="O205" i="2" s="1"/>
  <c r="J188" i="2"/>
  <c r="N188" i="2" s="1"/>
  <c r="O188" i="2" s="1"/>
  <c r="J105" i="2"/>
  <c r="N105" i="2" s="1"/>
  <c r="O105" i="2" s="1"/>
  <c r="J86" i="2"/>
  <c r="N86" i="2" s="1"/>
  <c r="O86" i="2" s="1"/>
  <c r="J84" i="2"/>
  <c r="N84" i="2" s="1"/>
  <c r="O84" i="2" s="1"/>
  <c r="J69" i="2"/>
  <c r="N69" i="2" s="1"/>
  <c r="O69" i="2" s="1"/>
  <c r="J47" i="2"/>
  <c r="N47" i="2" s="1"/>
  <c r="O47" i="2" s="1"/>
  <c r="J43" i="2"/>
  <c r="N43" i="2" s="1"/>
  <c r="O43" i="2" s="1"/>
  <c r="J6" i="2"/>
  <c r="N6" i="2" s="1"/>
  <c r="O6" i="2" s="1"/>
  <c r="J506" i="2"/>
  <c r="N506" i="2" s="1"/>
  <c r="O506" i="2" s="1"/>
  <c r="J463" i="2"/>
  <c r="N463" i="2" s="1"/>
  <c r="O463" i="2" s="1"/>
  <c r="J459" i="2"/>
  <c r="N459" i="2" s="1"/>
  <c r="O459" i="2" s="1"/>
  <c r="J447" i="2"/>
  <c r="N447" i="2" s="1"/>
  <c r="O447" i="2" s="1"/>
  <c r="J443" i="2"/>
  <c r="N443" i="2" s="1"/>
  <c r="O443" i="2" s="1"/>
  <c r="J418" i="2"/>
  <c r="N418" i="2" s="1"/>
  <c r="O418" i="2" s="1"/>
  <c r="J412" i="2"/>
  <c r="N412" i="2" s="1"/>
  <c r="O412" i="2" s="1"/>
  <c r="J408" i="2"/>
  <c r="N408" i="2" s="1"/>
  <c r="O408" i="2" s="1"/>
  <c r="J374" i="2"/>
  <c r="N374" i="2" s="1"/>
  <c r="O374" i="2" s="1"/>
  <c r="J327" i="2"/>
  <c r="N327" i="2" s="1"/>
  <c r="O327" i="2" s="1"/>
  <c r="J319" i="2"/>
  <c r="N319" i="2" s="1"/>
  <c r="O319" i="2" s="1"/>
  <c r="J280" i="2"/>
  <c r="N280" i="2" s="1"/>
  <c r="O280" i="2" s="1"/>
  <c r="J260" i="2"/>
  <c r="N260" i="2" s="1"/>
  <c r="O260" i="2" s="1"/>
  <c r="J241" i="2"/>
  <c r="N241" i="2" s="1"/>
  <c r="O241" i="2" s="1"/>
  <c r="J237" i="2"/>
  <c r="N237" i="2" s="1"/>
  <c r="O237" i="2" s="1"/>
  <c r="J224" i="2"/>
  <c r="N224" i="2" s="1"/>
  <c r="O224" i="2" s="1"/>
  <c r="J212" i="2"/>
  <c r="N212" i="2" s="1"/>
  <c r="O212" i="2" s="1"/>
  <c r="J199" i="2"/>
  <c r="N199" i="2" s="1"/>
  <c r="O199" i="2" s="1"/>
  <c r="J178" i="2"/>
  <c r="N178" i="2" s="1"/>
  <c r="O178" i="2" s="1"/>
  <c r="J150" i="2"/>
  <c r="N150" i="2" s="1"/>
  <c r="O150" i="2" s="1"/>
  <c r="J137" i="2"/>
  <c r="N137" i="2" s="1"/>
  <c r="O137" i="2" s="1"/>
  <c r="J122" i="2"/>
  <c r="N122" i="2" s="1"/>
  <c r="O122" i="2" s="1"/>
  <c r="J120" i="2"/>
  <c r="N120" i="2" s="1"/>
  <c r="O120" i="2" s="1"/>
  <c r="J62" i="2"/>
  <c r="N62" i="2" s="1"/>
  <c r="O62" i="2" s="1"/>
  <c r="J58" i="2"/>
  <c r="N58" i="2" s="1"/>
  <c r="O58" i="2" s="1"/>
  <c r="J54" i="2"/>
  <c r="N54" i="2" s="1"/>
  <c r="O54" i="2" s="1"/>
  <c r="J19" i="2"/>
  <c r="N19" i="2" s="1"/>
  <c r="O19" i="2" s="1"/>
  <c r="J457" i="2"/>
  <c r="N457" i="2" s="1"/>
  <c r="O457" i="2" s="1"/>
  <c r="J451" i="2"/>
  <c r="N451" i="2" s="1"/>
  <c r="O451" i="2" s="1"/>
  <c r="J445" i="2"/>
  <c r="N445" i="2" s="1"/>
  <c r="O445" i="2" s="1"/>
  <c r="J441" i="2"/>
  <c r="N441" i="2" s="1"/>
  <c r="O441" i="2" s="1"/>
  <c r="J437" i="2"/>
  <c r="N437" i="2" s="1"/>
  <c r="O437" i="2" s="1"/>
  <c r="J406" i="2"/>
  <c r="N406" i="2" s="1"/>
  <c r="O406" i="2" s="1"/>
  <c r="J400" i="2"/>
  <c r="N400" i="2" s="1"/>
  <c r="O400" i="2" s="1"/>
  <c r="J382" i="2"/>
  <c r="N382" i="2" s="1"/>
  <c r="O382" i="2" s="1"/>
  <c r="J325" i="2"/>
  <c r="N325" i="2" s="1"/>
  <c r="O325" i="2" s="1"/>
  <c r="J298" i="2"/>
  <c r="N298" i="2" s="1"/>
  <c r="O298" i="2" s="1"/>
  <c r="J296" i="2"/>
  <c r="N296" i="2" s="1"/>
  <c r="O296" i="2" s="1"/>
  <c r="J269" i="2"/>
  <c r="N269" i="2" s="1"/>
  <c r="O269" i="2" s="1"/>
  <c r="J248" i="2"/>
  <c r="N248" i="2" s="1"/>
  <c r="O248" i="2" s="1"/>
  <c r="J239" i="2"/>
  <c r="N239" i="2" s="1"/>
  <c r="O239" i="2" s="1"/>
  <c r="J222" i="2"/>
  <c r="N222" i="2" s="1"/>
  <c r="O222" i="2" s="1"/>
  <c r="J197" i="2"/>
  <c r="N197" i="2" s="1"/>
  <c r="O197" i="2" s="1"/>
  <c r="J167" i="2"/>
  <c r="N167" i="2" s="1"/>
  <c r="O167" i="2" s="1"/>
  <c r="J163" i="2"/>
  <c r="N163" i="2" s="1"/>
  <c r="O163" i="2" s="1"/>
  <c r="J148" i="2"/>
  <c r="N148" i="2" s="1"/>
  <c r="O148" i="2" s="1"/>
  <c r="J101" i="2"/>
  <c r="N101" i="2" s="1"/>
  <c r="O101" i="2" s="1"/>
  <c r="J93" i="2"/>
  <c r="N93" i="2" s="1"/>
  <c r="O93" i="2" s="1"/>
  <c r="J56" i="2"/>
  <c r="N56" i="2" s="1"/>
  <c r="O56" i="2" s="1"/>
  <c r="J39" i="2"/>
  <c r="N39" i="2" s="1"/>
  <c r="O39" i="2" s="1"/>
  <c r="J17" i="2"/>
  <c r="N17" i="2" s="1"/>
  <c r="O17" i="2" s="1"/>
  <c r="J380" i="2"/>
  <c r="N380" i="2" s="1"/>
  <c r="O380" i="2" s="1"/>
  <c r="J338" i="2"/>
  <c r="N338" i="2" s="1"/>
  <c r="O338" i="2" s="1"/>
  <c r="J328" i="2"/>
  <c r="N328" i="2" s="1"/>
  <c r="O328" i="2" s="1"/>
  <c r="J317" i="2"/>
  <c r="N317" i="2" s="1"/>
  <c r="O317" i="2" s="1"/>
  <c r="J315" i="2"/>
  <c r="N315" i="2" s="1"/>
  <c r="O315" i="2" s="1"/>
  <c r="J307" i="2"/>
  <c r="N307" i="2" s="1"/>
  <c r="O307" i="2" s="1"/>
  <c r="J267" i="2"/>
  <c r="N267" i="2" s="1"/>
  <c r="O267" i="2" s="1"/>
  <c r="J235" i="2"/>
  <c r="N235" i="2" s="1"/>
  <c r="O235" i="2" s="1"/>
  <c r="J204" i="2"/>
  <c r="N204" i="2" s="1"/>
  <c r="O204" i="2" s="1"/>
  <c r="J195" i="2"/>
  <c r="N195" i="2" s="1"/>
  <c r="O195" i="2" s="1"/>
  <c r="J161" i="2"/>
  <c r="N161" i="2" s="1"/>
  <c r="O161" i="2" s="1"/>
  <c r="J97" i="2"/>
  <c r="N97" i="2" s="1"/>
  <c r="O97" i="2" s="1"/>
  <c r="J80" i="2"/>
  <c r="N80" i="2" s="1"/>
  <c r="O80" i="2" s="1"/>
  <c r="J76" i="2"/>
  <c r="N76" i="2" s="1"/>
  <c r="O76" i="2" s="1"/>
  <c r="J41" i="2"/>
  <c r="N41" i="2" s="1"/>
  <c r="O41" i="2" s="1"/>
  <c r="J37" i="2"/>
  <c r="N37" i="2" s="1"/>
  <c r="O37" i="2" s="1"/>
  <c r="J28" i="2"/>
  <c r="N28" i="2" s="1"/>
  <c r="O28" i="2" s="1"/>
  <c r="J469" i="2"/>
  <c r="N469" i="2" s="1"/>
  <c r="O469" i="2" s="1"/>
  <c r="J439" i="2"/>
  <c r="N439" i="2" s="1"/>
  <c r="O439" i="2" s="1"/>
  <c r="J398" i="2"/>
  <c r="N398" i="2" s="1"/>
  <c r="O398" i="2" s="1"/>
  <c r="J396" i="2"/>
  <c r="N396" i="2" s="1"/>
  <c r="O396" i="2" s="1"/>
  <c r="J388" i="2"/>
  <c r="N388" i="2" s="1"/>
  <c r="O388" i="2" s="1"/>
  <c r="J504" i="2"/>
  <c r="N504" i="2" s="1"/>
  <c r="O504" i="2" s="1"/>
  <c r="J433" i="2"/>
  <c r="N433" i="2" s="1"/>
  <c r="O433" i="2" s="1"/>
  <c r="J429" i="2"/>
  <c r="N429" i="2" s="1"/>
  <c r="O429" i="2" s="1"/>
  <c r="J378" i="2"/>
  <c r="N378" i="2" s="1"/>
  <c r="O378" i="2" s="1"/>
  <c r="J376" i="2"/>
  <c r="N376" i="2" s="1"/>
  <c r="O376" i="2" s="1"/>
  <c r="J364" i="2"/>
  <c r="N364" i="2" s="1"/>
  <c r="O364" i="2" s="1"/>
  <c r="J313" i="2"/>
  <c r="N313" i="2" s="1"/>
  <c r="O313" i="2" s="1"/>
  <c r="J299" i="2"/>
  <c r="N299" i="2" s="1"/>
  <c r="O299" i="2" s="1"/>
  <c r="J187" i="2"/>
  <c r="N187" i="2" s="1"/>
  <c r="O187" i="2" s="1"/>
  <c r="J127" i="2"/>
  <c r="N127" i="2" s="1"/>
  <c r="O127" i="2" s="1"/>
  <c r="J91" i="2"/>
  <c r="N91" i="2" s="1"/>
  <c r="O91" i="2" s="1"/>
  <c r="J33" i="2"/>
  <c r="N33" i="2" s="1"/>
  <c r="O33" i="2" s="1"/>
  <c r="J491" i="2"/>
  <c r="N491" i="2" s="1"/>
  <c r="O491" i="2" s="1"/>
  <c r="J473" i="2"/>
  <c r="N473" i="2" s="1"/>
  <c r="O473" i="2" s="1"/>
  <c r="J432" i="2"/>
  <c r="N432" i="2" s="1"/>
  <c r="O432" i="2" s="1"/>
  <c r="J499" i="2"/>
  <c r="N499" i="2" s="1"/>
  <c r="O499" i="2" s="1"/>
  <c r="J435" i="2"/>
  <c r="N435" i="2" s="1"/>
  <c r="O435" i="2" s="1"/>
  <c r="J502" i="2"/>
  <c r="N502" i="2" s="1"/>
  <c r="O502" i="2" s="1"/>
  <c r="J496" i="2"/>
  <c r="N496" i="2" s="1"/>
  <c r="O496" i="2" s="1"/>
  <c r="J427" i="2"/>
  <c r="N427" i="2" s="1"/>
  <c r="O427" i="2" s="1"/>
  <c r="J397" i="2"/>
  <c r="N397" i="2" s="1"/>
  <c r="O397" i="2" s="1"/>
  <c r="J48" i="2"/>
  <c r="N48" i="2" s="1"/>
  <c r="O48" i="2" s="1"/>
  <c r="J26" i="2"/>
  <c r="N26" i="2" s="1"/>
  <c r="O26" i="2" s="1"/>
  <c r="J11" i="2"/>
  <c r="N11" i="2" s="1"/>
  <c r="O11" i="2" s="1"/>
  <c r="J513" i="2"/>
  <c r="N513" i="2" s="1"/>
  <c r="O513" i="2" s="1"/>
  <c r="J509" i="2"/>
  <c r="N509" i="2" s="1"/>
  <c r="O509" i="2" s="1"/>
  <c r="J490" i="2"/>
  <c r="N490" i="2" s="1"/>
  <c r="O490" i="2" s="1"/>
  <c r="J484" i="2"/>
  <c r="N484" i="2" s="1"/>
  <c r="O484" i="2" s="1"/>
  <c r="J478" i="2"/>
  <c r="N478" i="2" s="1"/>
  <c r="O478" i="2" s="1"/>
  <c r="J472" i="2"/>
  <c r="N472" i="2" s="1"/>
  <c r="O472" i="2" s="1"/>
  <c r="J468" i="2"/>
  <c r="N468" i="2" s="1"/>
  <c r="O468" i="2" s="1"/>
  <c r="J423" i="2"/>
  <c r="N423" i="2" s="1"/>
  <c r="O423" i="2" s="1"/>
  <c r="J417" i="2"/>
  <c r="N417" i="2" s="1"/>
  <c r="O417" i="2" s="1"/>
  <c r="J411" i="2"/>
  <c r="N411" i="2" s="1"/>
  <c r="O411" i="2" s="1"/>
  <c r="J352" i="2"/>
  <c r="N352" i="2" s="1"/>
  <c r="O352" i="2" s="1"/>
  <c r="J346" i="2"/>
  <c r="N346" i="2" s="1"/>
  <c r="O346" i="2" s="1"/>
  <c r="J303" i="2"/>
  <c r="N303" i="2" s="1"/>
  <c r="O303" i="2" s="1"/>
  <c r="J295" i="2"/>
  <c r="N295" i="2" s="1"/>
  <c r="O295" i="2" s="1"/>
  <c r="J227" i="2"/>
  <c r="N227" i="2" s="1"/>
  <c r="O227" i="2" s="1"/>
  <c r="J223" i="2"/>
  <c r="N223" i="2" s="1"/>
  <c r="O223" i="2" s="1"/>
  <c r="J202" i="2"/>
  <c r="N202" i="2" s="1"/>
  <c r="O202" i="2" s="1"/>
  <c r="J185" i="2"/>
  <c r="N185" i="2" s="1"/>
  <c r="O185" i="2" s="1"/>
  <c r="J183" i="2"/>
  <c r="N183" i="2" s="1"/>
  <c r="O183" i="2" s="1"/>
  <c r="J181" i="2"/>
  <c r="N181" i="2" s="1"/>
  <c r="O181" i="2" s="1"/>
  <c r="J170" i="2"/>
  <c r="N170" i="2" s="1"/>
  <c r="O170" i="2" s="1"/>
  <c r="J155" i="2"/>
  <c r="N155" i="2" s="1"/>
  <c r="O155" i="2" s="1"/>
  <c r="J132" i="2"/>
  <c r="N132" i="2" s="1"/>
  <c r="O132" i="2" s="1"/>
  <c r="J123" i="2"/>
  <c r="N123" i="2" s="1"/>
  <c r="O123" i="2" s="1"/>
  <c r="J106" i="2"/>
  <c r="N106" i="2" s="1"/>
  <c r="O106" i="2" s="1"/>
  <c r="J104" i="2"/>
  <c r="N104" i="2" s="1"/>
  <c r="O104" i="2" s="1"/>
  <c r="J96" i="2"/>
  <c r="N96" i="2" s="1"/>
  <c r="O96" i="2" s="1"/>
  <c r="J79" i="2"/>
  <c r="N79" i="2" s="1"/>
  <c r="O79" i="2" s="1"/>
  <c r="J70" i="2"/>
  <c r="N70" i="2" s="1"/>
  <c r="O70" i="2" s="1"/>
  <c r="J18" i="2"/>
  <c r="N18" i="2" s="1"/>
  <c r="O18" i="2" s="1"/>
  <c r="J257" i="2"/>
  <c r="N257" i="2" s="1"/>
  <c r="O257" i="2" s="1"/>
  <c r="J206" i="2"/>
  <c r="N206" i="2" s="1"/>
  <c r="O206" i="2" s="1"/>
  <c r="J200" i="2"/>
  <c r="N200" i="2" s="1"/>
  <c r="O200" i="2" s="1"/>
  <c r="J198" i="2"/>
  <c r="N198" i="2" s="1"/>
  <c r="O198" i="2" s="1"/>
  <c r="J190" i="2"/>
  <c r="N190" i="2" s="1"/>
  <c r="O190" i="2" s="1"/>
  <c r="J177" i="2"/>
  <c r="N177" i="2" s="1"/>
  <c r="O177" i="2" s="1"/>
  <c r="J166" i="2"/>
  <c r="N166" i="2" s="1"/>
  <c r="O166" i="2" s="1"/>
  <c r="J136" i="2"/>
  <c r="N136" i="2" s="1"/>
  <c r="O136" i="2" s="1"/>
  <c r="J83" i="2"/>
  <c r="N83" i="2" s="1"/>
  <c r="O83" i="2" s="1"/>
  <c r="J361" i="2"/>
  <c r="N361" i="2" s="1"/>
  <c r="O361" i="2" s="1"/>
  <c r="J344" i="2"/>
  <c r="N344" i="2" s="1"/>
  <c r="O344" i="2" s="1"/>
  <c r="J342" i="2"/>
  <c r="N342" i="2" s="1"/>
  <c r="O342" i="2" s="1"/>
  <c r="J334" i="2"/>
  <c r="N334" i="2" s="1"/>
  <c r="O334" i="2" s="1"/>
  <c r="J332" i="2"/>
  <c r="N332" i="2" s="1"/>
  <c r="O332" i="2" s="1"/>
  <c r="J454" i="2"/>
  <c r="N454" i="2" s="1"/>
  <c r="O454" i="2" s="1"/>
  <c r="J448" i="2"/>
  <c r="N448" i="2" s="1"/>
  <c r="O448" i="2" s="1"/>
  <c r="J444" i="2"/>
  <c r="N444" i="2" s="1"/>
  <c r="O444" i="2" s="1"/>
  <c r="J403" i="2"/>
  <c r="N403" i="2" s="1"/>
  <c r="O403" i="2" s="1"/>
  <c r="J401" i="2"/>
  <c r="N401" i="2" s="1"/>
  <c r="O401" i="2" s="1"/>
  <c r="J293" i="2"/>
  <c r="N293" i="2" s="1"/>
  <c r="O293" i="2" s="1"/>
  <c r="J291" i="2"/>
  <c r="N291" i="2" s="1"/>
  <c r="O291" i="2" s="1"/>
  <c r="J272" i="2"/>
  <c r="N272" i="2" s="1"/>
  <c r="O272" i="2" s="1"/>
  <c r="J255" i="2"/>
  <c r="N255" i="2" s="1"/>
  <c r="O255" i="2" s="1"/>
  <c r="J249" i="2"/>
  <c r="N249" i="2" s="1"/>
  <c r="O249" i="2" s="1"/>
  <c r="J147" i="2"/>
  <c r="N147" i="2" s="1"/>
  <c r="O147" i="2" s="1"/>
  <c r="J119" i="2"/>
  <c r="N119" i="2" s="1"/>
  <c r="O119" i="2" s="1"/>
  <c r="J100" i="2"/>
  <c r="N100" i="2" s="1"/>
  <c r="O100" i="2" s="1"/>
  <c r="J55" i="2"/>
  <c r="N55" i="2" s="1"/>
  <c r="O55" i="2" s="1"/>
  <c r="J36" i="2"/>
  <c r="N36" i="2" s="1"/>
  <c r="O36" i="2" s="1"/>
  <c r="J5" i="2"/>
  <c r="N5" i="2" s="1"/>
  <c r="O5" i="2" s="1"/>
  <c r="J498" i="2"/>
  <c r="N498" i="2" s="1"/>
  <c r="O498" i="2" s="1"/>
  <c r="J494" i="2"/>
  <c r="N494" i="2" s="1"/>
  <c r="O494" i="2" s="1"/>
  <c r="J462" i="2"/>
  <c r="N462" i="2" s="1"/>
  <c r="O462" i="2" s="1"/>
  <c r="J458" i="2"/>
  <c r="N458" i="2" s="1"/>
  <c r="O458" i="2" s="1"/>
  <c r="J422" i="2"/>
  <c r="N422" i="2" s="1"/>
  <c r="O422" i="2" s="1"/>
  <c r="J407" i="2"/>
  <c r="N407" i="2" s="1"/>
  <c r="O407" i="2" s="1"/>
  <c r="J492" i="2"/>
  <c r="N492" i="2" s="1"/>
  <c r="O492" i="2" s="1"/>
  <c r="J399" i="2"/>
  <c r="N399" i="2" s="1"/>
  <c r="O399" i="2" s="1"/>
  <c r="J512" i="2"/>
  <c r="N512" i="2" s="1"/>
  <c r="O512" i="2" s="1"/>
  <c r="J503" i="2"/>
  <c r="N503" i="2" s="1"/>
  <c r="O503" i="2" s="1"/>
  <c r="J471" i="2"/>
  <c r="N471" i="2" s="1"/>
  <c r="O471" i="2" s="1"/>
  <c r="J467" i="2"/>
  <c r="N467" i="2" s="1"/>
  <c r="O467" i="2" s="1"/>
  <c r="J431" i="2"/>
  <c r="N431" i="2" s="1"/>
  <c r="O431" i="2" s="1"/>
  <c r="J389" i="2"/>
  <c r="N389" i="2" s="1"/>
  <c r="O389" i="2" s="1"/>
  <c r="J368" i="2"/>
  <c r="N368" i="2" s="1"/>
  <c r="O368" i="2" s="1"/>
  <c r="J335" i="2"/>
  <c r="N335" i="2" s="1"/>
  <c r="O335" i="2" s="1"/>
  <c r="J320" i="2"/>
  <c r="N320" i="2" s="1"/>
  <c r="O320" i="2" s="1"/>
  <c r="J486" i="2"/>
  <c r="N486" i="2" s="1"/>
  <c r="O486" i="2" s="1"/>
  <c r="J482" i="2"/>
  <c r="N482" i="2" s="1"/>
  <c r="O482" i="2" s="1"/>
  <c r="J450" i="2"/>
  <c r="N450" i="2" s="1"/>
  <c r="O450" i="2" s="1"/>
  <c r="J446" i="2"/>
  <c r="N446" i="2" s="1"/>
  <c r="O446" i="2" s="1"/>
  <c r="J301" i="2"/>
  <c r="N301" i="2" s="1"/>
  <c r="O301" i="2" s="1"/>
  <c r="J220" i="2"/>
  <c r="N220" i="2" s="1"/>
  <c r="O220" i="2" s="1"/>
  <c r="J152" i="2"/>
  <c r="N152" i="2" s="1"/>
  <c r="O152" i="2" s="1"/>
  <c r="J129" i="2"/>
  <c r="N129" i="2" s="1"/>
  <c r="O129" i="2" s="1"/>
  <c r="J23" i="2"/>
  <c r="N23" i="2" s="1"/>
  <c r="O23" i="2" s="1"/>
  <c r="J456" i="2"/>
  <c r="N456" i="2" s="1"/>
  <c r="O456" i="2" s="1"/>
  <c r="J416" i="2"/>
  <c r="N416" i="2" s="1"/>
  <c r="O416" i="2" s="1"/>
  <c r="J497" i="2"/>
  <c r="N497" i="2" s="1"/>
  <c r="O497" i="2" s="1"/>
  <c r="J461" i="2"/>
  <c r="N461" i="2" s="1"/>
  <c r="O461" i="2" s="1"/>
  <c r="J425" i="2"/>
  <c r="N425" i="2" s="1"/>
  <c r="O425" i="2" s="1"/>
  <c r="J410" i="2"/>
  <c r="N410" i="2" s="1"/>
  <c r="O410" i="2" s="1"/>
  <c r="J391" i="2"/>
  <c r="N391" i="2" s="1"/>
  <c r="O391" i="2" s="1"/>
  <c r="J358" i="2"/>
  <c r="N358" i="2" s="1"/>
  <c r="O358" i="2" s="1"/>
  <c r="J337" i="2"/>
  <c r="N337" i="2" s="1"/>
  <c r="O337" i="2" s="1"/>
  <c r="J265" i="2"/>
  <c r="N265" i="2" s="1"/>
  <c r="O265" i="2" s="1"/>
  <c r="J133" i="2"/>
  <c r="N133" i="2" s="1"/>
  <c r="O133" i="2" s="1"/>
  <c r="J345" i="2"/>
  <c r="N345" i="2" s="1"/>
  <c r="O345" i="2" s="1"/>
  <c r="J510" i="2"/>
  <c r="N510" i="2" s="1"/>
  <c r="O510" i="2" s="1"/>
  <c r="J480" i="2"/>
  <c r="N480" i="2" s="1"/>
  <c r="O480" i="2" s="1"/>
  <c r="J476" i="2"/>
  <c r="N476" i="2" s="1"/>
  <c r="O476" i="2" s="1"/>
  <c r="J440" i="2"/>
  <c r="N440" i="2" s="1"/>
  <c r="O440" i="2" s="1"/>
  <c r="J381" i="2"/>
  <c r="N381" i="2" s="1"/>
  <c r="O381" i="2" s="1"/>
  <c r="J159" i="2"/>
  <c r="N159" i="2" s="1"/>
  <c r="O159" i="2" s="1"/>
  <c r="J507" i="2"/>
  <c r="N507" i="2" s="1"/>
  <c r="O507" i="2" s="1"/>
  <c r="J419" i="2"/>
  <c r="N419" i="2" s="1"/>
  <c r="O419" i="2" s="1"/>
  <c r="J404" i="2"/>
  <c r="N404" i="2" s="1"/>
  <c r="O404" i="2" s="1"/>
  <c r="J371" i="2"/>
  <c r="N371" i="2" s="1"/>
  <c r="O371" i="2" s="1"/>
  <c r="J350" i="2"/>
  <c r="N350" i="2" s="1"/>
  <c r="O350" i="2" s="1"/>
  <c r="J308" i="2"/>
  <c r="N308" i="2" s="1"/>
  <c r="O308" i="2" s="1"/>
  <c r="J289" i="2"/>
  <c r="N289" i="2" s="1"/>
  <c r="O289" i="2" s="1"/>
  <c r="J244" i="2"/>
  <c r="N244" i="2" s="1"/>
  <c r="O244" i="2" s="1"/>
  <c r="J452" i="2"/>
  <c r="N452" i="2" s="1"/>
  <c r="O452" i="2" s="1"/>
  <c r="J474" i="2"/>
  <c r="N474" i="2" s="1"/>
  <c r="O474" i="2" s="1"/>
  <c r="J470" i="2"/>
  <c r="N470" i="2" s="1"/>
  <c r="O470" i="2" s="1"/>
  <c r="J434" i="2"/>
  <c r="N434" i="2" s="1"/>
  <c r="O434" i="2" s="1"/>
  <c r="J489" i="2"/>
  <c r="N489" i="2" s="1"/>
  <c r="O489" i="2" s="1"/>
  <c r="J485" i="2"/>
  <c r="N485" i="2" s="1"/>
  <c r="O485" i="2" s="1"/>
  <c r="J453" i="2"/>
  <c r="N453" i="2" s="1"/>
  <c r="O453" i="2" s="1"/>
  <c r="J449" i="2"/>
  <c r="N449" i="2" s="1"/>
  <c r="O449" i="2" s="1"/>
  <c r="J413" i="2"/>
  <c r="N413" i="2" s="1"/>
  <c r="O413" i="2" s="1"/>
  <c r="J394" i="2"/>
  <c r="N394" i="2" s="1"/>
  <c r="O394" i="2" s="1"/>
  <c r="J373" i="2"/>
  <c r="N373" i="2" s="1"/>
  <c r="O373" i="2" s="1"/>
  <c r="J340" i="2"/>
  <c r="N340" i="2" s="1"/>
  <c r="O340" i="2" s="1"/>
  <c r="J500" i="2"/>
  <c r="N500" i="2" s="1"/>
  <c r="O500" i="2" s="1"/>
  <c r="J464" i="2"/>
  <c r="N464" i="2" s="1"/>
  <c r="O464" i="2" s="1"/>
  <c r="J428" i="2"/>
  <c r="N428" i="2" s="1"/>
  <c r="O428" i="2" s="1"/>
  <c r="J363" i="2"/>
  <c r="N363" i="2" s="1"/>
  <c r="O363" i="2" s="1"/>
  <c r="J253" i="2"/>
  <c r="N253" i="2" s="1"/>
  <c r="O253" i="2" s="1"/>
  <c r="J488" i="2"/>
  <c r="N488" i="2" s="1"/>
  <c r="O488" i="2" s="1"/>
  <c r="J250" i="2"/>
  <c r="N250" i="2" s="1"/>
  <c r="O250" i="2" s="1"/>
  <c r="J330" i="2"/>
  <c r="N330" i="2" s="1"/>
  <c r="O330" i="2" s="1"/>
  <c r="J318" i="2"/>
  <c r="N318" i="2" s="1"/>
  <c r="O318" i="2" s="1"/>
  <c r="J306" i="2"/>
  <c r="N306" i="2" s="1"/>
  <c r="O306" i="2" s="1"/>
  <c r="J294" i="2"/>
  <c r="N294" i="2" s="1"/>
  <c r="O294" i="2" s="1"/>
  <c r="J282" i="2"/>
  <c r="N282" i="2" s="1"/>
  <c r="O282" i="2" s="1"/>
  <c r="J270" i="2"/>
  <c r="N270" i="2" s="1"/>
  <c r="O270" i="2" s="1"/>
  <c r="J258" i="2"/>
  <c r="N258" i="2" s="1"/>
  <c r="O258" i="2" s="1"/>
  <c r="J233" i="2"/>
  <c r="N233" i="2" s="1"/>
  <c r="O233" i="2" s="1"/>
  <c r="J231" i="2"/>
  <c r="N231" i="2" s="1"/>
  <c r="O231" i="2" s="1"/>
  <c r="J192" i="2"/>
  <c r="N192" i="2" s="1"/>
  <c r="O192" i="2" s="1"/>
  <c r="J144" i="2"/>
  <c r="N144" i="2" s="1"/>
  <c r="O144" i="2" s="1"/>
  <c r="J90" i="2"/>
  <c r="N90" i="2" s="1"/>
  <c r="O90" i="2" s="1"/>
  <c r="J61" i="2"/>
  <c r="N61" i="2" s="1"/>
  <c r="O61" i="2" s="1"/>
  <c r="J57" i="2"/>
  <c r="N57" i="2" s="1"/>
  <c r="O57" i="2" s="1"/>
  <c r="J8" i="2"/>
  <c r="N8" i="2" s="1"/>
  <c r="O8" i="2" s="1"/>
  <c r="J402" i="2"/>
  <c r="N402" i="2" s="1"/>
  <c r="O402" i="2" s="1"/>
  <c r="J384" i="2"/>
  <c r="N384" i="2" s="1"/>
  <c r="O384" i="2" s="1"/>
  <c r="J366" i="2"/>
  <c r="N366" i="2" s="1"/>
  <c r="O366" i="2" s="1"/>
  <c r="J348" i="2"/>
  <c r="N348" i="2" s="1"/>
  <c r="O348" i="2" s="1"/>
  <c r="J203" i="2"/>
  <c r="N203" i="2" s="1"/>
  <c r="O203" i="2" s="1"/>
  <c r="J131" i="2"/>
  <c r="N131" i="2" s="1"/>
  <c r="O131" i="2" s="1"/>
  <c r="J15" i="2"/>
  <c r="N15" i="2" s="1"/>
  <c r="O15" i="2" s="1"/>
  <c r="J216" i="2"/>
  <c r="N216" i="2" s="1"/>
  <c r="O216" i="2" s="1"/>
  <c r="J114" i="2"/>
  <c r="N114" i="2" s="1"/>
  <c r="O114" i="2" s="1"/>
  <c r="J75" i="2"/>
  <c r="N75" i="2" s="1"/>
  <c r="O75" i="2" s="1"/>
  <c r="J59" i="2"/>
  <c r="N59" i="2" s="1"/>
  <c r="O59" i="2" s="1"/>
  <c r="J405" i="2"/>
  <c r="N405" i="2" s="1"/>
  <c r="O405" i="2" s="1"/>
  <c r="J387" i="2"/>
  <c r="N387" i="2" s="1"/>
  <c r="O387" i="2" s="1"/>
  <c r="J369" i="2"/>
  <c r="N369" i="2" s="1"/>
  <c r="O369" i="2" s="1"/>
  <c r="J351" i="2"/>
  <c r="N351" i="2" s="1"/>
  <c r="O351" i="2" s="1"/>
  <c r="J333" i="2"/>
  <c r="N333" i="2" s="1"/>
  <c r="O333" i="2" s="1"/>
  <c r="J321" i="2"/>
  <c r="N321" i="2" s="1"/>
  <c r="O321" i="2" s="1"/>
  <c r="J309" i="2"/>
  <c r="N309" i="2" s="1"/>
  <c r="O309" i="2" s="1"/>
  <c r="J297" i="2"/>
  <c r="N297" i="2" s="1"/>
  <c r="O297" i="2" s="1"/>
  <c r="J285" i="2"/>
  <c r="N285" i="2" s="1"/>
  <c r="O285" i="2" s="1"/>
  <c r="J273" i="2"/>
  <c r="N273" i="2" s="1"/>
  <c r="O273" i="2" s="1"/>
  <c r="J261" i="2"/>
  <c r="N261" i="2" s="1"/>
  <c r="O261" i="2" s="1"/>
  <c r="J186" i="2"/>
  <c r="N186" i="2" s="1"/>
  <c r="O186" i="2" s="1"/>
  <c r="J184" i="2"/>
  <c r="N184" i="2" s="1"/>
  <c r="O184" i="2" s="1"/>
  <c r="J162" i="2"/>
  <c r="N162" i="2" s="1"/>
  <c r="O162" i="2" s="1"/>
  <c r="J112" i="2"/>
  <c r="N112" i="2" s="1"/>
  <c r="O112" i="2" s="1"/>
  <c r="J42" i="2"/>
  <c r="N42" i="2" s="1"/>
  <c r="O42" i="2" s="1"/>
  <c r="J390" i="2"/>
  <c r="N390" i="2" s="1"/>
  <c r="O390" i="2" s="1"/>
  <c r="J372" i="2"/>
  <c r="N372" i="2" s="1"/>
  <c r="O372" i="2" s="1"/>
  <c r="J354" i="2"/>
  <c r="N354" i="2" s="1"/>
  <c r="O354" i="2" s="1"/>
  <c r="J336" i="2"/>
  <c r="N336" i="2" s="1"/>
  <c r="O336" i="2" s="1"/>
  <c r="J234" i="2"/>
  <c r="N234" i="2" s="1"/>
  <c r="O234" i="2" s="1"/>
  <c r="J180" i="2"/>
  <c r="N180" i="2" s="1"/>
  <c r="O180" i="2" s="1"/>
  <c r="J108" i="2"/>
  <c r="N108" i="2" s="1"/>
  <c r="O108" i="2" s="1"/>
  <c r="J51" i="2"/>
  <c r="N51" i="2" s="1"/>
  <c r="O51" i="2" s="1"/>
  <c r="J324" i="2"/>
  <c r="N324" i="2" s="1"/>
  <c r="O324" i="2" s="1"/>
  <c r="J312" i="2"/>
  <c r="N312" i="2" s="1"/>
  <c r="O312" i="2" s="1"/>
  <c r="J300" i="2"/>
  <c r="N300" i="2" s="1"/>
  <c r="O300" i="2" s="1"/>
  <c r="J288" i="2"/>
  <c r="N288" i="2" s="1"/>
  <c r="O288" i="2" s="1"/>
  <c r="J276" i="2"/>
  <c r="N276" i="2" s="1"/>
  <c r="O276" i="2" s="1"/>
  <c r="J264" i="2"/>
  <c r="N264" i="2" s="1"/>
  <c r="O264" i="2" s="1"/>
  <c r="J252" i="2"/>
  <c r="N252" i="2" s="1"/>
  <c r="O252" i="2" s="1"/>
  <c r="J219" i="2"/>
  <c r="N219" i="2" s="1"/>
  <c r="O219" i="2" s="1"/>
  <c r="J169" i="2"/>
  <c r="N169" i="2" s="1"/>
  <c r="O169" i="2" s="1"/>
  <c r="J165" i="2"/>
  <c r="N165" i="2" s="1"/>
  <c r="O165" i="2" s="1"/>
  <c r="J95" i="2"/>
  <c r="N95" i="2" s="1"/>
  <c r="O95" i="2" s="1"/>
  <c r="J3" i="2"/>
  <c r="N3" i="2" s="1"/>
  <c r="O3" i="2" s="1"/>
  <c r="J393" i="2"/>
  <c r="N393" i="2" s="1"/>
  <c r="O393" i="2" s="1"/>
  <c r="J375" i="2"/>
  <c r="N375" i="2" s="1"/>
  <c r="O375" i="2" s="1"/>
  <c r="J357" i="2"/>
  <c r="N357" i="2" s="1"/>
  <c r="O357" i="2" s="1"/>
  <c r="J339" i="2"/>
  <c r="N339" i="2" s="1"/>
  <c r="O339" i="2" s="1"/>
  <c r="J78" i="2"/>
  <c r="N78" i="2" s="1"/>
  <c r="O78" i="2" s="1"/>
  <c r="H20" i="13" l="1"/>
  <c r="I20" i="13" s="1"/>
  <c r="H14" i="13"/>
  <c r="I14" i="13"/>
  <c r="AN118" i="10"/>
  <c r="AP118" i="10" s="1"/>
  <c r="AN48" i="10"/>
  <c r="AP48" i="10" s="1"/>
  <c r="AN20" i="10"/>
  <c r="AP20" i="10" s="1"/>
  <c r="AN61" i="10"/>
  <c r="AP61" i="10" s="1"/>
  <c r="AN24" i="10"/>
  <c r="AP24" i="10" s="1"/>
  <c r="AN40" i="10"/>
  <c r="AP40" i="10" s="1"/>
  <c r="AN116" i="10"/>
  <c r="AP116" i="10" s="1"/>
  <c r="AN95" i="10"/>
  <c r="AP95" i="10" s="1"/>
  <c r="AN65" i="10"/>
  <c r="AP65" i="10" s="1"/>
  <c r="AN51" i="10"/>
  <c r="AP51" i="10" s="1"/>
  <c r="AN113" i="10"/>
  <c r="AP113" i="10" s="1"/>
  <c r="AN73" i="10"/>
  <c r="AP73" i="10" s="1"/>
  <c r="AN108" i="10"/>
  <c r="AP108" i="10" s="1"/>
  <c r="AI28" i="10"/>
  <c r="AN28" i="10" s="1"/>
  <c r="AP28" i="10" s="1"/>
  <c r="AM5" i="10"/>
  <c r="AN5" i="10" s="1"/>
  <c r="AP5" i="10" s="1"/>
  <c r="AF104" i="10"/>
  <c r="AN104" i="10" s="1"/>
  <c r="AP104" i="10" s="1"/>
  <c r="AH72" i="10"/>
  <c r="AN72" i="10" s="1"/>
  <c r="AP72" i="10" s="1"/>
  <c r="AM63" i="10"/>
  <c r="AN63" i="10" s="1"/>
  <c r="AP63" i="10" s="1"/>
  <c r="AH35" i="10"/>
  <c r="AN35" i="10" s="1"/>
  <c r="AP35" i="10" s="1"/>
  <c r="AH31" i="10"/>
  <c r="AN31" i="10" s="1"/>
  <c r="AP31" i="10" s="1"/>
  <c r="AF60" i="10"/>
  <c r="AN60" i="10" s="1"/>
  <c r="AP60" i="10" s="1"/>
  <c r="AF96" i="10"/>
  <c r="AN96" i="10" s="1"/>
  <c r="AP96" i="10" s="1"/>
  <c r="AF8" i="10"/>
  <c r="AN8" i="10" s="1"/>
  <c r="AP8" i="10" s="1"/>
  <c r="AH109" i="10"/>
  <c r="AN109" i="10" s="1"/>
  <c r="AP109" i="10" s="1"/>
  <c r="AI75" i="10"/>
  <c r="AN75" i="10" s="1"/>
  <c r="AP75" i="10" s="1"/>
  <c r="AF12" i="10"/>
  <c r="AN12" i="10" s="1"/>
  <c r="AP12" i="10" s="1"/>
  <c r="AH46" i="10"/>
  <c r="AN46" i="10" s="1"/>
  <c r="AP46" i="10" s="1"/>
  <c r="AF76" i="10"/>
  <c r="AN76" i="10" s="1"/>
  <c r="AP76" i="10" s="1"/>
  <c r="AF38" i="10"/>
  <c r="AN38" i="10" s="1"/>
  <c r="AP38" i="10" s="1"/>
  <c r="AF45" i="10"/>
  <c r="AN45" i="10" s="1"/>
  <c r="AP45" i="10" s="1"/>
  <c r="AF30" i="10"/>
  <c r="AN30" i="10" s="1"/>
  <c r="AP30" i="10" s="1"/>
  <c r="AN47" i="10"/>
  <c r="AP47" i="10" s="1"/>
  <c r="AJ15" i="10"/>
  <c r="AN15" i="10" s="1"/>
  <c r="AP15" i="10" s="1"/>
  <c r="AK106" i="10"/>
  <c r="AN106" i="10" s="1"/>
  <c r="AP106" i="10" s="1"/>
  <c r="AH62" i="10"/>
  <c r="AN62" i="10" s="1"/>
  <c r="AP62" i="10" s="1"/>
  <c r="AL84" i="10"/>
  <c r="AN84" i="10" s="1"/>
  <c r="AP84" i="10" s="1"/>
  <c r="AK4" i="10"/>
  <c r="AI99" i="10"/>
  <c r="AN99" i="10" s="1"/>
  <c r="AP99" i="10" s="1"/>
  <c r="AN91" i="10"/>
  <c r="AP91" i="10" s="1"/>
  <c r="AN102" i="10"/>
  <c r="AP102" i="10" s="1"/>
  <c r="AF74" i="10"/>
  <c r="AN74" i="10" s="1"/>
  <c r="AP74" i="10" s="1"/>
  <c r="AK86" i="10"/>
  <c r="AN86" i="10" s="1"/>
  <c r="AP86" i="10" s="1"/>
  <c r="AI18" i="10"/>
  <c r="AN18" i="10" s="1"/>
  <c r="AP18" i="10" s="1"/>
  <c r="AM117" i="10"/>
  <c r="AN117" i="10" s="1"/>
  <c r="AP117" i="10" s="1"/>
  <c r="AI44" i="10"/>
  <c r="AN44" i="10" s="1"/>
  <c r="AP44" i="10" s="1"/>
  <c r="AH101" i="10"/>
  <c r="AN101" i="10" s="1"/>
  <c r="AP101" i="10" s="1"/>
  <c r="AH9" i="10"/>
  <c r="AN9" i="10" s="1"/>
  <c r="AP9" i="10" s="1"/>
  <c r="AF56" i="10"/>
  <c r="AN56" i="10" s="1"/>
  <c r="AP56" i="10" s="1"/>
  <c r="AF115" i="10"/>
  <c r="AN115" i="10" s="1"/>
  <c r="AP115" i="10" s="1"/>
  <c r="AM89" i="10"/>
  <c r="AN89" i="10" s="1"/>
  <c r="AP89" i="10" s="1"/>
  <c r="AH41" i="10"/>
  <c r="AN41" i="10" s="1"/>
  <c r="AP41" i="10" s="1"/>
  <c r="AF98" i="10"/>
  <c r="AN98" i="10" s="1"/>
  <c r="AP98" i="10" s="1"/>
  <c r="AH29" i="10"/>
  <c r="AN29" i="10" s="1"/>
  <c r="AP29" i="10" s="1"/>
  <c r="AF10" i="10"/>
  <c r="AN10" i="10" s="1"/>
  <c r="AP10" i="10" s="1"/>
  <c r="AJ103" i="10"/>
  <c r="AN103" i="10" s="1"/>
  <c r="AP103" i="10" s="1"/>
  <c r="AH112" i="10"/>
  <c r="AN112" i="10" s="1"/>
  <c r="AP112" i="10" s="1"/>
  <c r="AK80" i="10"/>
  <c r="AN80" i="10" s="1"/>
  <c r="AP80" i="10" s="1"/>
  <c r="AF49" i="10"/>
  <c r="AN49" i="10" s="1"/>
  <c r="AP49" i="10" s="1"/>
  <c r="AF83" i="10"/>
  <c r="AN83" i="10" s="1"/>
  <c r="AP83" i="10" s="1"/>
  <c r="AK88" i="10"/>
  <c r="AN88" i="10" s="1"/>
  <c r="AP88" i="10" s="1"/>
  <c r="AH64" i="10"/>
  <c r="AN64" i="10" s="1"/>
  <c r="AP64" i="10" s="1"/>
  <c r="AF107" i="10"/>
  <c r="AN107" i="10" s="1"/>
  <c r="AP107" i="10" s="1"/>
  <c r="AJ90" i="10"/>
  <c r="AM36" i="10"/>
  <c r="AN36" i="10" s="1"/>
  <c r="AP36" i="10" s="1"/>
  <c r="AF19" i="10"/>
  <c r="AN19" i="10" s="1"/>
  <c r="AP19" i="10" s="1"/>
  <c r="AN39" i="10"/>
  <c r="AP39" i="10" s="1"/>
  <c r="AH97" i="10"/>
  <c r="AN97" i="10" s="1"/>
  <c r="AP97" i="10" s="1"/>
  <c r="AK50" i="10"/>
  <c r="AN50" i="10" s="1"/>
  <c r="AP50" i="10" s="1"/>
  <c r="AH85" i="10"/>
  <c r="AN85" i="10" s="1"/>
  <c r="AP85" i="10" s="1"/>
  <c r="AF37" i="10"/>
  <c r="AN37" i="10" s="1"/>
  <c r="AP37" i="10" s="1"/>
  <c r="AF77" i="10"/>
  <c r="AN77" i="10" s="1"/>
  <c r="AP77" i="10" s="1"/>
  <c r="AK25" i="10"/>
  <c r="AN25" i="10" s="1"/>
  <c r="AP25" i="10" s="1"/>
  <c r="AM22" i="10"/>
  <c r="AN22" i="10" s="1"/>
  <c r="AP22" i="10" s="1"/>
  <c r="AF54" i="10"/>
  <c r="AN54" i="10" s="1"/>
  <c r="AP54" i="10" s="1"/>
  <c r="AH7" i="10"/>
  <c r="AN7" i="10" s="1"/>
  <c r="AP7" i="10" s="1"/>
  <c r="AF42" i="10"/>
  <c r="AN42" i="10" s="1"/>
  <c r="AP42" i="10" s="1"/>
  <c r="AI14" i="10"/>
  <c r="AN14" i="10" s="1"/>
  <c r="AP14" i="10" s="1"/>
  <c r="AF92" i="10"/>
  <c r="AN92" i="10" s="1"/>
  <c r="AP92" i="10" s="1"/>
  <c r="AL123" i="10"/>
  <c r="AL124" i="10" s="1"/>
  <c r="AF52" i="10"/>
  <c r="AN52" i="10" s="1"/>
  <c r="AP52" i="10" s="1"/>
  <c r="AK17" i="10"/>
  <c r="AN17" i="10" s="1"/>
  <c r="AP17" i="10" s="1"/>
  <c r="AF67" i="10"/>
  <c r="AN67" i="10" s="1"/>
  <c r="AP67" i="10" s="1"/>
  <c r="AH53" i="10"/>
  <c r="AN53" i="10" s="1"/>
  <c r="AP53" i="10" s="1"/>
  <c r="AN55" i="10"/>
  <c r="AP55" i="10" s="1"/>
  <c r="AN32" i="10"/>
  <c r="AP32" i="10" s="1"/>
  <c r="AN82" i="10"/>
  <c r="AP82" i="10" s="1"/>
  <c r="AN105" i="10"/>
  <c r="AP105" i="10" s="1"/>
  <c r="AN87" i="10"/>
  <c r="AP87" i="10" s="1"/>
  <c r="AN79" i="10"/>
  <c r="AP79" i="10" s="1"/>
  <c r="AN69" i="10"/>
  <c r="AP69" i="10" s="1"/>
  <c r="AN57" i="10"/>
  <c r="AP57" i="10" s="1"/>
  <c r="AN111" i="10"/>
  <c r="AP111" i="10" s="1"/>
  <c r="AN66" i="10"/>
  <c r="AP66" i="10" s="1"/>
  <c r="AN16" i="10"/>
  <c r="AP16" i="10" s="1"/>
  <c r="AN71" i="10"/>
  <c r="AP71" i="10" s="1"/>
  <c r="AN11" i="10"/>
  <c r="AP11" i="10" s="1"/>
  <c r="AN23" i="10"/>
  <c r="AP23" i="10" s="1"/>
  <c r="AN100" i="10"/>
  <c r="AP100" i="10" s="1"/>
  <c r="AN34" i="10"/>
  <c r="AP34" i="10" s="1"/>
  <c r="AN43" i="10"/>
  <c r="AP43" i="10" s="1"/>
  <c r="AN78" i="10"/>
  <c r="AP78" i="10" s="1"/>
  <c r="AN13" i="10"/>
  <c r="AP13" i="10" s="1"/>
  <c r="AN68" i="10"/>
  <c r="AP68" i="10" s="1"/>
  <c r="AN21" i="10"/>
  <c r="AP21" i="10" s="1"/>
  <c r="AN27" i="10"/>
  <c r="AP27" i="10" s="1"/>
  <c r="AN94" i="10"/>
  <c r="AP94" i="10" s="1"/>
  <c r="AG124" i="10"/>
  <c r="AJ123" i="10" l="1"/>
  <c r="AK123" i="10"/>
  <c r="AK124" i="10" s="1"/>
  <c r="AF123" i="10"/>
  <c r="AF124" i="10" s="1"/>
  <c r="AN4" i="10"/>
  <c r="AP4" i="10" s="1"/>
  <c r="AN90" i="10"/>
  <c r="AP90" i="10" s="1"/>
  <c r="AI123" i="10"/>
  <c r="AI124" i="10" s="1"/>
  <c r="AM123" i="10"/>
  <c r="AM124" i="10" s="1"/>
  <c r="AH123" i="10"/>
  <c r="AH124" i="10" s="1"/>
  <c r="AJ124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<sst xmlns="http://schemas.openxmlformats.org/spreadsheetml/2006/main" count="3746" uniqueCount="824">
  <si>
    <t>MFG Location</t>
  </si>
  <si>
    <t>State</t>
  </si>
  <si>
    <t>City</t>
  </si>
  <si>
    <t>Capacity</t>
  </si>
  <si>
    <t>Company</t>
  </si>
  <si>
    <t>ACC</t>
  </si>
  <si>
    <t>Dallas</t>
  </si>
  <si>
    <t>TX</t>
  </si>
  <si>
    <t>Bottle/ Year</t>
  </si>
  <si>
    <t>Unit</t>
  </si>
  <si>
    <t>Chicago</t>
  </si>
  <si>
    <t>IL</t>
  </si>
  <si>
    <t>CA</t>
  </si>
  <si>
    <t>Fontana</t>
  </si>
  <si>
    <t>Can/ Year</t>
  </si>
  <si>
    <t>SC</t>
  </si>
  <si>
    <t>Charlotte</t>
  </si>
  <si>
    <t>NBC</t>
  </si>
  <si>
    <t>Portland</t>
  </si>
  <si>
    <t>OR</t>
  </si>
  <si>
    <t>Nashville</t>
  </si>
  <si>
    <t>TN</t>
  </si>
  <si>
    <t>Allentown</t>
  </si>
  <si>
    <t>PA</t>
  </si>
  <si>
    <t>Tucson</t>
  </si>
  <si>
    <t>AZ</t>
  </si>
  <si>
    <t>Current Capacity</t>
  </si>
  <si>
    <t>SKU</t>
  </si>
  <si>
    <t>Description</t>
  </si>
  <si>
    <t>Portfolio</t>
  </si>
  <si>
    <t>ACC625456</t>
  </si>
  <si>
    <t>ACC555428</t>
  </si>
  <si>
    <t>ACC245351</t>
  </si>
  <si>
    <t>ACC034539</t>
  </si>
  <si>
    <t>ACC509364</t>
  </si>
  <si>
    <t>ACC131267</t>
  </si>
  <si>
    <t>ACC289630</t>
  </si>
  <si>
    <t>ACC320211</t>
  </si>
  <si>
    <t>ACC019734</t>
  </si>
  <si>
    <t>ACC986216</t>
  </si>
  <si>
    <t>ACC489143</t>
  </si>
  <si>
    <t>ACC699030</t>
  </si>
  <si>
    <t>ACC829878</t>
  </si>
  <si>
    <t>ACC410231</t>
  </si>
  <si>
    <t>ACC240885</t>
  </si>
  <si>
    <t>ACC980375</t>
  </si>
  <si>
    <t>ACC232276</t>
  </si>
  <si>
    <t>ACC742140</t>
  </si>
  <si>
    <t>ACC195469</t>
  </si>
  <si>
    <t>ACC298278</t>
  </si>
  <si>
    <t>ACC935519</t>
  </si>
  <si>
    <t>ACC290087</t>
  </si>
  <si>
    <t>ACC647968</t>
  </si>
  <si>
    <t>ACC333576</t>
  </si>
  <si>
    <t>ACC898935</t>
  </si>
  <si>
    <t>ACC438738</t>
  </si>
  <si>
    <t>ACC023461</t>
  </si>
  <si>
    <t>ACC215813</t>
  </si>
  <si>
    <t>ACC631794</t>
  </si>
  <si>
    <t>ACC463667</t>
  </si>
  <si>
    <t>ACC301910</t>
  </si>
  <si>
    <t>ACC059093</t>
  </si>
  <si>
    <t>ACC673809</t>
  </si>
  <si>
    <t>ACC814378</t>
  </si>
  <si>
    <t>ACC525408</t>
  </si>
  <si>
    <t>ACC417160</t>
  </si>
  <si>
    <t>ACC126553</t>
  </si>
  <si>
    <t>ACC719309</t>
  </si>
  <si>
    <t>ACC152289</t>
  </si>
  <si>
    <t>ACC196796</t>
  </si>
  <si>
    <t>ACC823691</t>
  </si>
  <si>
    <t>ACC063434</t>
  </si>
  <si>
    <t>ACC744386</t>
  </si>
  <si>
    <t>ACC788142</t>
  </si>
  <si>
    <t>ACC549684</t>
  </si>
  <si>
    <t>ACC486561</t>
  </si>
  <si>
    <t>ACC433409</t>
  </si>
  <si>
    <t>ACC178702</t>
  </si>
  <si>
    <t>ACC895374</t>
  </si>
  <si>
    <t>ACC358728</t>
  </si>
  <si>
    <t>ACC636447</t>
  </si>
  <si>
    <t>ACC145945</t>
  </si>
  <si>
    <t>ACC058266</t>
  </si>
  <si>
    <t>ACC088337</t>
  </si>
  <si>
    <t>ACC151828</t>
  </si>
  <si>
    <t>ACC190249</t>
  </si>
  <si>
    <t>ACC809582</t>
  </si>
  <si>
    <t>ACC739396</t>
  </si>
  <si>
    <t>ACC214950</t>
  </si>
  <si>
    <t>ACC945808</t>
  </si>
  <si>
    <t>ACC045263</t>
  </si>
  <si>
    <t>ACC901931</t>
  </si>
  <si>
    <t>ACC583001</t>
  </si>
  <si>
    <t>ACC402993</t>
  </si>
  <si>
    <t>ACC539102</t>
  </si>
  <si>
    <t>ACC691941</t>
  </si>
  <si>
    <t>ACC028945</t>
  </si>
  <si>
    <t>ACC638936</t>
  </si>
  <si>
    <t>ACC483706</t>
  </si>
  <si>
    <t>ACC934064</t>
  </si>
  <si>
    <t>ACC488085</t>
  </si>
  <si>
    <t>ACC470196</t>
  </si>
  <si>
    <t>ACC598944</t>
  </si>
  <si>
    <t>ACC607555</t>
  </si>
  <si>
    <t>ACC723229</t>
  </si>
  <si>
    <t>ACC376014</t>
  </si>
  <si>
    <t>ACC787611</t>
  </si>
  <si>
    <t>ACC215602</t>
  </si>
  <si>
    <t>ACC695874</t>
  </si>
  <si>
    <t>ACC568816</t>
  </si>
  <si>
    <t>ACC431833</t>
  </si>
  <si>
    <t>ACC802329</t>
  </si>
  <si>
    <t>ACC192880</t>
  </si>
  <si>
    <t>ACC659011</t>
  </si>
  <si>
    <t>ACC901041</t>
  </si>
  <si>
    <t>ACC488278</t>
  </si>
  <si>
    <t>ACC781231</t>
  </si>
  <si>
    <t>ACC093264</t>
  </si>
  <si>
    <t>ACC720325</t>
  </si>
  <si>
    <t>ACC952826</t>
  </si>
  <si>
    <t>ACC753027</t>
  </si>
  <si>
    <t>ACC721259</t>
  </si>
  <si>
    <t>ACC291837</t>
  </si>
  <si>
    <t>ACC808335</t>
  </si>
  <si>
    <t>ACC139870</t>
  </si>
  <si>
    <t>ACC781414</t>
  </si>
  <si>
    <t>ACC447797</t>
  </si>
  <si>
    <t>ACC861243</t>
  </si>
  <si>
    <t>ACC797860</t>
  </si>
  <si>
    <t>ACC342501</t>
  </si>
  <si>
    <t>ACC595620</t>
  </si>
  <si>
    <t>ACC030771</t>
  </si>
  <si>
    <t>ACC922523</t>
  </si>
  <si>
    <t>ACC472377</t>
  </si>
  <si>
    <t>ACC045045</t>
  </si>
  <si>
    <t>ACC576767</t>
  </si>
  <si>
    <t>ACC234369</t>
  </si>
  <si>
    <t>ACC363629</t>
  </si>
  <si>
    <t>ACC757849</t>
  </si>
  <si>
    <t>ACC628507</t>
  </si>
  <si>
    <t>ACC834690</t>
  </si>
  <si>
    <t>ACC642336</t>
  </si>
  <si>
    <t>ACC316518</t>
  </si>
  <si>
    <t>ACC333590</t>
  </si>
  <si>
    <t>ACC623851</t>
  </si>
  <si>
    <t>ACC292225</t>
  </si>
  <si>
    <t>ACC233948</t>
  </si>
  <si>
    <t>ACC085947</t>
  </si>
  <si>
    <t>ACC661872</t>
  </si>
  <si>
    <t>ACC425721</t>
  </si>
  <si>
    <t>ACC164196</t>
  </si>
  <si>
    <t>ACC981287</t>
  </si>
  <si>
    <t>ACC672229</t>
  </si>
  <si>
    <t>ACC181577</t>
  </si>
  <si>
    <t>ACC104021</t>
  </si>
  <si>
    <t>ACC399281</t>
  </si>
  <si>
    <t>ACC716054</t>
  </si>
  <si>
    <t>ACC784519</t>
  </si>
  <si>
    <t>ACC268693</t>
  </si>
  <si>
    <t>ACC135262</t>
  </si>
  <si>
    <t>ACC372872</t>
  </si>
  <si>
    <t>ACC009045</t>
  </si>
  <si>
    <t>ACC222003</t>
  </si>
  <si>
    <t>ACC736448</t>
  </si>
  <si>
    <t>ACC683248</t>
  </si>
  <si>
    <t>ACC153327</t>
  </si>
  <si>
    <t>ACC154679</t>
  </si>
  <si>
    <t>ACC111897</t>
  </si>
  <si>
    <t>ACC903699</t>
  </si>
  <si>
    <t>ACC436420</t>
  </si>
  <si>
    <t>ACC436001</t>
  </si>
  <si>
    <t>ACC212187</t>
  </si>
  <si>
    <t>ACC735534</t>
  </si>
  <si>
    <t>ACC492646</t>
  </si>
  <si>
    <t>ACC593134</t>
  </si>
  <si>
    <t>ACC933887</t>
  </si>
  <si>
    <t>ACC048218</t>
  </si>
  <si>
    <t>ACC958650</t>
  </si>
  <si>
    <t>ACC660259</t>
  </si>
  <si>
    <t>ACC438838</t>
  </si>
  <si>
    <t>ACC225265</t>
  </si>
  <si>
    <t>ACC263419</t>
  </si>
  <si>
    <t>ACC554841</t>
  </si>
  <si>
    <t>ACC106708</t>
  </si>
  <si>
    <t>ACC700401</t>
  </si>
  <si>
    <t>ACC588425</t>
  </si>
  <si>
    <t>ACC544411</t>
  </si>
  <si>
    <t>ACC661090</t>
  </si>
  <si>
    <t>ACC100265</t>
  </si>
  <si>
    <t>ACC691560</t>
  </si>
  <si>
    <t>ACC326119</t>
  </si>
  <si>
    <t>ACC847847</t>
  </si>
  <si>
    <t>ACC210388</t>
  </si>
  <si>
    <t>ACC629691</t>
  </si>
  <si>
    <t>ACC549769</t>
  </si>
  <si>
    <t>ACC821537</t>
  </si>
  <si>
    <t>ACC505971</t>
  </si>
  <si>
    <t>ACC812472</t>
  </si>
  <si>
    <t>ACC193169</t>
  </si>
  <si>
    <t>ACC098475</t>
  </si>
  <si>
    <t>ACC205564</t>
  </si>
  <si>
    <t>ACC980439</t>
  </si>
  <si>
    <t>ACC278878</t>
  </si>
  <si>
    <t>ACC369653</t>
  </si>
  <si>
    <t>ACC065465</t>
  </si>
  <si>
    <t>ACC510652</t>
  </si>
  <si>
    <t>ACC067539</t>
  </si>
  <si>
    <t>ACC451767</t>
  </si>
  <si>
    <t>ACC306491</t>
  </si>
  <si>
    <t>ACC962751</t>
  </si>
  <si>
    <t>ACC864141</t>
  </si>
  <si>
    <t>ACC145689</t>
  </si>
  <si>
    <t>ACC648907</t>
  </si>
  <si>
    <t>ACC627221</t>
  </si>
  <si>
    <t>ACC019829</t>
  </si>
  <si>
    <t>ACC132580</t>
  </si>
  <si>
    <t>ACC947652</t>
  </si>
  <si>
    <t>ACC605769</t>
  </si>
  <si>
    <t>ACC796180</t>
  </si>
  <si>
    <t>ACC818583</t>
  </si>
  <si>
    <t>ACC617489</t>
  </si>
  <si>
    <t>ACC525597</t>
  </si>
  <si>
    <t>ACC514123</t>
  </si>
  <si>
    <t>ACC836497</t>
  </si>
  <si>
    <t>ACC242001</t>
  </si>
  <si>
    <t>ACC103723</t>
  </si>
  <si>
    <t>ACC693863</t>
  </si>
  <si>
    <t>ACC090001</t>
  </si>
  <si>
    <t>ACC161437</t>
  </si>
  <si>
    <t>ACC870683</t>
  </si>
  <si>
    <t>ACC438205</t>
  </si>
  <si>
    <t>ACC791705</t>
  </si>
  <si>
    <t>ACC107635</t>
  </si>
  <si>
    <t>ACC895937</t>
  </si>
  <si>
    <t>ACC780806</t>
  </si>
  <si>
    <t>ACC557789</t>
  </si>
  <si>
    <t>ACC697903</t>
  </si>
  <si>
    <t>ACC663607</t>
  </si>
  <si>
    <t>ACC628126</t>
  </si>
  <si>
    <t>ACC408266</t>
  </si>
  <si>
    <t>ACC711438</t>
  </si>
  <si>
    <t>ACC827381</t>
  </si>
  <si>
    <t>ACC640226</t>
  </si>
  <si>
    <t>ACC551610</t>
  </si>
  <si>
    <t>ACC581439</t>
  </si>
  <si>
    <t>ACC206310</t>
  </si>
  <si>
    <t>ACC882514</t>
  </si>
  <si>
    <t>ACC383014</t>
  </si>
  <si>
    <t>ACC510977</t>
  </si>
  <si>
    <t>ACC392804</t>
  </si>
  <si>
    <t>ACC676227</t>
  </si>
  <si>
    <t>ACC921797</t>
  </si>
  <si>
    <t>ACC048923</t>
  </si>
  <si>
    <t>ACC021675</t>
  </si>
  <si>
    <t>ACC493923</t>
  </si>
  <si>
    <t>ACC712789</t>
  </si>
  <si>
    <t>ACC433463</t>
  </si>
  <si>
    <t>ACC356207</t>
  </si>
  <si>
    <t>ACC572464</t>
  </si>
  <si>
    <t>ACC151715</t>
  </si>
  <si>
    <t>ACC883518</t>
  </si>
  <si>
    <t>ACC865772</t>
  </si>
  <si>
    <t>ACC606146</t>
  </si>
  <si>
    <t>ACC312252</t>
  </si>
  <si>
    <t>ACC361351</t>
  </si>
  <si>
    <t>ACC686966</t>
  </si>
  <si>
    <t>ACC181211</t>
  </si>
  <si>
    <t>ACC191229</t>
  </si>
  <si>
    <t>ACC863734</t>
  </si>
  <si>
    <t>ACC380608</t>
  </si>
  <si>
    <t>ACC227368</t>
  </si>
  <si>
    <t>ACC370030</t>
  </si>
  <si>
    <t>ACC733229</t>
  </si>
  <si>
    <t>ACC564901</t>
  </si>
  <si>
    <t>ACC959715</t>
  </si>
  <si>
    <t>ACC901934</t>
  </si>
  <si>
    <t>ACC388080</t>
  </si>
  <si>
    <t>ACC279520</t>
  </si>
  <si>
    <t>ACC742985</t>
  </si>
  <si>
    <t>ACC617761</t>
  </si>
  <si>
    <t>ACC106784</t>
  </si>
  <si>
    <t>ACC498108</t>
  </si>
  <si>
    <t>ACC026002</t>
  </si>
  <si>
    <t>ACC395057</t>
  </si>
  <si>
    <t>ACC498189</t>
  </si>
  <si>
    <t>ACC895543</t>
  </si>
  <si>
    <t>ACC527600</t>
  </si>
  <si>
    <t>ACC980586</t>
  </si>
  <si>
    <t>ACC649945</t>
  </si>
  <si>
    <t>ACC120172</t>
  </si>
  <si>
    <t>ACC065696</t>
  </si>
  <si>
    <t>ACC025893</t>
  </si>
  <si>
    <t>ACC228331</t>
  </si>
  <si>
    <t>ACC401162</t>
  </si>
  <si>
    <t>ACC029947</t>
  </si>
  <si>
    <t>ACC781396</t>
  </si>
  <si>
    <t>ACC099182</t>
  </si>
  <si>
    <t>ACC147936</t>
  </si>
  <si>
    <t>ACC044093</t>
  </si>
  <si>
    <t>ACC015481</t>
  </si>
  <si>
    <t>ACC531258</t>
  </si>
  <si>
    <t>ACC735928</t>
  </si>
  <si>
    <t>ACC958477</t>
  </si>
  <si>
    <t>ACC905858</t>
  </si>
  <si>
    <t>ACC484227</t>
  </si>
  <si>
    <t>ACC985164</t>
  </si>
  <si>
    <t>ACC765670</t>
  </si>
  <si>
    <t>ACC027742</t>
  </si>
  <si>
    <t>ACC675988</t>
  </si>
  <si>
    <t>ACC380035</t>
  </si>
  <si>
    <t>ACC613791</t>
  </si>
  <si>
    <t>ACC466084</t>
  </si>
  <si>
    <t>ACC328377</t>
  </si>
  <si>
    <t>ACC036304</t>
  </si>
  <si>
    <t>ACC396033</t>
  </si>
  <si>
    <t>ACC187297</t>
  </si>
  <si>
    <t>ACC608531</t>
  </si>
  <si>
    <t>ACC713163</t>
  </si>
  <si>
    <t>ACC497304</t>
  </si>
  <si>
    <t>ACC647267</t>
  </si>
  <si>
    <t>ACC296880</t>
  </si>
  <si>
    <t>ACC115560</t>
  </si>
  <si>
    <t>ACC575162</t>
  </si>
  <si>
    <t>ACC404469</t>
  </si>
  <si>
    <t>ACC444846</t>
  </si>
  <si>
    <t>ACC147069</t>
  </si>
  <si>
    <t>ACC159098</t>
  </si>
  <si>
    <t>ACC556560</t>
  </si>
  <si>
    <t>ACC621347</t>
  </si>
  <si>
    <t>ACC779477</t>
  </si>
  <si>
    <t>ACC591985</t>
  </si>
  <si>
    <t>ACC336557</t>
  </si>
  <si>
    <t>ACC167750</t>
  </si>
  <si>
    <t>ACC269147</t>
  </si>
  <si>
    <t>ACC183456</t>
  </si>
  <si>
    <t>ACC931220</t>
  </si>
  <si>
    <t>ACC926365</t>
  </si>
  <si>
    <t>ACC412234</t>
  </si>
  <si>
    <t>ACC640410</t>
  </si>
  <si>
    <t>ACC311074</t>
  </si>
  <si>
    <t>ACC993621</t>
  </si>
  <si>
    <t>ACC593500</t>
  </si>
  <si>
    <t>ACC332197</t>
  </si>
  <si>
    <t>ACC351295</t>
  </si>
  <si>
    <t>ACC515359</t>
  </si>
  <si>
    <t>ACC512896</t>
  </si>
  <si>
    <t>ACC418863</t>
  </si>
  <si>
    <t>ACC136562</t>
  </si>
  <si>
    <t>ACC381403</t>
  </si>
  <si>
    <t>ACC943759</t>
  </si>
  <si>
    <t>ACC743937</t>
  </si>
  <si>
    <t>ACC729387</t>
  </si>
  <si>
    <t>ACC877690</t>
  </si>
  <si>
    <t>ACC936360</t>
  </si>
  <si>
    <t>ACC435933</t>
  </si>
  <si>
    <t>ACC951584</t>
  </si>
  <si>
    <t>ACC037608</t>
  </si>
  <si>
    <t>ACC686554</t>
  </si>
  <si>
    <t>ACC242614</t>
  </si>
  <si>
    <t>ACC937854</t>
  </si>
  <si>
    <t>ACC592105</t>
  </si>
  <si>
    <t>ACC428930</t>
  </si>
  <si>
    <t>ACC269423</t>
  </si>
  <si>
    <t>ACC966590</t>
  </si>
  <si>
    <t>ACC943450</t>
  </si>
  <si>
    <t>ACC275393</t>
  </si>
  <si>
    <t>ACC124111</t>
  </si>
  <si>
    <t>ACC679190</t>
  </si>
  <si>
    <t>ACC130752</t>
  </si>
  <si>
    <t>ACC314642</t>
  </si>
  <si>
    <t>ACC468693</t>
  </si>
  <si>
    <t>ACC242474</t>
  </si>
  <si>
    <t>ACC878089</t>
  </si>
  <si>
    <t>ACC330531</t>
  </si>
  <si>
    <t>ACC553354</t>
  </si>
  <si>
    <t>ACC287026</t>
  </si>
  <si>
    <t>ACC906888</t>
  </si>
  <si>
    <t>ACC147327</t>
  </si>
  <si>
    <t>ACC181958</t>
  </si>
  <si>
    <t>ACC736670</t>
  </si>
  <si>
    <t>ACC049013</t>
  </si>
  <si>
    <t>ACC761579</t>
  </si>
  <si>
    <t>ACC967610</t>
  </si>
  <si>
    <t>ACC717774</t>
  </si>
  <si>
    <t>ACC878962</t>
  </si>
  <si>
    <t>ACC295792</t>
  </si>
  <si>
    <t>ACC741166</t>
  </si>
  <si>
    <t>ACC219952</t>
  </si>
  <si>
    <t>ACC504943</t>
  </si>
  <si>
    <t>ACC574459</t>
  </si>
  <si>
    <t>ACC075008</t>
  </si>
  <si>
    <t>ACC703121</t>
  </si>
  <si>
    <t>ACC606405</t>
  </si>
  <si>
    <t>ACC418649</t>
  </si>
  <si>
    <t>ACC037040</t>
  </si>
  <si>
    <t>ACC636127</t>
  </si>
  <si>
    <t>ACC228593</t>
  </si>
  <si>
    <t>ACC574070</t>
  </si>
  <si>
    <t>ACC176326</t>
  </si>
  <si>
    <t>ACC045128</t>
  </si>
  <si>
    <t>ACC484139</t>
  </si>
  <si>
    <t>ACC210723</t>
  </si>
  <si>
    <t>ACC699212</t>
  </si>
  <si>
    <t>ACC103664</t>
  </si>
  <si>
    <t>ACC059264</t>
  </si>
  <si>
    <t>ACC181084</t>
  </si>
  <si>
    <t>ACC879453</t>
  </si>
  <si>
    <t>ACC210301</t>
  </si>
  <si>
    <t>ACC635764</t>
  </si>
  <si>
    <t>ACC004706</t>
  </si>
  <si>
    <t>ACC643107</t>
  </si>
  <si>
    <t>ACC460206</t>
  </si>
  <si>
    <t>ACC218079</t>
  </si>
  <si>
    <t>ACC669763</t>
  </si>
  <si>
    <t>ACC748561</t>
  </si>
  <si>
    <t>ACC297691</t>
  </si>
  <si>
    <t>ACC977824</t>
  </si>
  <si>
    <t>ACC240350</t>
  </si>
  <si>
    <t>ACC101006</t>
  </si>
  <si>
    <t>ACC374844</t>
  </si>
  <si>
    <t>ACC618091</t>
  </si>
  <si>
    <t>ACC529646</t>
  </si>
  <si>
    <t>ACC654933</t>
  </si>
  <si>
    <t>ACC080096</t>
  </si>
  <si>
    <t>ACC441085</t>
  </si>
  <si>
    <t>ACC824160</t>
  </si>
  <si>
    <t>ACC253445</t>
  </si>
  <si>
    <t>ACC734598</t>
  </si>
  <si>
    <t>ACC716140</t>
  </si>
  <si>
    <t>N8390GZF</t>
  </si>
  <si>
    <t>N9937FMBF</t>
  </si>
  <si>
    <t>N7972GKP</t>
  </si>
  <si>
    <t>N4908JPHMX</t>
  </si>
  <si>
    <t>N8450GTGD</t>
  </si>
  <si>
    <t>N2648VHVD</t>
  </si>
  <si>
    <t>N3679FX</t>
  </si>
  <si>
    <t>N2074G</t>
  </si>
  <si>
    <t>N0736D</t>
  </si>
  <si>
    <t>N1951IBHB</t>
  </si>
  <si>
    <t>N0583DV</t>
  </si>
  <si>
    <t>N3325CCU</t>
  </si>
  <si>
    <t>N5389SVXA</t>
  </si>
  <si>
    <t>N6458DYGFP</t>
  </si>
  <si>
    <t>N9462J</t>
  </si>
  <si>
    <t>N8931WSDOM</t>
  </si>
  <si>
    <t>N3330TNI</t>
  </si>
  <si>
    <t>N2805SCQGM</t>
  </si>
  <si>
    <t>N7432NQG</t>
  </si>
  <si>
    <t>N8742DRHBB</t>
  </si>
  <si>
    <t>N9128KG</t>
  </si>
  <si>
    <t>N5815WFG</t>
  </si>
  <si>
    <t>N3150QWART</t>
  </si>
  <si>
    <t>N2205TB</t>
  </si>
  <si>
    <t>N5725VY</t>
  </si>
  <si>
    <t>N7551HEE</t>
  </si>
  <si>
    <t>N3173AN</t>
  </si>
  <si>
    <t>N0825TCQF</t>
  </si>
  <si>
    <t>N2605YCJM</t>
  </si>
  <si>
    <t>N0699TRO</t>
  </si>
  <si>
    <t>N6345VXJICLN</t>
  </si>
  <si>
    <t>N0272PCQTGL</t>
  </si>
  <si>
    <t>N0458RPEJAE</t>
  </si>
  <si>
    <t>N7207QGEA</t>
  </si>
  <si>
    <t>N3239IIFIW</t>
  </si>
  <si>
    <t>N3457JFGDK</t>
  </si>
  <si>
    <t>N4893CRRP</t>
  </si>
  <si>
    <t>N9851LF</t>
  </si>
  <si>
    <t>N2164KFJD</t>
  </si>
  <si>
    <t>N6438YMSVE</t>
  </si>
  <si>
    <t>N1363NDZ</t>
  </si>
  <si>
    <t>N8337CGOHH</t>
  </si>
  <si>
    <t>N4226GFOV</t>
  </si>
  <si>
    <t>N5286NN</t>
  </si>
  <si>
    <t>N8989XSI</t>
  </si>
  <si>
    <t>N3749KZZ</t>
  </si>
  <si>
    <t>N2996LOUYCF</t>
  </si>
  <si>
    <t>N2108UH</t>
  </si>
  <si>
    <t>N4915DL</t>
  </si>
  <si>
    <t>N9504FVZ</t>
  </si>
  <si>
    <t>N9653JK</t>
  </si>
  <si>
    <t>N9062TPRLDRR</t>
  </si>
  <si>
    <t>N0600OLRL</t>
  </si>
  <si>
    <t>N6719FVHEV</t>
  </si>
  <si>
    <t>N3257BFO</t>
  </si>
  <si>
    <t>N8438HO</t>
  </si>
  <si>
    <t>N6912LWB</t>
  </si>
  <si>
    <t>N5344HOB</t>
  </si>
  <si>
    <t>N7642E</t>
  </si>
  <si>
    <t>N5310GPK</t>
  </si>
  <si>
    <t>N7623E</t>
  </si>
  <si>
    <t>N4675XBU</t>
  </si>
  <si>
    <t>N2437UP</t>
  </si>
  <si>
    <t>N9066Y</t>
  </si>
  <si>
    <t>N9870WSQIO</t>
  </si>
  <si>
    <t>N9628OXD</t>
  </si>
  <si>
    <t>N5531TIGT</t>
  </si>
  <si>
    <t>N0754ZCT</t>
  </si>
  <si>
    <t>N3582TX</t>
  </si>
  <si>
    <t>N1500WA</t>
  </si>
  <si>
    <t>N9733PKJBC</t>
  </si>
  <si>
    <t>N9089TI</t>
  </si>
  <si>
    <t>N2193OOSZQE</t>
  </si>
  <si>
    <t>N5163YIFA</t>
  </si>
  <si>
    <t>N0822OV</t>
  </si>
  <si>
    <t>N0230VKM</t>
  </si>
  <si>
    <t>N7961FDOWG</t>
  </si>
  <si>
    <t>N8863WQA</t>
  </si>
  <si>
    <t>N7328ZI</t>
  </si>
  <si>
    <t>N4868CF</t>
  </si>
  <si>
    <t>N7703ORHMS</t>
  </si>
  <si>
    <t>N1766PX</t>
  </si>
  <si>
    <t>N8470HMCB</t>
  </si>
  <si>
    <t>N1767SDV</t>
  </si>
  <si>
    <t>N9814O</t>
  </si>
  <si>
    <t>N7126SBJ</t>
  </si>
  <si>
    <t>N1731NOIFL</t>
  </si>
  <si>
    <t>N2899KQV</t>
  </si>
  <si>
    <t>N4010NCS</t>
  </si>
  <si>
    <t>N9913HFP</t>
  </si>
  <si>
    <t>N1442ZERR</t>
  </si>
  <si>
    <t>N0448OMETX</t>
  </si>
  <si>
    <t>N0252ZIP</t>
  </si>
  <si>
    <t>N8166NPEL</t>
  </si>
  <si>
    <t>N3208KP</t>
  </si>
  <si>
    <t>N2039GEB</t>
  </si>
  <si>
    <t>N6006IBMHC</t>
  </si>
  <si>
    <t>N0749U</t>
  </si>
  <si>
    <t>N3257OPVU</t>
  </si>
  <si>
    <t>N1889VL</t>
  </si>
  <si>
    <t>N7536L</t>
  </si>
  <si>
    <t>N7603WZ</t>
  </si>
  <si>
    <t>N2496RLNU</t>
  </si>
  <si>
    <t>N7383LPXTD</t>
  </si>
  <si>
    <t>N3937PGJD</t>
  </si>
  <si>
    <t>N4662XVYSFO</t>
  </si>
  <si>
    <t>N6396IO</t>
  </si>
  <si>
    <t>N2919SN</t>
  </si>
  <si>
    <t>N8195QG</t>
  </si>
  <si>
    <t>N6484LJH</t>
  </si>
  <si>
    <t>N3865BXHPJ</t>
  </si>
  <si>
    <t>N9139KWUM</t>
  </si>
  <si>
    <t>Customized Can</t>
  </si>
  <si>
    <t>Can with Logo</t>
  </si>
  <si>
    <t>Bottle with Cap</t>
  </si>
  <si>
    <t>Premium Can</t>
  </si>
  <si>
    <t>Specialty Bottle</t>
  </si>
  <si>
    <t>Eco-Friendly Can</t>
  </si>
  <si>
    <t>Novelty Bottle</t>
  </si>
  <si>
    <t>Limited Edition Can</t>
  </si>
  <si>
    <t>Durable Can</t>
  </si>
  <si>
    <t>Outdoor Adventure Bottle</t>
  </si>
  <si>
    <t>Branded Can</t>
  </si>
  <si>
    <t>Flip-Top Bottle</t>
  </si>
  <si>
    <t>Insulated Can</t>
  </si>
  <si>
    <t>Grip Bottle</t>
  </si>
  <si>
    <t>Large Capacity Can</t>
  </si>
  <si>
    <t>Wide-Mouth Can</t>
  </si>
  <si>
    <t>Infuser Bottle</t>
  </si>
  <si>
    <t>Textured Can</t>
  </si>
  <si>
    <t>Powder-Coated Bottle</t>
  </si>
  <si>
    <t>Holographic Can</t>
  </si>
  <si>
    <t>Vacuum-Insulated Bottle</t>
  </si>
  <si>
    <t>Classic Can</t>
  </si>
  <si>
    <t>Sleek Can</t>
  </si>
  <si>
    <t>Tall Can</t>
  </si>
  <si>
    <t>Easy-Open Can</t>
  </si>
  <si>
    <t>Twist-Off Bottle</t>
  </si>
  <si>
    <t>Peelable Can</t>
  </si>
  <si>
    <t>Tamper-Evident Bottle</t>
  </si>
  <si>
    <t>Windowed Can</t>
  </si>
  <si>
    <t>Impact-Resistant Can</t>
  </si>
  <si>
    <t>Recloseable Bottle</t>
  </si>
  <si>
    <t>Pop-Top Can</t>
  </si>
  <si>
    <t>Child-Resistant Bottle</t>
  </si>
  <si>
    <t>Resealable Can</t>
  </si>
  <si>
    <t>Tear-Strip Bottle</t>
  </si>
  <si>
    <t>Large Can</t>
  </si>
  <si>
    <t>Easy-Grip Can</t>
  </si>
  <si>
    <t>Twist-Nozzle Bottle</t>
  </si>
  <si>
    <t>Pull-Tab Can</t>
  </si>
  <si>
    <t>Dropper Bottle</t>
  </si>
  <si>
    <t>Embossed Can</t>
  </si>
  <si>
    <t>Squeeze Bottle</t>
  </si>
  <si>
    <t>Traditional Can</t>
  </si>
  <si>
    <t>Compact Can</t>
  </si>
  <si>
    <t>Tallboy Can</t>
  </si>
  <si>
    <t>Aerosol Can</t>
  </si>
  <si>
    <t>Pump Dispenser Bottle</t>
  </si>
  <si>
    <t>Twist-Lock Can</t>
  </si>
  <si>
    <t>Roll-On Bottle</t>
  </si>
  <si>
    <t>Push-Up Can</t>
  </si>
  <si>
    <t>Unbreakable Can</t>
  </si>
  <si>
    <t>Flip-Cap Bottle</t>
  </si>
  <si>
    <t>Twist-Up Can</t>
  </si>
  <si>
    <t>Twist Cap Can</t>
  </si>
  <si>
    <t>Sports Bottle</t>
  </si>
  <si>
    <t>Straw Bottle</t>
  </si>
  <si>
    <t>Matte Can</t>
  </si>
  <si>
    <t>Shatterproof Can</t>
  </si>
  <si>
    <t>Carabiner Bottle</t>
  </si>
  <si>
    <t>Logo Can</t>
  </si>
  <si>
    <t>Silicone Sleeve Bottle</t>
  </si>
  <si>
    <t>Standard Can</t>
  </si>
  <si>
    <t>Slim Can</t>
  </si>
  <si>
    <t>Resealable Tab Can</t>
  </si>
  <si>
    <t>Tear Strip Bottle</t>
  </si>
  <si>
    <t>Twist Nozzle Bottle</t>
  </si>
  <si>
    <t>Pull Tab Can</t>
  </si>
  <si>
    <t>Squeeze Cap Bottle</t>
  </si>
  <si>
    <t>Standard Size Can</t>
  </si>
  <si>
    <t>Tallboy Size Can</t>
  </si>
  <si>
    <t>Flip Cap Bottle</t>
  </si>
  <si>
    <t>Dropper Cap Bottle</t>
  </si>
  <si>
    <t>Standard Bottle</t>
  </si>
  <si>
    <t>Slim Bottle</t>
  </si>
  <si>
    <t>Tallboy Bottle</t>
  </si>
  <si>
    <t>Easy-Open Bottle</t>
  </si>
  <si>
    <t>Peelable Bottle</t>
  </si>
  <si>
    <t>Windowed Bottle</t>
  </si>
  <si>
    <t>Impact-Resistant Bottle</t>
  </si>
  <si>
    <t>Pop-Top Bottle</t>
  </si>
  <si>
    <t>Resealable Tab Bottle</t>
  </si>
  <si>
    <t>Large Capacity Bottle</t>
  </si>
  <si>
    <t>Easy-Grip Bottle</t>
  </si>
  <si>
    <t>Pull Tab Bottle</t>
  </si>
  <si>
    <t>Embossed Bottle</t>
  </si>
  <si>
    <t>Standard Size Bottle</t>
  </si>
  <si>
    <t>Compact Bottle</t>
  </si>
  <si>
    <t>Tallboy Size Bottle</t>
  </si>
  <si>
    <t>Aerosol Bottle</t>
  </si>
  <si>
    <t>Twist-Lock Bottle</t>
  </si>
  <si>
    <t>Push-Up Bottle</t>
  </si>
  <si>
    <t>Durable Bottle</t>
  </si>
  <si>
    <t>Twist-Up Bottle</t>
  </si>
  <si>
    <t>Customized Bottle</t>
  </si>
  <si>
    <t>Bottle with Logo</t>
  </si>
  <si>
    <t>Premium Bottle</t>
  </si>
  <si>
    <t>Eco-Friendly Bottle</t>
  </si>
  <si>
    <t>Limited Edition Bottle</t>
  </si>
  <si>
    <t>Branded Bottle</t>
  </si>
  <si>
    <t>Insulated Bottle</t>
  </si>
  <si>
    <t>Wide-Mouth Bottle</t>
  </si>
  <si>
    <t>Textured Bottle</t>
  </si>
  <si>
    <t>Holographic Bottle</t>
  </si>
  <si>
    <t>Classic Bottle</t>
  </si>
  <si>
    <t>Sleek Bottle</t>
  </si>
  <si>
    <t>Tall Bottle</t>
  </si>
  <si>
    <t>Resealable Bottle</t>
  </si>
  <si>
    <t>Large Bottle</t>
  </si>
  <si>
    <t>Pull-Tab Bottle</t>
  </si>
  <si>
    <t>Traditional Bottle</t>
  </si>
  <si>
    <t>Unbreakable Bottle</t>
  </si>
  <si>
    <t>Twist Cap Bottle</t>
  </si>
  <si>
    <t>Matte Bottle</t>
  </si>
  <si>
    <t>Shatterproof Bottle</t>
  </si>
  <si>
    <t>Logo Bottle</t>
  </si>
  <si>
    <t>Standard 12 oz AL can</t>
  </si>
  <si>
    <t>Slim 8 oz AL can</t>
  </si>
  <si>
    <t>16 oz tallboy AL can</t>
  </si>
  <si>
    <t>AL can with screw cap</t>
  </si>
  <si>
    <t>AL bottle with sports cap</t>
  </si>
  <si>
    <t>AL can with resealable lid</t>
  </si>
  <si>
    <t>AL bottle with straw</t>
  </si>
  <si>
    <t>AL can with matte finish</t>
  </si>
  <si>
    <t>Shatterproof AL can</t>
  </si>
  <si>
    <t>AL bottle with carabiner</t>
  </si>
  <si>
    <t>AL can with embossed logo</t>
  </si>
  <si>
    <t>AL bottle with flip-top lid</t>
  </si>
  <si>
    <t>AL can with thermal insulation</t>
  </si>
  <si>
    <t>AL bottle with silicone sleeve</t>
  </si>
  <si>
    <t>24 oz AL can</t>
  </si>
  <si>
    <t>AL can with wide mouth</t>
  </si>
  <si>
    <t>AL bottle with fruit infuser</t>
  </si>
  <si>
    <t>AL can with textured grip</t>
  </si>
  <si>
    <t>AL bottle with powder coating</t>
  </si>
  <si>
    <t>AL can with holographic design</t>
  </si>
  <si>
    <t>AL bottle with vacuum insulation</t>
  </si>
  <si>
    <t>AL can with easy-open lid</t>
  </si>
  <si>
    <t>AL bottle with twist-off cap</t>
  </si>
  <si>
    <t>AL can with peelable seal</t>
  </si>
  <si>
    <t>AL bottle with tamper-evident cap</t>
  </si>
  <si>
    <t>AL can with window lid</t>
  </si>
  <si>
    <t>AL bottle with recloseable lid</t>
  </si>
  <si>
    <t>AL can with pop top</t>
  </si>
  <si>
    <t>AL bottle with child-resistant cap</t>
  </si>
  <si>
    <t>AL can with resealable tab</t>
  </si>
  <si>
    <t>AL bottle with tear strip</t>
  </si>
  <si>
    <t>AL can with easy-grip lid</t>
  </si>
  <si>
    <t>AL bottle with twist nozzle</t>
  </si>
  <si>
    <t>AL can with pull tab</t>
  </si>
  <si>
    <t>AL bottle with dropper</t>
  </si>
  <si>
    <t>AL bottle with squeeze cap</t>
  </si>
  <si>
    <t>AL can with aerosol spray</t>
  </si>
  <si>
    <t>AL bottle with pump dispenser</t>
  </si>
  <si>
    <t>AL can with twist-lock cap</t>
  </si>
  <si>
    <t>AL bottle with roll-on applicator</t>
  </si>
  <si>
    <t>AL can with push-up bottom</t>
  </si>
  <si>
    <t>AL bottle with flip-cap</t>
  </si>
  <si>
    <t>AL can with twist-up base</t>
  </si>
  <si>
    <t>Standard 12 oz AL Bottle</t>
  </si>
  <si>
    <t>Slim 8 oz AL Bottle</t>
  </si>
  <si>
    <t>16 oz tallboy AL Bottle</t>
  </si>
  <si>
    <t>AL Bottle with easy-open lid</t>
  </si>
  <si>
    <t>AL Bottle with peelable seal</t>
  </si>
  <si>
    <t>AL Bottle with window lid</t>
  </si>
  <si>
    <t>Shatterproof AL Bottle</t>
  </si>
  <si>
    <t>AL Bottle with pop top</t>
  </si>
  <si>
    <t>AL Bottle with resealable tab</t>
  </si>
  <si>
    <t>24 oz AL Bottle</t>
  </si>
  <si>
    <t>AL Bottle with easy-grip lid</t>
  </si>
  <si>
    <t>AL Bottle with pull tab</t>
  </si>
  <si>
    <t>AL Bottle with embossed logo</t>
  </si>
  <si>
    <t>AL Bottle with aerosol spray</t>
  </si>
  <si>
    <t>AL Bottle with twist-lock cap</t>
  </si>
  <si>
    <t>AL Bottle with push-up bottom</t>
  </si>
  <si>
    <t>AL Bottle with twist-up base</t>
  </si>
  <si>
    <t>AL Bottle with screw cap</t>
  </si>
  <si>
    <t>AL Bottle with resealable lid</t>
  </si>
  <si>
    <t>AL Bottle with matte finish</t>
  </si>
  <si>
    <t>AL Bottle with thermal insulation</t>
  </si>
  <si>
    <t>AL Bottle with wide mouth</t>
  </si>
  <si>
    <t>AL Bottle with textured grip</t>
  </si>
  <si>
    <t>AL Bottle with holographic design</t>
  </si>
  <si>
    <t>Material Cost</t>
  </si>
  <si>
    <t>Labor Cost</t>
  </si>
  <si>
    <t>VOH</t>
  </si>
  <si>
    <t>IB Feight</t>
  </si>
  <si>
    <t>OB Freight</t>
  </si>
  <si>
    <t>Total Variable Cost</t>
  </si>
  <si>
    <t>Price</t>
  </si>
  <si>
    <t>N622316EW</t>
  </si>
  <si>
    <t>Product Location</t>
  </si>
  <si>
    <t>2024 Production Vol</t>
  </si>
  <si>
    <t>Price Elasticity</t>
  </si>
  <si>
    <t>Production Vol 2024</t>
  </si>
  <si>
    <t>Fixed Overhead 2024</t>
  </si>
  <si>
    <t>CM</t>
  </si>
  <si>
    <t>CM Ratio</t>
  </si>
  <si>
    <t>Row Labels</t>
  </si>
  <si>
    <t>(blank)</t>
  </si>
  <si>
    <t>Grand Total</t>
  </si>
  <si>
    <t>Column Labels</t>
  </si>
  <si>
    <t>Sum of 2024 Production Vol</t>
  </si>
  <si>
    <t>Max Capacities:</t>
  </si>
  <si>
    <t>1 = has capability to produce without rework</t>
  </si>
  <si>
    <t>SUM</t>
  </si>
  <si>
    <t>*IF SUM = 1, then that production capability exists for only one faciliy</t>
  </si>
  <si>
    <t>Thus, Allentown Nashville, and Tucson have unique production capabilities that can't be produced at a different facility</t>
  </si>
  <si>
    <t>You cannot shutdown (consolidate) these cities without significant rework</t>
  </si>
  <si>
    <t>Example Shutdown Charlotte</t>
  </si>
  <si>
    <t>% Capacity</t>
  </si>
  <si>
    <t>Slack</t>
  </si>
  <si>
    <t>Allowed Receivers</t>
  </si>
  <si>
    <t>Slack Available</t>
  </si>
  <si>
    <t>Product</t>
  </si>
  <si>
    <t>Charlotte Volume</t>
  </si>
  <si>
    <t>Allocation Module</t>
  </si>
  <si>
    <t>Allocation Totals</t>
  </si>
  <si>
    <t>Slack After Allocation (Must be non-zero)</t>
  </si>
  <si>
    <t>*Gray = decision variables</t>
  </si>
  <si>
    <t>ROW SUM</t>
  </si>
  <si>
    <t>Minimize (Dummy Objective to test feasibility):</t>
  </si>
  <si>
    <t>Allowed Max Grid</t>
  </si>
  <si>
    <t>Potential Receivers</t>
  </si>
  <si>
    <t>Objective:</t>
  </si>
  <si>
    <t>Min total allocation (udummy variable to check feasibility)</t>
  </si>
  <si>
    <t>s.t.</t>
  </si>
  <si>
    <t>No plant exceeds capcity</t>
  </si>
  <si>
    <t xml:space="preserve">s.t. </t>
  </si>
  <si>
    <t xml:space="preserve">Respect Product Capability </t>
  </si>
  <si>
    <t xml:space="preserve"> If a plant nt product product, allocation is 0</t>
  </si>
  <si>
    <t xml:space="preserve">B15:I15 &gt;= 0 </t>
  </si>
  <si>
    <t>Fully reassign each product (Charlotte Volume = Allocation SUM)</t>
  </si>
  <si>
    <t>J10:J13 = K10:K13</t>
  </si>
  <si>
    <t>B10:I13 &lt;= W3:AD6</t>
  </si>
  <si>
    <t>Allowed Max Receival</t>
  </si>
  <si>
    <t>Slack After Alloc</t>
  </si>
  <si>
    <t>Sum Alloc (Plant)</t>
  </si>
  <si>
    <t>Sum Alloc (Product)</t>
  </si>
  <si>
    <t>CHAR</t>
  </si>
  <si>
    <t>So, Yes, Charlotte can feasibility be shut down. This is an example.</t>
  </si>
  <si>
    <t>Unique</t>
  </si>
  <si>
    <t>Can all 5 be consolidated?</t>
  </si>
  <si>
    <t>Prod Vol 2024</t>
  </si>
  <si>
    <t>Prod Cap</t>
  </si>
  <si>
    <t>Can any 4 be consolidated?</t>
  </si>
  <si>
    <t>Can any 3 be consolidated?</t>
  </si>
  <si>
    <t>Possible Consolidation Options (Will Get Down Further)</t>
  </si>
  <si>
    <t>Remove 1:</t>
  </si>
  <si>
    <t>Only possibility would be Consolidate Fontana, Charlotte, Portland</t>
  </si>
  <si>
    <t>Cap of Facility Left:</t>
  </si>
  <si>
    <t>Total Cap Need:</t>
  </si>
  <si>
    <t>What 2 can be consolidated?</t>
  </si>
  <si>
    <t>Remove 2:</t>
  </si>
  <si>
    <t>Dallas,Chicago</t>
  </si>
  <si>
    <t>Dallas,Fontana</t>
  </si>
  <si>
    <t>Dallas,Portland</t>
  </si>
  <si>
    <t>Chicago,Fontana</t>
  </si>
  <si>
    <t>Chicago, Charlotte</t>
  </si>
  <si>
    <t>Chicago,Portland</t>
  </si>
  <si>
    <t>Fontana,Charlotte</t>
  </si>
  <si>
    <t>Fotana,Portland</t>
  </si>
  <si>
    <t>Charlotte,Portland</t>
  </si>
  <si>
    <t>x</t>
  </si>
  <si>
    <t>Sum of CM</t>
  </si>
  <si>
    <t>Total Sum of 2024 Production Vol</t>
  </si>
  <si>
    <t>Total Sum of CM</t>
  </si>
  <si>
    <t>Shutdown City:</t>
  </si>
  <si>
    <t>Max Receiving City CM</t>
  </si>
  <si>
    <t>Max Receiving City Name</t>
  </si>
  <si>
    <t>Shutdown Allocation - greedily push production to facility that has the highest CM (and capability of producing product)</t>
  </si>
  <si>
    <t>Product To Move</t>
  </si>
  <si>
    <t>Sum Allocation (This City)</t>
  </si>
  <si>
    <t>Max City Capacity</t>
  </si>
  <si>
    <t>City Slack</t>
  </si>
  <si>
    <t>Initial City Slack</t>
  </si>
  <si>
    <t>After Ideal Alloc Slack</t>
  </si>
  <si>
    <t>Flag</t>
  </si>
  <si>
    <t>Possible Consolidation Candidates Left</t>
  </si>
  <si>
    <t>works for most ideal scenario</t>
  </si>
  <si>
    <t>Shutdown Options</t>
  </si>
  <si>
    <t>Portland issue</t>
  </si>
  <si>
    <t>Portland, Fontana issue</t>
  </si>
  <si>
    <t>Fontana, Portland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</si>
</sst>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 style="thin">
        <color rgb="FFADABA1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 applyProtection="1">
      <alignment horizontal="left"/>
      <protection locked="0"/>
    </xf>
    <xf numFmtId="164" fontId="3" fillId="3" borderId="2" xfId="1" applyNumberFormat="1" applyFont="1" applyFill="1" applyBorder="1" applyAlignment="1" applyProtection="1">
      <alignment horizontal="left"/>
      <protection locked="0"/>
    </xf>
    <xf numFmtId="44" fontId="0" fillId="0" borderId="0" xfId="2" applyFont="1"/>
    <xf numFmtId="0" fontId="2" fillId="2" borderId="3" xfId="0" applyFont="1" applyFill="1" applyBorder="1" applyAlignment="1">
      <alignment horizontal="center" vertical="center" wrapText="1"/>
    </xf>
    <xf numFmtId="44" fontId="2" fillId="2" borderId="1" xfId="2" applyFont="1" applyFill="1" applyBorder="1" applyAlignment="1">
      <alignment horizontal="center" vertical="center" wrapText="1"/>
    </xf>
    <xf numFmtId="44" fontId="3" fillId="3" borderId="2" xfId="2" applyFont="1" applyFill="1" applyBorder="1" applyAlignment="1" applyProtection="1">
      <alignment horizontal="left"/>
      <protection locked="0"/>
    </xf>
    <xf numFmtId="164" fontId="2" fillId="2" borderId="1" xfId="1" applyNumberFormat="1" applyFont="1" applyFill="1" applyBorder="1" applyAlignment="1">
      <alignment horizontal="center" vertical="center" wrapText="1"/>
    </xf>
    <xf numFmtId="43" fontId="0" fillId="0" borderId="0" xfId="1" applyFont="1"/>
    <xf numFmtId="43" fontId="2" fillId="2" borderId="1" xfId="1" applyFont="1" applyFill="1" applyBorder="1" applyAlignment="1">
      <alignment horizontal="center" vertical="center" wrapText="1"/>
    </xf>
    <xf numFmtId="43" fontId="3" fillId="3" borderId="2" xfId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 wrapText="1"/>
    </xf>
    <xf numFmtId="9" fontId="3" fillId="3" borderId="2" xfId="0" applyNumberFormat="1" applyFont="1" applyFill="1" applyBorder="1" applyAlignment="1" applyProtection="1">
      <alignment horizontal="right"/>
      <protection locked="0"/>
    </xf>
    <xf numFmtId="165" fontId="3" fillId="3" borderId="2" xfId="2" applyNumberFormat="1" applyFont="1" applyFill="1" applyBorder="1" applyAlignment="1" applyProtection="1">
      <alignment horizontal="left"/>
      <protection locked="0"/>
    </xf>
    <xf numFmtId="44" fontId="2" fillId="4" borderId="3" xfId="2" applyFont="1" applyFill="1" applyBorder="1" applyAlignment="1">
      <alignment horizontal="center" vertical="center" wrapText="1"/>
    </xf>
    <xf numFmtId="44" fontId="0" fillId="0" borderId="0" xfId="0" applyNumberFormat="1"/>
    <xf numFmtId="9" fontId="0" fillId="0" borderId="0" xfId="3" applyFont="1"/>
    <xf numFmtId="166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4" fillId="5" borderId="4" xfId="0" applyFont="1" applyFill="1" applyBorder="1"/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3" fontId="0" fillId="0" borderId="0" xfId="0" applyNumberFormat="1"/>
    <xf numFmtId="3" fontId="5" fillId="4" borderId="0" xfId="0" applyNumberFormat="1" applyFont="1" applyFill="1"/>
    <xf numFmtId="3" fontId="0" fillId="4" borderId="0" xfId="0" applyNumberFormat="1" applyFill="1"/>
    <xf numFmtId="3" fontId="0" fillId="0" borderId="5" xfId="0" applyNumberFormat="1" applyBorder="1"/>
    <xf numFmtId="3" fontId="5" fillId="4" borderId="5" xfId="0" applyNumberFormat="1" applyFont="1" applyFill="1" applyBorder="1"/>
    <xf numFmtId="0" fontId="5" fillId="0" borderId="0" xfId="0" applyFont="1"/>
    <xf numFmtId="0" fontId="4" fillId="5" borderId="0" xfId="0" applyFont="1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4" fillId="0" borderId="4" xfId="0" applyFont="1" applyBorder="1"/>
    <xf numFmtId="0" fontId="5" fillId="5" borderId="0" xfId="0" applyFont="1" applyFill="1"/>
    <xf numFmtId="3" fontId="6" fillId="8" borderId="0" xfId="0" applyNumberFormat="1" applyFont="1" applyFill="1"/>
    <xf numFmtId="3" fontId="6" fillId="0" borderId="0" xfId="0" applyNumberFormat="1" applyFont="1"/>
    <xf numFmtId="0" fontId="0" fillId="9" borderId="0" xfId="0" applyFill="1"/>
    <xf numFmtId="3" fontId="0" fillId="9" borderId="0" xfId="0" applyNumberFormat="1" applyFill="1"/>
    <xf numFmtId="0" fontId="0" fillId="0" borderId="0" xfId="0" applyFill="1"/>
    <xf numFmtId="3" fontId="0" fillId="7" borderId="0" xfId="0" applyNumberFormat="1" applyFill="1"/>
    <xf numFmtId="0" fontId="4" fillId="0" borderId="0" xfId="0" applyFont="1" applyFill="1"/>
    <xf numFmtId="3" fontId="0" fillId="0" borderId="0" xfId="0" applyNumberFormat="1" applyFill="1"/>
    <xf numFmtId="0" fontId="6" fillId="0" borderId="0" xfId="0" applyFont="1"/>
    <xf numFmtId="164" fontId="0" fillId="0" borderId="0" xfId="0" applyNumberFormat="1"/>
    <xf numFmtId="37" fontId="0" fillId="0" borderId="0" xfId="0" applyNumberFormat="1"/>
    <xf numFmtId="0" fontId="7" fillId="0" borderId="0" xfId="0" applyFont="1"/>
    <xf numFmtId="0" fontId="0" fillId="0" borderId="0" xfId="0" applyNumberFormat="1"/>
    <xf numFmtId="0" fontId="0" fillId="0" borderId="5" xfId="0" applyBorder="1"/>
    <xf numFmtId="0" fontId="0" fillId="0" borderId="5" xfId="0" pivotButton="1" applyBorder="1"/>
    <xf numFmtId="44" fontId="0" fillId="0" borderId="5" xfId="0" applyNumberFormat="1" applyBorder="1"/>
    <xf numFmtId="0" fontId="0" fillId="0" borderId="5" xfId="0" applyNumberFormat="1" applyBorder="1"/>
    <xf numFmtId="0" fontId="5" fillId="0" borderId="0" xfId="0" applyFont="1" applyFill="1"/>
    <xf numFmtId="0" fontId="0" fillId="4" borderId="5" xfId="0" applyFill="1" applyBorder="1"/>
    <xf numFmtId="0" fontId="8" fillId="9" borderId="0" xfId="0" applyFont="1" applyFill="1"/>
    <xf numFmtId="0" fontId="9" fillId="10" borderId="0" xfId="0" applyFont="1" applyFill="1"/>
    <xf numFmtId="37" fontId="0" fillId="0" borderId="5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93"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4" formatCode="_(&quot;$&quot;* #,##0.00_);_(&quot;$&quot;* \(#,##0.00\);_(&quot;$&quot;* &quot;-&quot;??_);_(@_)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5" formatCode="#,##0_);\(#,##0\)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5" formatCode="#,##0_);\(#,##0\)"/>
    </dxf>
    <dxf>
      <numFmt numFmtId="34" formatCode="_(&quot;$&quot;* #,##0.00_);_(&quot;$&quot;* \(#,##0.00\);_(&quot;$&quot;* &quot;-&quot;??_);_(@_)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</border>
    </dxf>
    <dxf>
      <numFmt numFmtId="3" formatCode="#,##0"/>
    </dxf>
    <dxf>
      <border>
        <left style="thin">
          <color indexed="64"/>
        </left>
      </border>
    </dxf>
    <dxf>
      <numFmt numFmtId="3" formatCode="#,##0"/>
    </dxf>
    <dxf>
      <border>
        <left style="thin">
          <color indexed="64"/>
        </left>
      </border>
    </dxf>
    <dxf>
      <numFmt numFmtId="3" formatCode="#,##0"/>
    </dxf>
  </dxfs>
  <tableStyles count="0" defaultTableStyle="TableStyleMedium2" defaultPivotStyle="PivotStyleLight16"/>
  <colors>
    <mruColors>
      <color rgb="FFFFA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493059</xdr:colOff>
      <xdr:row>20</xdr:row>
      <xdr:rowOff>134470</xdr:rowOff>
    </xdr:from>
    <xdr:to>
      <xdr:col>12</xdr:col>
      <xdr:colOff>329453</xdr:colOff>
      <xdr:row>48</xdr:row>
      <xdr:rowOff>29882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8B8B7B-F704-6370-BA0A-1F99832AF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0353" y="4019176"/>
          <a:ext cx="5753100" cy="5334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Rich" refreshedDate="45869.565286574078" createdVersion="8" refreshedVersion="8" minRefreshableVersion="3" recordCount="514" xr:uid="{F6BC4C58-4A4E-0649-8A59-4C867AF861D7}">
  <cacheSource type="worksheet">
    <worksheetSource ref="A1:O1048576" sheet="SKU Cost"/>
  </cacheSource>
  <cacheFields count="15">
    <cacheField name="Company" numFmtId="0">
      <sharedItems containsBlank="1"/>
    </cacheField>
    <cacheField name="SKU" numFmtId="0">
      <sharedItems containsBlank="1"/>
    </cacheField>
    <cacheField name="Description" numFmtId="0">
      <sharedItems containsBlank="1"/>
    </cacheField>
    <cacheField name="Portfolio" numFmtId="0">
      <sharedItems containsBlank="1" count="116">
        <s v="Customized Can"/>
        <s v="Can with Logo"/>
        <s v="Bottle with Cap"/>
        <s v="Premium Can"/>
        <s v="Specialty Bottle"/>
        <s v="Eco-Friendly Can"/>
        <s v="Novelty Bottle"/>
        <s v="Limited Edition Can"/>
        <s v="Durable Can"/>
        <s v="Outdoor Adventure Bottle"/>
        <s v="Branded Can"/>
        <s v="Flip-Top Bottle"/>
        <s v="Insulated Can"/>
        <s v="Grip Bottle"/>
        <s v="Large Capacity Can"/>
        <s v="Wide-Mouth Can"/>
        <s v="Infuser Bottle"/>
        <s v="Textured Can"/>
        <s v="Powder-Coated Bottle"/>
        <s v="Holographic Can"/>
        <s v="Vacuum-Insulated Bottle"/>
        <s v="Classic Can"/>
        <s v="Sleek Can"/>
        <s v="Tall Can"/>
        <s v="Easy-Open Can"/>
        <s v="Twist-Off Bottle"/>
        <s v="Peelable Can"/>
        <s v="Tamper-Evident Bottle"/>
        <s v="Windowed Can"/>
        <s v="Impact-Resistant Can"/>
        <s v="Recloseable Bottle"/>
        <s v="Pop-Top Can"/>
        <s v="Child-Resistant Bottle"/>
        <s v="Resealable Can"/>
        <s v="Tear-Strip Bottle"/>
        <s v="Large Can"/>
        <s v="Easy-Grip Can"/>
        <s v="Twist-Nozzle Bottle"/>
        <s v="Pull-Tab Can"/>
        <s v="Dropper Bottle"/>
        <s v="Embossed Can"/>
        <s v="Squeeze Bottle"/>
        <s v="Traditional Can"/>
        <s v="Compact Can"/>
        <s v="Tallboy Can"/>
        <s v="Aerosol Can"/>
        <s v="Pump Dispenser Bottle"/>
        <s v="Twist-Lock Can"/>
        <s v="Roll-On Bottle"/>
        <s v="Push-Up Can"/>
        <s v="Unbreakable Can"/>
        <s v="Flip-Cap Bottle"/>
        <s v="Twist-Up Can"/>
        <s v="Twist Cap Can"/>
        <s v="Sports Bottle"/>
        <s v="Straw Bottle"/>
        <s v="Matte Can"/>
        <s v="Shatterproof Can"/>
        <s v="Carabiner Bottle"/>
        <s v="Logo Can"/>
        <s v="Silicone Sleeve Bottle"/>
        <s v="Standard Can"/>
        <s v="Slim Can"/>
        <s v="Resealable Tab Can"/>
        <s v="Tear Strip Bottle"/>
        <s v="Twist Nozzle Bottle"/>
        <s v="Pull Tab Can"/>
        <s v="Squeeze Cap Bottle"/>
        <s v="Standard Size Can"/>
        <s v="Tallboy Size Can"/>
        <s v="Flip Cap Bottle"/>
        <s v="Dropper Cap Bottle"/>
        <s v="Standard Bottle"/>
        <s v="Slim Bottle"/>
        <s v="Tallboy Bottle"/>
        <s v="Easy-Open Bottle"/>
        <s v="Peelable Bottle"/>
        <s v="Windowed Bottle"/>
        <s v="Impact-Resistant Bottle"/>
        <s v="Pop-Top Bottle"/>
        <s v="Resealable Tab Bottle"/>
        <s v="Large Capacity Bottle"/>
        <s v="Easy-Grip Bottle"/>
        <s v="Pull Tab Bottle"/>
        <s v="Embossed Bottle"/>
        <s v="Standard Size Bottle"/>
        <s v="Compact Bottle"/>
        <s v="Tallboy Size Bottle"/>
        <s v="Aerosol Bottle"/>
        <s v="Twist-Lock Bottle"/>
        <s v="Push-Up Bottle"/>
        <s v="Durable Bottle"/>
        <s v="Twist-Up Bottle"/>
        <s v="Customized Bottle"/>
        <s v="Bottle with Logo"/>
        <s v="Premium Bottle"/>
        <s v="Eco-Friendly Bottle"/>
        <s v="Limited Edition Bottle"/>
        <s v="Branded Bottle"/>
        <s v="Insulated Bottle"/>
        <s v="Wide-Mouth Bottle"/>
        <s v="Textured Bottle"/>
        <s v="Holographic Bottle"/>
        <s v="Classic Bottle"/>
        <s v="Sleek Bottle"/>
        <s v="Tall Bottle"/>
        <s v="Resealable Bottle"/>
        <s v="Large Bottle"/>
        <s v="Pull-Tab Bottle"/>
        <s v="Traditional Bottle"/>
        <s v="Unbreakable Bottle"/>
        <s v="Twist Cap Bottle"/>
        <s v="Matte Bottle"/>
        <s v="Shatterproof Bottle"/>
        <s v="Logo Bottle"/>
        <m/>
      </sharedItems>
    </cacheField>
    <cacheField name="Material Cost" numFmtId="44">
      <sharedItems containsString="0" containsBlank="1" containsNumber="1" minValue="7.6207453682736181E-4" maxValue="0.49886648070594719"/>
    </cacheField>
    <cacheField name="Labor Cost" numFmtId="44">
      <sharedItems containsString="0" containsBlank="1" containsNumber="1" minValue="1.0852114904898013E-3" maxValue="0.29970809321753328"/>
    </cacheField>
    <cacheField name="VOH" numFmtId="44">
      <sharedItems containsString="0" containsBlank="1" containsNumber="1" minValue="8.6421788781709807E-5" maxValue="0.19986328928677113"/>
    </cacheField>
    <cacheField name="IB Feight" numFmtId="44">
      <sharedItems containsString="0" containsBlank="1" containsNumber="1" minValue="2.0288020804781758E-6" maxValue="4.9998119756851776E-2"/>
    </cacheField>
    <cacheField name="OB Freight" numFmtId="44">
      <sharedItems containsString="0" containsBlank="1" containsNumber="1" minValue="9.4241005709179144E-4" maxValue="0.29770686549910985"/>
    </cacheField>
    <cacheField name="Total Variable Cost" numFmtId="44">
      <sharedItems containsString="0" containsBlank="1" containsNumber="1" minValue="0.12715160479039078" maxValue="1.1971100116419877"/>
    </cacheField>
    <cacheField name="Price" numFmtId="44">
      <sharedItems containsString="0" containsBlank="1" containsNumber="1" minValue="0.20173108371849394" maxValue="1.9771181071752457"/>
    </cacheField>
    <cacheField name="Product Location" numFmtId="0">
      <sharedItems containsBlank="1" count="9">
        <s v="Fontana"/>
        <s v="Portland"/>
        <s v="Charlotte"/>
        <s v="Dallas"/>
        <s v="Chicago"/>
        <s v="Tucson"/>
        <s v="Allentown"/>
        <s v="Nashville"/>
        <m/>
      </sharedItems>
    </cacheField>
    <cacheField name="2024 Production Vol" numFmtId="164">
      <sharedItems containsString="0" containsBlank="1" containsNumber="1" containsInteger="1" minValue="1309" maxValue="1799666"/>
    </cacheField>
    <cacheField name="CM" numFmtId="0">
      <sharedItems containsString="0" containsBlank="1" containsNumber="1" minValue="6.6010507610203301E-2" maxValue="0.79058548256192052"/>
    </cacheField>
    <cacheField name="CM Ratio" numFmtId="0">
      <sharedItems containsString="0" containsBlank="1" containsNumber="1" minValue="0.23076923076923073" maxValue="0.411578079054733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4">
  <r>
    <s v="ACC"/>
    <s v="ACC625456"/>
    <s v="Standard 12 oz AL can"/>
    <x v="0"/>
    <n v="0.18394527535411576"/>
    <n v="0.14819384478075684"/>
    <n v="0.15338631828287158"/>
    <n v="2.3491030305160317E-2"/>
    <n v="3.4678694923102825E-3"/>
    <n v="0.51248433821521477"/>
    <n v="0.72705998631723034"/>
    <x v="0"/>
    <n v="530023"/>
    <n v="0.21457564810201557"/>
    <n v="0.29512784658787711"/>
  </r>
  <r>
    <s v="ACC"/>
    <s v="ACC555428"/>
    <s v="Slim 8 oz AL can"/>
    <x v="1"/>
    <n v="0.43484497287334795"/>
    <n v="0.29705856544444587"/>
    <n v="8.3594321812770517E-2"/>
    <n v="4.2123766671826816E-2"/>
    <n v="3.8329763299395893E-2"/>
    <n v="0.89595139010178704"/>
    <n v="1.4567631425166778"/>
    <x v="1"/>
    <n v="86452"/>
    <n v="0.56081175241489079"/>
    <n v="0.38497112951803714"/>
  </r>
  <r>
    <s v="ACC"/>
    <s v="ACC245351"/>
    <s v="16 oz tallboy AL can"/>
    <x v="2"/>
    <n v="0.15509605843719854"/>
    <n v="1.8134712799029562E-2"/>
    <n v="0.12966856023890916"/>
    <n v="1.8780887700169276E-2"/>
    <n v="6.5483010029657842E-3"/>
    <n v="0.32822852017827231"/>
    <n v="0.42669707623175401"/>
    <x v="2"/>
    <n v="177349"/>
    <n v="9.8468556053481704E-2"/>
    <n v="0.23076923076923078"/>
  </r>
  <r>
    <s v="ACC"/>
    <s v="ACC034539"/>
    <s v="AL can with screw cap"/>
    <x v="3"/>
    <n v="0.19579442130638197"/>
    <n v="0.12777979827082922"/>
    <n v="3.5515007285803278E-2"/>
    <n v="2.6559576001127884E-2"/>
    <n v="0.26778948270740977"/>
    <n v="0.65343828557155215"/>
    <n v="1.0105325933531522"/>
    <x v="3"/>
    <n v="754316"/>
    <n v="0.35709430778160001"/>
    <n v="0.3533723801987313"/>
  </r>
  <r>
    <s v="ACC"/>
    <s v="ACC509364"/>
    <s v="AL bottle with sports cap"/>
    <x v="4"/>
    <n v="0.33959799289500492"/>
    <n v="0.14992772038064092"/>
    <n v="8.8095409118039703E-3"/>
    <n v="4.3542748016322214E-2"/>
    <n v="0.21166592782063326"/>
    <n v="0.75354393002440534"/>
    <n v="0.98661197567217518"/>
    <x v="1"/>
    <n v="275591"/>
    <n v="0.23306804564776984"/>
    <n v="0.23623070811499264"/>
  </r>
  <r>
    <s v="ACC"/>
    <s v="ACC131267"/>
    <s v="AL can with resealable lid"/>
    <x v="5"/>
    <n v="0.47143299272394729"/>
    <n v="4.9769188327297133E-2"/>
    <n v="7.961615948795582E-2"/>
    <n v="1.5037181510709008E-2"/>
    <n v="1.5266802769997034E-3"/>
    <n v="0.61738220232690888"/>
    <n v="0.84219612509135777"/>
    <x v="1"/>
    <n v="301822"/>
    <n v="0.22481392276444889"/>
    <n v="0.26693773108972929"/>
  </r>
  <r>
    <s v="ACC"/>
    <s v="ACC289630"/>
    <s v="AL bottle with straw"/>
    <x v="6"/>
    <n v="0.40638868250631527"/>
    <n v="0.11981198420871689"/>
    <n v="0.16933374704687557"/>
    <n v="1.8365281353520359E-2"/>
    <n v="0.11016292814360518"/>
    <n v="0.82406262325903323"/>
    <n v="1.0712814102367432"/>
    <x v="1"/>
    <n v="323716"/>
    <n v="0.24721878697770994"/>
    <n v="0.23076923076923075"/>
  </r>
  <r>
    <s v="ACC"/>
    <s v="ACC320211"/>
    <s v="AL can with matte finish"/>
    <x v="7"/>
    <n v="0.33617503420121242"/>
    <n v="0.17182333758072257"/>
    <n v="0.17311675270511612"/>
    <n v="3.6088452342607998E-2"/>
    <n v="0.19416728165501287"/>
    <n v="0.91137085848467192"/>
    <n v="1.4846325307562307"/>
    <x v="1"/>
    <n v="218020"/>
    <n v="0.57326167227155878"/>
    <n v="0.38613034565499865"/>
  </r>
  <r>
    <s v="ACC"/>
    <s v="ACC019734"/>
    <s v="Shatterproof AL can"/>
    <x v="8"/>
    <n v="6.3549460280598047E-3"/>
    <n v="9.8584324298928841E-2"/>
    <n v="0.11911365766046278"/>
    <n v="3.6625697602601058E-2"/>
    <n v="1.1198576655016623E-2"/>
    <n v="0.27187720224506906"/>
    <n v="0.37874903798144333"/>
    <x v="0"/>
    <n v="152990"/>
    <n v="0.10687183573637427"/>
    <n v="0.28217058003883411"/>
  </r>
  <r>
    <s v="ACC"/>
    <s v="ACC986216"/>
    <s v="AL bottle with carabiner"/>
    <x v="9"/>
    <n v="0.44393697521988823"/>
    <n v="1.8802939506537573E-2"/>
    <n v="0.18556814764471963"/>
    <n v="3.2151702738272801E-2"/>
    <n v="0.18587475965292413"/>
    <n v="0.86633452476234241"/>
    <n v="1.4287312752914056"/>
    <x v="1"/>
    <n v="296622"/>
    <n v="0.56239675052906324"/>
    <n v="0.39363368063343901"/>
  </r>
  <r>
    <s v="ACC"/>
    <s v="ACC489143"/>
    <s v="AL can with embossed logo"/>
    <x v="10"/>
    <n v="0.32652217447401133"/>
    <n v="3.4276643714880893E-2"/>
    <n v="4.6676600699369518E-3"/>
    <n v="3.695918946052671E-2"/>
    <n v="7.1819021074091452E-2"/>
    <n v="0.47424468879344733"/>
    <n v="0.61651809543148151"/>
    <x v="3"/>
    <n v="650936"/>
    <n v="0.14227340663803417"/>
    <n v="0.23076923076923073"/>
  </r>
  <r>
    <s v="ACC"/>
    <s v="ACC699030"/>
    <s v="AL bottle with flip-top lid"/>
    <x v="11"/>
    <n v="0.44691176670643862"/>
    <n v="0.29528535322507565"/>
    <n v="5.0804630146704888E-2"/>
    <n v="4.5297776998712734E-3"/>
    <n v="0.19236587615042652"/>
    <n v="0.98989740392851699"/>
    <n v="1.4616123400031373"/>
    <x v="0"/>
    <n v="112054"/>
    <n v="0.47171493607462034"/>
    <n v="0.32273601088617504"/>
  </r>
  <r>
    <s v="ACC"/>
    <s v="ACC829878"/>
    <s v="AL can with thermal insulation"/>
    <x v="12"/>
    <n v="4.8554695057147768E-2"/>
    <n v="6.7674803479160398E-2"/>
    <n v="8.39593966703822E-2"/>
    <n v="4.8016412057515251E-2"/>
    <n v="6.5004045401295243E-2"/>
    <n v="0.31320935266550087"/>
    <n v="0.40717215846515115"/>
    <x v="0"/>
    <n v="494183"/>
    <n v="9.3962805799650273E-2"/>
    <n v="0.23076923076923078"/>
  </r>
  <r>
    <s v="ACC"/>
    <s v="ACC410231"/>
    <s v="AL bottle with silicone sleeve"/>
    <x v="13"/>
    <n v="0.11638032317619629"/>
    <n v="0.24031838508905837"/>
    <n v="7.1080001103954987E-2"/>
    <n v="1.2951847383698551E-2"/>
    <n v="1.923337339445149E-2"/>
    <n v="0.45996393014735959"/>
    <n v="0.59795310919156752"/>
    <x v="1"/>
    <n v="207419"/>
    <n v="0.13798917904420793"/>
    <n v="0.23076923076923084"/>
  </r>
  <r>
    <s v="ACC"/>
    <s v="ACC240885"/>
    <s v="24 oz AL can"/>
    <x v="14"/>
    <n v="7.0139581605525358E-2"/>
    <n v="0.11782766171921139"/>
    <n v="0.19948514011801941"/>
    <n v="4.3179916513404748E-3"/>
    <n v="0.15031680346619156"/>
    <n v="0.54208717856028821"/>
    <n v="0.85587787572795782"/>
    <x v="2"/>
    <n v="133884"/>
    <n v="0.31379069716766961"/>
    <n v="0.36663022385147914"/>
  </r>
  <r>
    <s v="ACC"/>
    <s v="ACC980375"/>
    <s v="AL can with wide mouth"/>
    <x v="15"/>
    <n v="0.32829489052143013"/>
    <n v="4.3221034418180183E-2"/>
    <n v="5.799004093948526E-2"/>
    <n v="1.5244223097308614E-2"/>
    <n v="0.17479493459791146"/>
    <n v="0.61954512357431568"/>
    <n v="0.9585362061979108"/>
    <x v="0"/>
    <n v="396620"/>
    <n v="0.33899108262359512"/>
    <n v="0.35365495891722526"/>
  </r>
  <r>
    <s v="ACC"/>
    <s v="ACC232276"/>
    <s v="AL bottle with fruit infuser"/>
    <x v="16"/>
    <n v="0.24348136902544604"/>
    <n v="9.1440447633014843E-2"/>
    <n v="2.9060420195799443E-2"/>
    <n v="4.3911315723936754E-3"/>
    <n v="0.18537030938586602"/>
    <n v="0.55374367781251999"/>
    <n v="0.719866781156276"/>
    <x v="1"/>
    <n v="241756"/>
    <n v="0.16612310334375602"/>
    <n v="0.23076923076923078"/>
  </r>
  <r>
    <s v="ACC"/>
    <s v="ACC742140"/>
    <s v="AL can with textured grip"/>
    <x v="17"/>
    <n v="0.16059086017138813"/>
    <n v="0.28904550032099097"/>
    <n v="4.7759259661532831E-4"/>
    <n v="5.759343066738371E-3"/>
    <n v="1.5739514290244647E-2"/>
    <n v="0.47161281044597747"/>
    <n v="0.61309665357977072"/>
    <x v="1"/>
    <n v="31375"/>
    <n v="0.14148384313379325"/>
    <n v="0.23076923076923078"/>
  </r>
  <r>
    <s v="ACC"/>
    <s v="ACC195469"/>
    <s v="AL bottle with powder coating"/>
    <x v="18"/>
    <n v="0.48520027816036182"/>
    <n v="7.6013713255338594E-2"/>
    <n v="2.2726155597660315E-2"/>
    <n v="7.3511664793498022E-3"/>
    <n v="0.16395727717474146"/>
    <n v="0.75524859066745198"/>
    <n v="0.98182316786768764"/>
    <x v="4"/>
    <n v="618642"/>
    <n v="0.22657457720023566"/>
    <n v="0.23076923076923081"/>
  </r>
  <r>
    <s v="ACC"/>
    <s v="ACC298278"/>
    <s v="AL can with holographic design"/>
    <x v="19"/>
    <n v="4.0238263539646157E-2"/>
    <n v="0.28817275606863757"/>
    <n v="0.14384453096924224"/>
    <n v="4.288658670152784E-2"/>
    <n v="0.23877278888498565"/>
    <n v="0.75391492616403954"/>
    <n v="1.2722530858816181"/>
    <x v="3"/>
    <n v="191638"/>
    <n v="0.51833815971757857"/>
    <n v="0.40741749064683302"/>
  </r>
  <r>
    <s v="ACC"/>
    <s v="ACC935519"/>
    <s v="AL bottle with vacuum insulation"/>
    <x v="20"/>
    <n v="0.44100125921465366"/>
    <n v="0.2518328242411203"/>
    <n v="0.1323772794676624"/>
    <n v="3.703650670518896E-2"/>
    <n v="0.20546647339503835"/>
    <n v="1.0677143430236637"/>
    <n v="1.7200736610407759"/>
    <x v="3"/>
    <n v="697718"/>
    <n v="0.65235931801711211"/>
    <n v="0.37926243090216549"/>
  </r>
  <r>
    <s v="ACC"/>
    <s v="ACC290087"/>
    <s v="Standard 12 oz AL can"/>
    <x v="21"/>
    <n v="0.1195511747140594"/>
    <n v="9.5712684386512592E-2"/>
    <n v="4.6690839965151623E-2"/>
    <n v="2.0683493991789922E-2"/>
    <n v="0.15696703020048183"/>
    <n v="0.43960522325799534"/>
    <n v="0.73306078189662893"/>
    <x v="2"/>
    <n v="90258"/>
    <n v="0.2934555586386336"/>
    <n v="0.40031545253230399"/>
  </r>
  <r>
    <s v="ACC"/>
    <s v="ACC647968"/>
    <s v="Slim 8 oz AL can"/>
    <x v="22"/>
    <n v="0.27379170624192273"/>
    <n v="6.5284176274582162E-2"/>
    <n v="4.9719557384224626E-4"/>
    <n v="3.3781135100071344E-2"/>
    <n v="4.7185228093893673E-2"/>
    <n v="0.4205394412843122"/>
    <n v="0.6783378465333163"/>
    <x v="2"/>
    <n v="229352"/>
    <n v="0.2577984052490041"/>
    <n v="0.3800442604912837"/>
  </r>
  <r>
    <s v="ACC"/>
    <s v="ACC333576"/>
    <s v="16 oz tallboy AL can"/>
    <x v="23"/>
    <n v="0.3170132007120271"/>
    <n v="9.4655538918671886E-2"/>
    <n v="8.2375212765947836E-2"/>
    <n v="2.2585709951431596E-2"/>
    <n v="0.24901843105966212"/>
    <n v="0.76564809340774054"/>
    <n v="0.99534252143006274"/>
    <x v="1"/>
    <n v="229461"/>
    <n v="0.22969442802232221"/>
    <n v="0.23076923076923081"/>
  </r>
  <r>
    <s v="ACC"/>
    <s v="ACC898935"/>
    <s v="AL can with easy-open lid"/>
    <x v="24"/>
    <n v="0.30404903144766521"/>
    <n v="2.3815372987433112E-2"/>
    <n v="2.0057099134075142E-2"/>
    <n v="2.8080905501309595E-3"/>
    <n v="0.23447956392101335"/>
    <n v="0.58520915804031781"/>
    <n v="0.86600057111246598"/>
    <x v="4"/>
    <n v="496805"/>
    <n v="0.28079141307214817"/>
    <n v="0.32423929318134626"/>
  </r>
  <r>
    <s v="ACC"/>
    <s v="ACC438738"/>
    <s v="AL bottle with twist-off cap"/>
    <x v="25"/>
    <n v="7.1491411161346274E-3"/>
    <n v="0.28331829534341596"/>
    <n v="0.18337645798076821"/>
    <n v="4.9994848784090787E-2"/>
    <n v="0.15073733066649711"/>
    <n v="0.67457607389090668"/>
    <n v="0.87694889605817872"/>
    <x v="0"/>
    <n v="22939"/>
    <n v="0.20237282216727204"/>
    <n v="0.23076923076923081"/>
  </r>
  <r>
    <s v="ACC"/>
    <s v="ACC023461"/>
    <s v="AL can with peelable seal"/>
    <x v="26"/>
    <n v="0.22820846833436143"/>
    <n v="0.15077099015702897"/>
    <n v="7.8886279764392275E-2"/>
    <n v="4.9357631788362499E-2"/>
    <n v="0.16863485433920691"/>
    <n v="0.67585822438335197"/>
    <n v="1.0865820512678872"/>
    <x v="0"/>
    <n v="365892"/>
    <n v="0.41072382688453524"/>
    <n v="0.3779961452568435"/>
  </r>
  <r>
    <s v="ACC"/>
    <s v="ACC215813"/>
    <s v="AL bottle with tamper-evident cap"/>
    <x v="27"/>
    <n v="0.16289097186338503"/>
    <n v="0.13247873665174664"/>
    <n v="7.0982525776316146E-3"/>
    <n v="3.7185421725255761E-2"/>
    <n v="4.0414389569001397E-2"/>
    <n v="0.38006777238702044"/>
    <n v="0.5395346897195078"/>
    <x v="2"/>
    <n v="205596"/>
    <n v="0.15946691733248736"/>
    <n v="0.29556378926328297"/>
  </r>
  <r>
    <s v="ACC"/>
    <s v="ACC631794"/>
    <s v="AL can with window lid"/>
    <x v="28"/>
    <n v="0.45191369276720306"/>
    <n v="6.2344316777294413E-2"/>
    <n v="0.18330245726516781"/>
    <n v="2.8401953193470615E-2"/>
    <n v="3.2040260047381995E-2"/>
    <n v="0.75800268005051796"/>
    <n v="0.98540348406567335"/>
    <x v="3"/>
    <n v="12126"/>
    <n v="0.22740080401515539"/>
    <n v="0.23076923076923078"/>
  </r>
  <r>
    <s v="ACC"/>
    <s v="ACC463667"/>
    <s v="Shatterproof AL can"/>
    <x v="29"/>
    <n v="0.25029247256094961"/>
    <n v="0.29174871996515622"/>
    <n v="3.3019167158454099E-2"/>
    <n v="2.2147480045862061E-2"/>
    <n v="3.3492797619529044E-2"/>
    <n v="0.63070063734995108"/>
    <n v="0.94221065319145736"/>
    <x v="3"/>
    <n v="886465"/>
    <n v="0.31151001584150628"/>
    <n v="0.33061610456892954"/>
  </r>
  <r>
    <s v="ACC"/>
    <s v="ACC301910"/>
    <s v="AL bottle with recloseable lid"/>
    <x v="30"/>
    <n v="0.40499692507734791"/>
    <n v="8.8149615483563551E-2"/>
    <n v="0.12035586853660302"/>
    <n v="1.5922572479176684E-2"/>
    <n v="9.6659984058471274E-2"/>
    <n v="0.72608496563516256"/>
    <n v="0.94931417927551698"/>
    <x v="3"/>
    <n v="240795"/>
    <n v="0.22322921364035442"/>
    <n v="0.23514787676585117"/>
  </r>
  <r>
    <s v="ACC"/>
    <s v="ACC059093"/>
    <s v="AL can with pop top"/>
    <x v="31"/>
    <n v="0.35079894417601792"/>
    <n v="0.22796134347077684"/>
    <n v="2.8571368183207647E-2"/>
    <n v="3.3144945041854938E-2"/>
    <n v="0.22818777832827958"/>
    <n v="0.86866437920013695"/>
    <n v="1.3276845100201586"/>
    <x v="3"/>
    <n v="268687"/>
    <n v="0.45902013082002169"/>
    <n v="0.34572982312872824"/>
  </r>
  <r>
    <s v="ACC"/>
    <s v="ACC673809"/>
    <s v="AL bottle with child-resistant cap"/>
    <x v="32"/>
    <n v="0.1225828804461459"/>
    <n v="5.6665604432639488E-2"/>
    <n v="6.563853340826771E-2"/>
    <n v="4.3709560803928044E-2"/>
    <n v="0.20236537376001412"/>
    <n v="0.49096195285099525"/>
    <n v="0.63825053870629389"/>
    <x v="2"/>
    <n v="182861"/>
    <n v="0.14728858585529864"/>
    <n v="0.23076923076923084"/>
  </r>
  <r>
    <s v="ACC"/>
    <s v="ACC814378"/>
    <s v="AL can with resealable tab"/>
    <x v="33"/>
    <n v="0.32665784243272528"/>
    <n v="6.0294578338700174E-2"/>
    <n v="6.6046147560312532E-2"/>
    <n v="1.7327544077346498E-2"/>
    <n v="0.21073258633317793"/>
    <n v="0.68105869874226244"/>
    <n v="0.92047307412678436"/>
    <x v="4"/>
    <n v="73180"/>
    <n v="0.23941437538452193"/>
    <n v="0.26009927081424372"/>
  </r>
  <r>
    <s v="ACC"/>
    <s v="ACC525408"/>
    <s v="AL bottle with tear strip"/>
    <x v="34"/>
    <n v="8.9396333922955873E-2"/>
    <n v="0.20602115958710329"/>
    <n v="1.1507817015251498E-2"/>
    <n v="8.1558356513646295E-4"/>
    <n v="0.15395363567527839"/>
    <n v="0.46169452976572556"/>
    <n v="0.60020288869544325"/>
    <x v="2"/>
    <n v="79570"/>
    <n v="0.13850835892971769"/>
    <n v="0.23076923076923081"/>
  </r>
  <r>
    <s v="ACC"/>
    <s v="ACC417160"/>
    <s v="24 oz AL can"/>
    <x v="35"/>
    <n v="3.7257413877631318E-2"/>
    <n v="5.2399377312459229E-2"/>
    <n v="9.863989682348917E-3"/>
    <n v="4.8230532719418462E-2"/>
    <n v="9.6880586259645352E-2"/>
    <n v="0.24463189985150327"/>
    <n v="0.31802146980695428"/>
    <x v="0"/>
    <n v="163739"/>
    <n v="7.3389569955451012E-2"/>
    <n v="0.23076923076923084"/>
  </r>
  <r>
    <s v="ACC"/>
    <s v="ACC126553"/>
    <s v="AL can with easy-grip lid"/>
    <x v="36"/>
    <n v="0.1951138667995348"/>
    <n v="0.20433653751836958"/>
    <n v="9.2448425647619667E-2"/>
    <n v="1.4181560258213511E-2"/>
    <n v="0.29466767278977496"/>
    <n v="0.80074806301351242"/>
    <n v="1.0409724819175661"/>
    <x v="1"/>
    <n v="215553"/>
    <n v="0.24022441890405366"/>
    <n v="0.23076923076923073"/>
  </r>
  <r>
    <s v="ACC"/>
    <s v="ACC719309"/>
    <s v="AL bottle with twist nozzle"/>
    <x v="37"/>
    <n v="0.41085590441236669"/>
    <n v="8.3524053258149114E-2"/>
    <n v="0.15335327522772157"/>
    <n v="1.2363198045033476E-2"/>
    <n v="0.18127848966466534"/>
    <n v="0.84137492060793617"/>
    <n v="1.0937873967903171"/>
    <x v="2"/>
    <n v="73717"/>
    <n v="0.25241247618238094"/>
    <n v="0.23076923076923084"/>
  </r>
  <r>
    <s v="ACC"/>
    <s v="ACC152289"/>
    <s v="AL can with pull tab"/>
    <x v="38"/>
    <n v="0.24755201745372829"/>
    <n v="0.15470825223880516"/>
    <n v="0.17803710608240841"/>
    <n v="4.4904150256871361E-2"/>
    <n v="3.2764337527860239E-2"/>
    <n v="0.65796586355967346"/>
    <n v="0.90851195237449234"/>
    <x v="1"/>
    <n v="341049"/>
    <n v="0.25054608881481888"/>
    <n v="0.27577632650840761"/>
  </r>
  <r>
    <s v="ACC"/>
    <s v="ACC196796"/>
    <s v="AL bottle with dropper"/>
    <x v="39"/>
    <n v="0.4954208648979197"/>
    <n v="6.5241661610590931E-2"/>
    <n v="0.15695977313698115"/>
    <n v="6.6263970830435122E-3"/>
    <n v="2.1261120470622206E-2"/>
    <n v="0.74550981719915754"/>
    <n v="1.1135702983519309"/>
    <x v="0"/>
    <n v="380635"/>
    <n v="0.36806048115277334"/>
    <n v="0.33052289711524985"/>
  </r>
  <r>
    <s v="ACC"/>
    <s v="ACC823691"/>
    <s v="AL can with embossed logo"/>
    <x v="40"/>
    <n v="0.29447294276184732"/>
    <n v="5.6558017062661531E-2"/>
    <n v="1.8975888242281025E-2"/>
    <n v="2.0903856195706325E-2"/>
    <n v="0.21573294619504371"/>
    <n v="0.60664365045753987"/>
    <n v="0.88550706011826752"/>
    <x v="1"/>
    <n v="108345"/>
    <n v="0.27886340966072765"/>
    <n v="0.31491946503902851"/>
  </r>
  <r>
    <s v="ACC"/>
    <s v="ACC063434"/>
    <s v="AL bottle with squeeze cap"/>
    <x v="41"/>
    <n v="0.15510492335570231"/>
    <n v="0.28060905492998406"/>
    <n v="1.3936298032516038E-2"/>
    <n v="4.648710265874105E-2"/>
    <n v="0.20875034479296448"/>
    <n v="0.70488772376990794"/>
    <n v="0.91635404090088035"/>
    <x v="0"/>
    <n v="230198"/>
    <n v="0.21146631713097241"/>
    <n v="0.23076923076923081"/>
  </r>
  <r>
    <s v="ACC"/>
    <s v="ACC744386"/>
    <s v="Standard 12 oz AL can"/>
    <x v="42"/>
    <n v="0.10454007109071467"/>
    <n v="5.6029659791455855E-2"/>
    <n v="9.9607049590775598E-2"/>
    <n v="2.3342366308183173E-2"/>
    <n v="0.25939644207697071"/>
    <n v="0.54291558885809998"/>
    <n v="0.70579026551553004"/>
    <x v="2"/>
    <n v="62394"/>
    <n v="0.16287467665743005"/>
    <n v="0.23076923076923084"/>
  </r>
  <r>
    <s v="ACC"/>
    <s v="ACC788142"/>
    <s v="Slim 8 oz AL can"/>
    <x v="43"/>
    <n v="0.41350517236796741"/>
    <n v="6.4503432895320026E-2"/>
    <n v="2.8728167550882325E-2"/>
    <n v="4.9723272053330381E-2"/>
    <n v="0.14230348856167527"/>
    <n v="0.69876353342917541"/>
    <n v="0.90839259345792811"/>
    <x v="4"/>
    <n v="131582"/>
    <n v="0.2096290600287527"/>
    <n v="0.23076923076923084"/>
  </r>
  <r>
    <s v="ACC"/>
    <s v="ACC549684"/>
    <s v="16 oz tallboy AL can"/>
    <x v="44"/>
    <n v="0.16993383704936843"/>
    <n v="0.18773383383408709"/>
    <n v="0.17028720595047006"/>
    <n v="2.7733602963258802E-2"/>
    <n v="8.209888197369615E-2"/>
    <n v="0.63778736177088058"/>
    <n v="0.92668071490127812"/>
    <x v="1"/>
    <n v="139032"/>
    <n v="0.28889335313039755"/>
    <n v="0.31175069091750135"/>
  </r>
  <r>
    <s v="ACC"/>
    <s v="ACC486561"/>
    <s v="AL can with aerosol spray"/>
    <x v="45"/>
    <n v="0.45527044658618593"/>
    <n v="0.21610442873708346"/>
    <n v="0.14920523795289503"/>
    <n v="3.5046638672062758E-2"/>
    <n v="0.15300187679975266"/>
    <n v="1.0086286287479798"/>
    <n v="1.3112172173723737"/>
    <x v="0"/>
    <n v="249003"/>
    <n v="0.30258858862439397"/>
    <n v="0.23076923076923078"/>
  </r>
  <r>
    <s v="ACC"/>
    <s v="ACC433409"/>
    <s v="AL bottle with pump dispenser"/>
    <x v="46"/>
    <n v="1.6343585469424882E-2"/>
    <n v="5.9873573098753304E-2"/>
    <n v="0.12444629732764936"/>
    <n v="2.3455198691669888E-2"/>
    <n v="0.15798566926708499"/>
    <n v="0.38210432385458243"/>
    <n v="0.4967356210109572"/>
    <x v="0"/>
    <n v="458773"/>
    <n v="0.11463129715637477"/>
    <n v="0.23076923076923084"/>
  </r>
  <r>
    <s v="ACC"/>
    <s v="ACC178702"/>
    <s v="AL can with twist-lock cap"/>
    <x v="47"/>
    <n v="0.48643448916263976"/>
    <n v="0.16219658835407158"/>
    <n v="2.2742012889676057E-2"/>
    <n v="3.6275636691932421E-2"/>
    <n v="4.1037349537679122E-3"/>
    <n v="0.71175246205208775"/>
    <n v="0.96615713275810067"/>
    <x v="4"/>
    <n v="124431"/>
    <n v="0.25440467070601291"/>
    <n v="0.26331604050757329"/>
  </r>
  <r>
    <s v="ACC"/>
    <s v="ACC895374"/>
    <s v="AL bottle with roll-on applicator"/>
    <x v="48"/>
    <n v="0.1355274352809771"/>
    <n v="0.10851915263949204"/>
    <n v="0.17883655815327543"/>
    <n v="4.8632151412592089E-3"/>
    <n v="0.29770686549910985"/>
    <n v="0.72545322671411361"/>
    <n v="1.0271245833277873"/>
    <x v="4"/>
    <n v="81925"/>
    <n v="0.30167135661367372"/>
    <n v="0.29370473797471269"/>
  </r>
  <r>
    <s v="ACC"/>
    <s v="ACC358728"/>
    <s v="AL can with push-up bottom"/>
    <x v="49"/>
    <n v="0.12949093303649978"/>
    <n v="3.4264011230138398E-2"/>
    <n v="3.0591692577444787E-2"/>
    <n v="5.0279948676583367E-3"/>
    <n v="0.27108116511584862"/>
    <n v="0.47045579682758992"/>
    <n v="0.61159253587586693"/>
    <x v="2"/>
    <n v="82157"/>
    <n v="0.141136739048277"/>
    <n v="0.23076923076923081"/>
  </r>
  <r>
    <s v="ACC"/>
    <s v="ACC636447"/>
    <s v="Shatterproof AL can"/>
    <x v="50"/>
    <n v="1.0380367364250076E-2"/>
    <n v="0.26960741707236741"/>
    <n v="8.5292423900778847E-2"/>
    <n v="4.4990403245647424E-2"/>
    <n v="0.2201528963171196"/>
    <n v="0.63042350790016333"/>
    <n v="0.81955056027021234"/>
    <x v="2"/>
    <n v="157952"/>
    <n v="0.18912705237004901"/>
    <n v="0.23076923076923078"/>
  </r>
  <r>
    <s v="ACC"/>
    <s v="ACC145945"/>
    <s v="AL bottle with flip-cap"/>
    <x v="51"/>
    <n v="0.41838740604858471"/>
    <n v="3.3251292630526383E-2"/>
    <n v="3.6203696355652924E-2"/>
    <n v="4.7041742057130798E-2"/>
    <n v="0.26530900175615751"/>
    <n v="0.80019313884805232"/>
    <n v="1.0402510805024681"/>
    <x v="3"/>
    <n v="960393"/>
    <n v="0.24005794165441574"/>
    <n v="0.23076923076923081"/>
  </r>
  <r>
    <s v="ACC"/>
    <s v="ACC058266"/>
    <s v="AL can with twist-up base"/>
    <x v="52"/>
    <n v="0.22689437076872931"/>
    <n v="0.24983523669017271"/>
    <n v="0.18819598113360614"/>
    <n v="1.4343116522612576E-2"/>
    <n v="0.16541221790847752"/>
    <n v="0.84468092302359821"/>
    <n v="1.1104520046170248"/>
    <x v="1"/>
    <n v="37955"/>
    <n v="0.26577108159342655"/>
    <n v="0.23933594652304338"/>
  </r>
  <r>
    <s v="ACC"/>
    <s v="ACC088337"/>
    <s v="AL bottle with dropper"/>
    <x v="39"/>
    <n v="0.14267806400512728"/>
    <n v="0.13144155740809332"/>
    <n v="3.2423816070604718E-2"/>
    <n v="2.8793906064202415E-2"/>
    <n v="0.29010205181476428"/>
    <n v="0.62543939536279203"/>
    <n v="0.81307121397162962"/>
    <x v="3"/>
    <n v="902845"/>
    <n v="0.1876318186088376"/>
    <n v="0.23076923076923075"/>
  </r>
  <r>
    <s v="ACC"/>
    <s v="ACC151828"/>
    <s v="Standard 12 oz AL can"/>
    <x v="21"/>
    <n v="0.45945207883672984"/>
    <n v="0.26841543153230885"/>
    <n v="0.19413337546220788"/>
    <n v="1.2182504542372803E-2"/>
    <n v="0.22960841785131886"/>
    <n v="1.1637918082249381"/>
    <n v="1.5129293506924195"/>
    <x v="0"/>
    <n v="146967"/>
    <n v="0.34913754246748141"/>
    <n v="0.23076923076923075"/>
  </r>
  <r>
    <s v="ACC"/>
    <s v="ACC190249"/>
    <s v="Slim 8 oz AL can"/>
    <x v="22"/>
    <n v="0.4509953517341973"/>
    <n v="0.14754067334346804"/>
    <n v="6.8451263992231823E-2"/>
    <n v="1.0606199154083458E-2"/>
    <n v="0.17802074096534326"/>
    <n v="0.85561422918932384"/>
    <n v="1.3541476720094545"/>
    <x v="2"/>
    <n v="221000"/>
    <n v="0.49853344282013068"/>
    <n v="0.36815293717585773"/>
  </r>
  <r>
    <s v="ACC"/>
    <s v="ACC809582"/>
    <s v="16 oz tallboy AL can"/>
    <x v="23"/>
    <n v="0.40839042632668016"/>
    <n v="8.533210716310087E-2"/>
    <n v="1.2712467256019044E-2"/>
    <n v="4.9497478902118391E-2"/>
    <n v="0.1227980884310373"/>
    <n v="0.67873056807895582"/>
    <n v="0.92525929345621538"/>
    <x v="3"/>
    <n v="58696"/>
    <n v="0.24652872537725956"/>
    <n v="0.26644285242072596"/>
  </r>
  <r>
    <s v="ACC"/>
    <s v="ACC739396"/>
    <s v="AL can with screw cap"/>
    <x v="53"/>
    <n v="0.24916864649410447"/>
    <n v="2.6718416475865168E-2"/>
    <n v="8.8811993429645061E-2"/>
    <n v="3.6408448259055374E-3"/>
    <n v="0.12864338855145444"/>
    <n v="0.4969832897769747"/>
    <n v="0.64607827671006712"/>
    <x v="3"/>
    <n v="15437"/>
    <n v="0.14909498693309242"/>
    <n v="0.23076923076923078"/>
  </r>
  <r>
    <s v="ACC"/>
    <s v="ACC214950"/>
    <s v="AL bottle with sports cap"/>
    <x v="54"/>
    <n v="0.36375681164019696"/>
    <n v="0.2730349444150415"/>
    <n v="0.11174992166510285"/>
    <n v="3.870496985726004E-2"/>
    <n v="0.17941609015335738"/>
    <n v="0.96666273773095879"/>
    <n v="1.2566615590502466"/>
    <x v="0"/>
    <n v="231053"/>
    <n v="0.28999882131928778"/>
    <n v="0.23076923076923087"/>
  </r>
  <r>
    <s v="ACC"/>
    <s v="ACC945808"/>
    <s v="AL can with resealable lid"/>
    <x v="33"/>
    <n v="0.13456271626662875"/>
    <n v="0.29753861733746462"/>
    <n v="0.15271412065746792"/>
    <n v="2.9699729630388041E-2"/>
    <n v="0.21670673358553594"/>
    <n v="0.83122191747748531"/>
    <n v="1.169602214406011"/>
    <x v="1"/>
    <n v="155642"/>
    <n v="0.33838029692852567"/>
    <n v="0.28931229161563615"/>
  </r>
  <r>
    <s v="ACC"/>
    <s v="ACC045263"/>
    <s v="AL bottle with straw"/>
    <x v="55"/>
    <n v="0.48957535368871563"/>
    <n v="0.17860333693976552"/>
    <n v="2.4577580452695449E-2"/>
    <n v="3.7311073713794989E-2"/>
    <n v="0.21046188177728117"/>
    <n v="0.94052922657225269"/>
    <n v="1.5377740341739015"/>
    <x v="2"/>
    <n v="175974"/>
    <n v="0.59724480760164878"/>
    <n v="0.38838268453563213"/>
  </r>
  <r>
    <s v="ACC"/>
    <s v="ACC901931"/>
    <s v="AL can with matte finish"/>
    <x v="56"/>
    <n v="0.12559203557142168"/>
    <n v="0.29374815087874945"/>
    <n v="8.4648038253625019E-2"/>
    <n v="4.1320032069080227E-2"/>
    <n v="0.25035499141446754"/>
    <n v="0.7956632481873438"/>
    <n v="1.2001109033994133"/>
    <x v="2"/>
    <n v="223751"/>
    <n v="0.40444765521206949"/>
    <n v="0.33700856651367644"/>
  </r>
  <r>
    <s v="ACC"/>
    <s v="ACC583001"/>
    <s v="Shatterproof AL can"/>
    <x v="57"/>
    <n v="0.19610276229635881"/>
    <n v="0.27105781342339386"/>
    <n v="5.5523173241072345E-2"/>
    <n v="1.2308791079923016E-2"/>
    <n v="0.17128894456876129"/>
    <n v="0.70628148460950935"/>
    <n v="0.91816592999236213"/>
    <x v="2"/>
    <n v="100546"/>
    <n v="0.21188444538285278"/>
    <n v="0.23076923076923075"/>
  </r>
  <r>
    <s v="ACC"/>
    <s v="ACC402993"/>
    <s v="AL bottle with carabiner"/>
    <x v="58"/>
    <n v="0.41786511478427513"/>
    <n v="9.3118500133793136E-2"/>
    <n v="0.13735913158017005"/>
    <n v="4.6028101228019432E-2"/>
    <n v="8.8118214407736373E-2"/>
    <n v="0.78248906213399416"/>
    <n v="1.2072486010577541"/>
    <x v="0"/>
    <n v="441161"/>
    <n v="0.42475953892375995"/>
    <n v="0.3518409866464941"/>
  </r>
  <r>
    <s v="ACC"/>
    <s v="ACC539102"/>
    <s v="AL can with embossed logo"/>
    <x v="59"/>
    <n v="0.23045811694900947"/>
    <n v="4.046656014032627E-2"/>
    <n v="6.7200762591338878E-2"/>
    <n v="1.168867675748153E-3"/>
    <n v="0.1008017339429591"/>
    <n v="0.4400960412993819"/>
    <n v="0.57212485368919652"/>
    <x v="4"/>
    <n v="135548"/>
    <n v="0.13202881238981462"/>
    <n v="0.23076923076923084"/>
  </r>
  <r>
    <s v="ACC"/>
    <s v="ACC691941"/>
    <s v="AL bottle with flip-top lid"/>
    <x v="11"/>
    <n v="0.15264907073350509"/>
    <n v="0.2004214496290857"/>
    <n v="6.5767980103533463E-2"/>
    <n v="1.5381493680989173E-2"/>
    <n v="0.14854842217653566"/>
    <n v="0.58276841632364906"/>
    <n v="0.75759894122074378"/>
    <x v="2"/>
    <n v="182139"/>
    <n v="0.17483052489709472"/>
    <n v="0.23076923076923078"/>
  </r>
  <r>
    <s v="ACC"/>
    <s v="ACC028945"/>
    <s v="AL can with thermal insulation"/>
    <x v="12"/>
    <n v="1.3958004524340484E-2"/>
    <n v="0.22095289413034802"/>
    <n v="5.6541045507919496E-2"/>
    <n v="1.1791702132196408E-2"/>
    <n v="0.14826146374429852"/>
    <n v="0.45150511003910287"/>
    <n v="0.68021593963155125"/>
    <x v="2"/>
    <n v="158893"/>
    <n v="0.22871082959244837"/>
    <n v="0.33623268181032762"/>
  </r>
  <r>
    <s v="ACC"/>
    <s v="ACC638936"/>
    <s v="AL bottle with silicone sleeve"/>
    <x v="60"/>
    <n v="0.15355771458475503"/>
    <n v="0.14949528923873195"/>
    <n v="6.2549736611102733E-2"/>
    <n v="3.1613280070224258E-2"/>
    <n v="0.10232834366237777"/>
    <n v="0.49954436416719172"/>
    <n v="0.64940767341734928"/>
    <x v="3"/>
    <n v="991975"/>
    <n v="0.14986330925015756"/>
    <n v="0.23076923076923081"/>
  </r>
  <r>
    <s v="ACC"/>
    <s v="ACC483706"/>
    <s v="24 oz AL can"/>
    <x v="35"/>
    <n v="4.5354357180720672E-2"/>
    <n v="0.29010994984499189"/>
    <n v="2.3070275588553971E-2"/>
    <n v="3.0749230452405785E-2"/>
    <n v="5.6547454579054475E-2"/>
    <n v="0.44583126764572678"/>
    <n v="0.74234178213410063"/>
    <x v="2"/>
    <n v="166362"/>
    <n v="0.29651051448837384"/>
    <n v="0.39942587312808775"/>
  </r>
  <r>
    <s v="ACC"/>
    <s v="ACC934064"/>
    <s v="AL can with wide mouth"/>
    <x v="15"/>
    <n v="0.46881753962922368"/>
    <n v="0.25343123592900041"/>
    <n v="1.528452737439856E-2"/>
    <n v="3.8090315132825882E-2"/>
    <n v="0.11986281961454323"/>
    <n v="0.89548643767999181"/>
    <n v="1.2172446497557445"/>
    <x v="0"/>
    <n v="276701"/>
    <n v="0.32175821207575273"/>
    <n v="0.26433323172980677"/>
  </r>
  <r>
    <s v="ACC"/>
    <s v="ACC488085"/>
    <s v="AL bottle with fruit infuser"/>
    <x v="16"/>
    <n v="0.22627944838587127"/>
    <n v="0.1673656523446235"/>
    <n v="0.12448253921517305"/>
    <n v="2.6233216441214586E-2"/>
    <n v="0.16699356472992347"/>
    <n v="0.7113544211168058"/>
    <n v="0.92476074745184755"/>
    <x v="3"/>
    <n v="816242"/>
    <n v="0.21340632633504175"/>
    <n v="0.23076923076923078"/>
  </r>
  <r>
    <s v="ACC"/>
    <s v="ACC470196"/>
    <s v="AL can with textured grip"/>
    <x v="17"/>
    <n v="0.30053367962800365"/>
    <n v="0.23886171239835338"/>
    <n v="0.16022436236158169"/>
    <n v="1.7271328837277927E-2"/>
    <n v="0.24386869904299002"/>
    <n v="0.96075978226820657"/>
    <n v="1.3899095943412241"/>
    <x v="3"/>
    <n v="16447"/>
    <n v="0.4291498120730175"/>
    <n v="0.30876095382046903"/>
  </r>
  <r>
    <s v="ACC"/>
    <s v="ACC598944"/>
    <s v="AL bottle with powder coating"/>
    <x v="18"/>
    <n v="0.18335398117232105"/>
    <n v="0.28638752885394825"/>
    <n v="0.17648937739566792"/>
    <n v="4.6272050916342121E-3"/>
    <n v="4.493746901630525E-2"/>
    <n v="0.69579556152987665"/>
    <n v="0.9045342299888397"/>
    <x v="1"/>
    <n v="340939"/>
    <n v="0.20873866845896305"/>
    <n v="0.23076923076923081"/>
  </r>
  <r>
    <s v="ACC"/>
    <s v="ACC607555"/>
    <s v="AL can with holographic design"/>
    <x v="19"/>
    <n v="0.12169570680306147"/>
    <n v="6.1008622447606617E-2"/>
    <n v="3.5068030749989989E-3"/>
    <n v="2.1506199647577658E-2"/>
    <n v="2.9986048896684103E-2"/>
    <n v="0.23770338086992887"/>
    <n v="0.30901439513090756"/>
    <x v="0"/>
    <n v="202717"/>
    <n v="7.1311014260978689E-2"/>
    <n v="0.23076923076923084"/>
  </r>
  <r>
    <s v="ACC"/>
    <s v="ACC723229"/>
    <s v="AL bottle with vacuum insulation"/>
    <x v="20"/>
    <n v="7.4110915227883434E-2"/>
    <n v="4.5030104361865053E-2"/>
    <n v="0.10491377437106382"/>
    <n v="3.6195687705643689E-3"/>
    <n v="0.18483338188211584"/>
    <n v="0.41250774461349249"/>
    <n v="0.53626006799754022"/>
    <x v="1"/>
    <n v="58762"/>
    <n v="0.12375232338404774"/>
    <n v="0.23076923076923075"/>
  </r>
  <r>
    <s v="ACC"/>
    <s v="ACC376014"/>
    <s v="Standard 12 oz AL can"/>
    <x v="61"/>
    <n v="0.41965279037918846"/>
    <n v="0.25519892303826919"/>
    <n v="0.1518383130113872"/>
    <n v="3.6435592582364104E-2"/>
    <n v="5.3222673788947183E-2"/>
    <n v="0.91634829280015606"/>
    <n v="1.1912527806402029"/>
    <x v="2"/>
    <n v="115444"/>
    <n v="0.27490448784004684"/>
    <n v="0.23076923076923078"/>
  </r>
  <r>
    <s v="ACC"/>
    <s v="ACC787611"/>
    <s v="Slim 8 oz AL can"/>
    <x v="62"/>
    <n v="0.11738031065520826"/>
    <n v="0.277424215973675"/>
    <n v="0.19986328928677113"/>
    <n v="2.8590870132302E-2"/>
    <n v="0.2466699064118632"/>
    <n v="0.86992859245981968"/>
    <n v="1.3035263625398847"/>
    <x v="2"/>
    <n v="76918"/>
    <n v="0.43359777008006506"/>
    <n v="0.33263444648346957"/>
  </r>
  <r>
    <s v="ACC"/>
    <s v="ACC215602"/>
    <s v="16 oz tallboy AL can"/>
    <x v="44"/>
    <n v="0.31214530175115934"/>
    <n v="0.27429475390250557"/>
    <n v="0.18502322795949136"/>
    <n v="2.3366225424071199E-2"/>
    <n v="3.3985451300564205E-2"/>
    <n v="0.82881496033779156"/>
    <n v="1.3660570594808135"/>
    <x v="3"/>
    <n v="1130199"/>
    <n v="0.5372420991430219"/>
    <n v="0.39327939884678553"/>
  </r>
  <r>
    <s v="ACC"/>
    <s v="ACC695874"/>
    <s v="AL can with easy-open lid"/>
    <x v="24"/>
    <n v="0.23531469588959186"/>
    <n v="0.12154850393589167"/>
    <n v="0.131312031747153"/>
    <n v="4.4098592867941655E-2"/>
    <n v="5.8056390580365685E-2"/>
    <n v="0.59033021502094396"/>
    <n v="0.82655365717666174"/>
    <x v="3"/>
    <n v="683447"/>
    <n v="0.23622344215571778"/>
    <n v="0.28579323327006834"/>
  </r>
  <r>
    <s v="ACC"/>
    <s v="ACC568816"/>
    <s v="AL bottle with twist-off cap"/>
    <x v="25"/>
    <n v="0.30130554100567941"/>
    <n v="0.27519704580848109"/>
    <n v="4.0355421806236816E-2"/>
    <n v="3.7102144687146385E-2"/>
    <n v="2.0294012912600079E-2"/>
    <n v="0.67425416622014378"/>
    <n v="0.91519246531490983"/>
    <x v="3"/>
    <n v="772628"/>
    <n v="0.24093829909476605"/>
    <n v="0.2632651690503825"/>
  </r>
  <r>
    <s v="ACC"/>
    <s v="ACC431833"/>
    <s v="AL can with peelable seal"/>
    <x v="26"/>
    <n v="0.1052755977648025"/>
    <n v="0.2459931088808153"/>
    <n v="0.12902709411059127"/>
    <n v="4.9672100779129535E-2"/>
    <n v="0.13823408178308422"/>
    <n v="0.66820198331842295"/>
    <n v="0.99470098954538699"/>
    <x v="4"/>
    <n v="32823"/>
    <n v="0.32649900622696404"/>
    <n v="0.32823834464685259"/>
  </r>
  <r>
    <s v="ACC"/>
    <s v="ACC802329"/>
    <s v="AL bottle with tamper-evident cap"/>
    <x v="27"/>
    <n v="0.3004823730799086"/>
    <n v="0.23068264711233519"/>
    <n v="7.0561473322465582E-2"/>
    <n v="3.1131709122365504E-2"/>
    <n v="0.11851080608009623"/>
    <n v="0.75136900871717105"/>
    <n v="0.97677971133232244"/>
    <x v="2"/>
    <n v="51540"/>
    <n v="0.22541070261515139"/>
    <n v="0.23076923076923084"/>
  </r>
  <r>
    <s v="ACC"/>
    <s v="ACC192880"/>
    <s v="AL can with window lid"/>
    <x v="28"/>
    <n v="0.1379542502175129"/>
    <n v="5.8785930974615284E-2"/>
    <n v="2.0957807892339055E-2"/>
    <n v="2.3411277374112988E-2"/>
    <n v="2.5040728732814131E-2"/>
    <n v="0.26614999519139437"/>
    <n v="0.34599499374881271"/>
    <x v="4"/>
    <n v="719255"/>
    <n v="7.9844998557418334E-2"/>
    <n v="0.23076923076923081"/>
  </r>
  <r>
    <s v="ACC"/>
    <s v="ACC659011"/>
    <s v="Shatterproof AL can"/>
    <x v="29"/>
    <n v="0.2531355394207791"/>
    <n v="7.0767419298206527E-2"/>
    <n v="0.10646242051864055"/>
    <n v="6.4913106992057551E-3"/>
    <n v="0.29616310109285232"/>
    <n v="0.73301979102968429"/>
    <n v="0.95292572833858957"/>
    <x v="3"/>
    <n v="151824"/>
    <n v="0.21990593730890529"/>
    <n v="0.23076923076923078"/>
  </r>
  <r>
    <s v="ACC"/>
    <s v="ACC901041"/>
    <s v="AL bottle with recloseable lid"/>
    <x v="30"/>
    <n v="0.14190956405339805"/>
    <n v="0.18579044432083625"/>
    <n v="0.12855247067042019"/>
    <n v="4.7434802010850999E-2"/>
    <n v="0.16111866712917167"/>
    <n v="0.6648059481846772"/>
    <n v="0.86424773264008037"/>
    <x v="2"/>
    <n v="183777"/>
    <n v="0.19944178445540317"/>
    <n v="0.23076923076923078"/>
  </r>
  <r>
    <s v="ACC"/>
    <s v="ACC488278"/>
    <s v="AL can with pop top"/>
    <x v="31"/>
    <n v="0.48503466966719283"/>
    <n v="0.2398621896207746"/>
    <n v="0.19622646271286226"/>
    <n v="3.9804045101589622E-2"/>
    <n v="0.18718021470123752"/>
    <n v="1.1481075818036568"/>
    <n v="1.4925398563447538"/>
    <x v="2"/>
    <n v="13262"/>
    <n v="0.34443227454109704"/>
    <n v="0.23076923076923078"/>
  </r>
  <r>
    <s v="ACC"/>
    <s v="ACC781231"/>
    <s v="AL bottle with child-resistant cap"/>
    <x v="32"/>
    <n v="0.47592553712454211"/>
    <n v="0.16234509400565786"/>
    <n v="1.8622380175112398E-2"/>
    <n v="7.3970568965047723E-3"/>
    <n v="0.12442198191585052"/>
    <n v="0.78871205011766765"/>
    <n v="1.2545406168107287"/>
    <x v="4"/>
    <n v="364555"/>
    <n v="0.46582856669306105"/>
    <n v="0.37131405747331031"/>
  </r>
  <r>
    <s v="ACC"/>
    <s v="ACC093264"/>
    <s v="AL can with resealable tab"/>
    <x v="63"/>
    <n v="0.39771996207066562"/>
    <n v="0.17683151735913394"/>
    <n v="3.5824450816600038E-2"/>
    <n v="3.7332188291520449E-2"/>
    <n v="0.1720022222542435"/>
    <n v="0.81971034079216354"/>
    <n v="1.2412103213740571"/>
    <x v="1"/>
    <n v="234222"/>
    <n v="0.42149998058189353"/>
    <n v="0.33958787912372529"/>
  </r>
  <r>
    <s v="ACC"/>
    <s v="ACC720325"/>
    <s v="AL bottle with tear strip"/>
    <x v="64"/>
    <n v="8.6996005863241743E-2"/>
    <n v="1.8072079287381415E-2"/>
    <n v="9.3136088950039331E-2"/>
    <n v="3.2148836409316581E-2"/>
    <n v="1.8809108977084276E-2"/>
    <n v="0.24916211948706335"/>
    <n v="0.32391075533318237"/>
    <x v="2"/>
    <n v="131337"/>
    <n v="7.4748635846119016E-2"/>
    <n v="0.23076923076923078"/>
  </r>
  <r>
    <s v="ACC"/>
    <s v="ACC952826"/>
    <s v="24 oz AL can"/>
    <x v="14"/>
    <n v="0.35953686908727811"/>
    <n v="2.5411487049737846E-2"/>
    <n v="0.11763430600809495"/>
    <n v="2.6442187831252392E-2"/>
    <n v="0.21611028200416749"/>
    <n v="0.74513513198053083"/>
    <n v="0.96867567157469014"/>
    <x v="4"/>
    <n v="287258"/>
    <n v="0.22354053959415932"/>
    <n v="0.23076923076923081"/>
  </r>
  <r>
    <s v="ACC"/>
    <s v="ACC753027"/>
    <s v="AL can with easy-grip lid"/>
    <x v="36"/>
    <n v="0.14965969946567531"/>
    <n v="0.25270777427579644"/>
    <n v="2.31909568475414E-2"/>
    <n v="3.0375341428461201E-2"/>
    <n v="0.11216562608814476"/>
    <n v="0.56809939810561916"/>
    <n v="0.73852921753730494"/>
    <x v="1"/>
    <n v="54521"/>
    <n v="0.17042981943168578"/>
    <n v="0.23076923076923081"/>
  </r>
  <r>
    <s v="ACC"/>
    <s v="ACC721259"/>
    <s v="AL bottle with twist nozzle"/>
    <x v="65"/>
    <n v="5.1692370543041655E-3"/>
    <n v="0.2272825802894512"/>
    <n v="0.14675386008529792"/>
    <n v="9.3552613022357903E-3"/>
    <n v="1.2978669005255016E-3"/>
    <n v="0.38985880563181463"/>
    <n v="0.6594981320400346"/>
    <x v="0"/>
    <n v="277115"/>
    <n v="0.26963932640821997"/>
    <n v="0.40885532999788937"/>
  </r>
  <r>
    <s v="ACC"/>
    <s v="ACC291837"/>
    <s v="AL can with pull tab"/>
    <x v="66"/>
    <n v="0.16483535155886248"/>
    <n v="9.1145011245735222E-2"/>
    <n v="0.18036847856025007"/>
    <n v="4.361096052950586E-2"/>
    <n v="1.613035421314014E-2"/>
    <n v="0.49609015610749374"/>
    <n v="0.703718258290287"/>
    <x v="2"/>
    <n v="91865"/>
    <n v="0.20762810218279326"/>
    <n v="0.29504435864323664"/>
  </r>
  <r>
    <s v="ACC"/>
    <s v="ACC808335"/>
    <s v="AL bottle with dropper"/>
    <x v="39"/>
    <n v="0.21612003937085428"/>
    <n v="0.15291591721249542"/>
    <n v="0.16887571226553488"/>
    <n v="3.0884596485307472E-2"/>
    <n v="1.3541732933001737E-2"/>
    <n v="0.58233799826719379"/>
    <n v="0.95955919124020184"/>
    <x v="1"/>
    <n v="228385"/>
    <n v="0.37722119297300805"/>
    <n v="0.39311925352459065"/>
  </r>
  <r>
    <s v="ACC"/>
    <s v="ACC139870"/>
    <s v="AL can with embossed logo"/>
    <x v="40"/>
    <n v="3.2167245378261045E-2"/>
    <n v="7.2708904646858863E-2"/>
    <n v="0.11034063826385808"/>
    <n v="4.0000830186868674E-2"/>
    <n v="0.14136994348358281"/>
    <n v="0.39658756195942946"/>
    <n v="0.51556383054725829"/>
    <x v="0"/>
    <n v="427940"/>
    <n v="0.11897626858782884"/>
    <n v="0.23076923076923078"/>
  </r>
  <r>
    <s v="ACC"/>
    <s v="ACC781414"/>
    <s v="AL bottle with squeeze cap"/>
    <x v="67"/>
    <n v="0.12476170586424823"/>
    <n v="0.22239431729704365"/>
    <n v="1.8407315057010078E-2"/>
    <n v="2.3648886800036042E-2"/>
    <n v="4.854436499934995E-2"/>
    <n v="0.43775659001768796"/>
    <n v="0.56908356702299434"/>
    <x v="4"/>
    <n v="67551"/>
    <n v="0.13132697700530638"/>
    <n v="0.23076923076923075"/>
  </r>
  <r>
    <s v="ACC"/>
    <s v="ACC447797"/>
    <s v="Standard 12 oz AL can"/>
    <x v="68"/>
    <n v="0.30372795756236592"/>
    <n v="0.16843920023195272"/>
    <n v="0.10923473580130104"/>
    <n v="1.0931995690677366E-2"/>
    <n v="3.5324747527312052E-2"/>
    <n v="0.62765863681360912"/>
    <n v="0.9298066702716079"/>
    <x v="1"/>
    <n v="159811"/>
    <n v="0.30214803345799879"/>
    <n v="0.32495791127174606"/>
  </r>
  <r>
    <s v="ACC"/>
    <s v="ACC861243"/>
    <s v="Slim 8 oz AL can"/>
    <x v="43"/>
    <n v="0.13173206701707785"/>
    <n v="8.8351419724954319E-2"/>
    <n v="0.19255638673510342"/>
    <n v="2.9212463646991873E-3"/>
    <n v="1.0619236009437049E-2"/>
    <n v="0.42618035585127184"/>
    <n v="0.55403446260665346"/>
    <x v="1"/>
    <n v="205727"/>
    <n v="0.12785410675538161"/>
    <n v="0.23076923076923087"/>
  </r>
  <r>
    <s v="ACC"/>
    <s v="ACC797860"/>
    <s v="16 oz tallboy AL can"/>
    <x v="69"/>
    <n v="0.32823749977037509"/>
    <n v="0.19173916007533884"/>
    <n v="0.15893601399927582"/>
    <n v="4.5680591472890802E-2"/>
    <n v="0.12904359713784244"/>
    <n v="0.85363686245572301"/>
    <n v="1.3683269364211146"/>
    <x v="0"/>
    <n v="301294"/>
    <n v="0.51469007396539157"/>
    <n v="0.3761455396848164"/>
  </r>
  <r>
    <s v="ACC"/>
    <s v="ACC342501"/>
    <s v="AL can with aerosol spray"/>
    <x v="45"/>
    <n v="0.4454561042931558"/>
    <n v="3.4163125238252821E-3"/>
    <n v="9.7474389205946407E-2"/>
    <n v="8.1531609146729359E-3"/>
    <n v="0.21352945276742663"/>
    <n v="0.76802941970502703"/>
    <n v="1.0164588416535989"/>
    <x v="2"/>
    <n v="34146"/>
    <n v="0.24842942194857187"/>
    <n v="0.2444067696281938"/>
  </r>
  <r>
    <s v="ACC"/>
    <s v="ACC595620"/>
    <s v="AL bottle with pump dispenser"/>
    <x v="46"/>
    <n v="5.2136661943055385E-2"/>
    <n v="0.24189120733627273"/>
    <n v="9.0256919359926802E-2"/>
    <n v="2.6925014882646606E-2"/>
    <n v="7.5236707133720021E-2"/>
    <n v="0.4864465106556215"/>
    <n v="0.63238046385230795"/>
    <x v="1"/>
    <n v="220059"/>
    <n v="0.14593395319668645"/>
    <n v="0.23076923076923078"/>
  </r>
  <r>
    <s v="ACC"/>
    <s v="ACC030771"/>
    <s v="AL can with twist-lock cap"/>
    <x v="47"/>
    <n v="0.31591828075364831"/>
    <n v="0.16548665533668108"/>
    <n v="9.5646695346824184E-2"/>
    <n v="3.2967390967636262E-2"/>
    <n v="0.26091064768116778"/>
    <n v="0.87092967008595767"/>
    <n v="1.4297032612211751"/>
    <x v="1"/>
    <n v="127827"/>
    <n v="0.55877359113521741"/>
    <n v="0.3908318644093623"/>
  </r>
  <r>
    <s v="ACC"/>
    <s v="ACC922523"/>
    <s v="AL bottle with roll-on applicator"/>
    <x v="48"/>
    <n v="0.21958209888346619"/>
    <n v="0.26603147919604747"/>
    <n v="4.220840986108805E-2"/>
    <n v="4.7988908407926682E-2"/>
    <n v="0.21237298881064307"/>
    <n v="0.78818388515917148"/>
    <n v="1.1843194382815925"/>
    <x v="4"/>
    <n v="249472"/>
    <n v="0.39613555312242099"/>
    <n v="0.3344837045799065"/>
  </r>
  <r>
    <s v="ACC"/>
    <s v="ACC472377"/>
    <s v="AL can with push-up bottom"/>
    <x v="49"/>
    <n v="0.14558525152189555"/>
    <n v="0.20367797047939518"/>
    <n v="0.16765179171826819"/>
    <n v="1.8411150973126567E-2"/>
    <n v="0.12126539693901918"/>
    <n v="0.65659156163170462"/>
    <n v="0.85356903012121599"/>
    <x v="4"/>
    <n v="699555"/>
    <n v="0.19697746848951136"/>
    <n v="0.23076923076923075"/>
  </r>
  <r>
    <s v="ACC"/>
    <s v="ACC045045"/>
    <s v="Shatterproof AL can"/>
    <x v="8"/>
    <n v="0.21889031520900337"/>
    <n v="6.4931550839265578E-2"/>
    <n v="0.1637585980084077"/>
    <n v="2.6138386120128407E-2"/>
    <n v="0.118497028219642"/>
    <n v="0.59221587839644707"/>
    <n v="0.76988064191538119"/>
    <x v="1"/>
    <n v="26259"/>
    <n v="0.17766476351893412"/>
    <n v="0.23076923076923078"/>
  </r>
  <r>
    <s v="ACC"/>
    <s v="ACC576767"/>
    <s v="AL bottle with flip-cap"/>
    <x v="70"/>
    <n v="0.14922426993758142"/>
    <n v="7.6432071144527991E-2"/>
    <n v="0.15540854150033662"/>
    <n v="4.0496344098844998E-2"/>
    <n v="0.23870689922920718"/>
    <n v="0.66026812591049822"/>
    <n v="0.9280063260386312"/>
    <x v="1"/>
    <n v="116502"/>
    <n v="0.26773820012813299"/>
    <n v="0.2885090247940697"/>
  </r>
  <r>
    <s v="ACC"/>
    <s v="ACC234369"/>
    <s v="AL can with twist-up base"/>
    <x v="52"/>
    <n v="0.14527634837604514"/>
    <n v="0.10499712960872422"/>
    <n v="8.4697076185555692E-2"/>
    <n v="8.1574812655598741E-4"/>
    <n v="0.27254170511587933"/>
    <n v="0.60832800741276039"/>
    <n v="0.88001686340113172"/>
    <x v="3"/>
    <n v="833027"/>
    <n v="0.27168885598837134"/>
    <n v="0.30873142014385396"/>
  </r>
  <r>
    <s v="ACC"/>
    <s v="ACC363629"/>
    <s v="AL bottle with dropper"/>
    <x v="71"/>
    <n v="0.24717378297057357"/>
    <n v="0.15231654698993685"/>
    <n v="0.11747665151395024"/>
    <n v="4.927505844273497E-2"/>
    <n v="1.8613850400575293E-2"/>
    <n v="0.58485589031777085"/>
    <n v="0.97162736593243493"/>
    <x v="2"/>
    <n v="106731"/>
    <n v="0.38677147561466407"/>
    <n v="0.39806564653877752"/>
  </r>
  <r>
    <s v="ACC"/>
    <s v="ACC757849"/>
    <s v="Standard 12 oz AL can"/>
    <x v="0"/>
    <n v="0.40456997261265532"/>
    <n v="0.16866969540584681"/>
    <n v="4.4844091810728508E-2"/>
    <n v="1.9266209884083993E-2"/>
    <n v="0.28824546560225217"/>
    <n v="0.92559543531556676"/>
    <n v="1.2032740659102368"/>
    <x v="2"/>
    <n v="121981"/>
    <n v="0.27767863059467002"/>
    <n v="0.23076923076923075"/>
  </r>
  <r>
    <s v="ACC"/>
    <s v="ACC628507"/>
    <s v="Slim 8 oz AL can"/>
    <x v="1"/>
    <n v="6.1165140163653098E-2"/>
    <n v="4.3691115708140028E-2"/>
    <n v="0.16567072304703767"/>
    <n v="2.3100786118994517E-2"/>
    <n v="0.11238823447388248"/>
    <n v="0.4060159995117078"/>
    <n v="0.52782079936522019"/>
    <x v="1"/>
    <n v="228251"/>
    <n v="0.12180479985351239"/>
    <n v="0.23076923076923084"/>
  </r>
  <r>
    <s v="ACC"/>
    <s v="ACC834690"/>
    <s v="16 oz tallboy AL can"/>
    <x v="2"/>
    <n v="0.15614040806558566"/>
    <n v="6.0530485201790935E-3"/>
    <n v="0.10468480087952597"/>
    <n v="3.2513025234665205E-2"/>
    <n v="7.774125238771043E-2"/>
    <n v="0.37713253508766631"/>
    <n v="0.56417145707810035"/>
    <x v="1"/>
    <n v="75844"/>
    <n v="0.18703892199043404"/>
    <n v="0.33152850900881636"/>
  </r>
  <r>
    <s v="ACC"/>
    <s v="ACC642336"/>
    <s v="AL can with screw cap"/>
    <x v="3"/>
    <n v="0.36293121012895529"/>
    <n v="2.8591600285283767E-2"/>
    <n v="0.1284875067547776"/>
    <n v="2.7440545761545049E-2"/>
    <n v="0.23811063650541764"/>
    <n v="0.78556149943597942"/>
    <n v="1.254415679017528"/>
    <x v="4"/>
    <n v="221407"/>
    <n v="0.46885417958154862"/>
    <n v="0.37376300968173509"/>
  </r>
  <r>
    <s v="ACC"/>
    <s v="ACC316518"/>
    <s v="AL bottle with sports cap"/>
    <x v="4"/>
    <n v="0.31540569890709086"/>
    <n v="6.8975791844437875E-2"/>
    <n v="9.5483304580922412E-2"/>
    <n v="2.7964686963074487E-2"/>
    <n v="6.2872715032626383E-2"/>
    <n v="0.57070219732815197"/>
    <n v="0.74191285652659755"/>
    <x v="4"/>
    <n v="790110"/>
    <n v="0.17121065919844558"/>
    <n v="0.23076923076923075"/>
  </r>
  <r>
    <s v="ACC"/>
    <s v="ACC333590"/>
    <s v="AL can with resealable lid"/>
    <x v="5"/>
    <n v="0.40907367401739902"/>
    <n v="0.13099904234451187"/>
    <n v="1.2598553294721239E-2"/>
    <n v="1.1047826191083743E-2"/>
    <n v="0.11218886147583988"/>
    <n v="0.67590795732355569"/>
    <n v="1.0347476065683936"/>
    <x v="1"/>
    <n v="105050"/>
    <n v="0.35883964924483791"/>
    <n v="0.34678954265464129"/>
  </r>
  <r>
    <s v="ACC"/>
    <s v="ACC623851"/>
    <s v="AL bottle with straw"/>
    <x v="6"/>
    <n v="3.204924619276367E-2"/>
    <n v="9.4698828330412779E-2"/>
    <n v="0.18211063944206876"/>
    <n v="6.6756930227539202E-3"/>
    <n v="0.20833299745219419"/>
    <n v="0.52386740444019342"/>
    <n v="0.79193023965266307"/>
    <x v="1"/>
    <n v="303343"/>
    <n v="0.26806283521246965"/>
    <n v="0.33849299065791549"/>
  </r>
  <r>
    <s v="ACC"/>
    <s v="ACC292225"/>
    <s v="AL can with matte finish"/>
    <x v="7"/>
    <n v="0.45123742423437663"/>
    <n v="0.11438499422359349"/>
    <n v="8.0907273637734783E-2"/>
    <n v="4.6880143134433123E-2"/>
    <n v="5.5242771385252E-2"/>
    <n v="0.74865260661539001"/>
    <n v="1.1619817181042988"/>
    <x v="0"/>
    <n v="527366"/>
    <n v="0.41332911148890883"/>
    <n v="0.35571051166211948"/>
  </r>
  <r>
    <s v="ACC"/>
    <s v="ACC233948"/>
    <s v="Shatterproof AL can"/>
    <x v="8"/>
    <n v="0.45921812204463697"/>
    <n v="0.16656574234997581"/>
    <n v="7.1865211648356533E-2"/>
    <n v="8.0832472525681261E-3"/>
    <n v="0.14232589649564711"/>
    <n v="0.84805821979118456"/>
    <n v="1.355192366093116"/>
    <x v="0"/>
    <n v="88690"/>
    <n v="0.50713414630193143"/>
    <n v="0.37421561616669113"/>
  </r>
  <r>
    <s v="ACC"/>
    <s v="ACC085947"/>
    <s v="AL bottle with carabiner"/>
    <x v="9"/>
    <n v="8.8491891070114015E-2"/>
    <n v="0.1219136242747219"/>
    <n v="9.3040959690371631E-3"/>
    <n v="4.4774184945317484E-3"/>
    <n v="0.22863206782284187"/>
    <n v="0.45281909763124673"/>
    <n v="0.58866482692062072"/>
    <x v="3"/>
    <n v="1110731"/>
    <n v="0.135845729289374"/>
    <n v="0.23076923076923073"/>
  </r>
  <r>
    <s v="ACC"/>
    <s v="ACC661872"/>
    <s v="AL can with embossed logo"/>
    <x v="10"/>
    <n v="0.1474481565014592"/>
    <n v="9.1902567464093296E-2"/>
    <n v="1.8586478455396627E-2"/>
    <n v="2.9826574506582881E-3"/>
    <n v="0.10803550130535046"/>
    <n v="0.36895536117695787"/>
    <n v="0.52189742673331174"/>
    <x v="4"/>
    <n v="439051"/>
    <n v="0.15294206555635387"/>
    <n v="0.29305004723563599"/>
  </r>
  <r>
    <s v="ACC"/>
    <s v="ACC425721"/>
    <s v="AL bottle with flip-top lid"/>
    <x v="11"/>
    <n v="0.27606968413256161"/>
    <n v="0.14334049578450625"/>
    <n v="0.1434260757157568"/>
    <n v="2.1315736319907561E-2"/>
    <n v="0.19683027143975421"/>
    <n v="0.78098226339248644"/>
    <n v="1.0152769424102324"/>
    <x v="2"/>
    <n v="230147"/>
    <n v="0.23429467901774592"/>
    <n v="0.23076923076923075"/>
  </r>
  <r>
    <s v="ACC"/>
    <s v="ACC164196"/>
    <s v="AL can with thermal insulation"/>
    <x v="12"/>
    <n v="0.22680748998205719"/>
    <n v="8.9108889990985443E-2"/>
    <n v="0.12632916235454239"/>
    <n v="3.7498403946013975E-2"/>
    <n v="2.1518494348157658E-2"/>
    <n v="0.50126244062175662"/>
    <n v="0.6516411728082836"/>
    <x v="3"/>
    <n v="757728"/>
    <n v="0.15037873218652698"/>
    <n v="0.23076923076923075"/>
  </r>
  <r>
    <s v="ACC"/>
    <s v="ACC981287"/>
    <s v="AL bottle with silicone sleeve"/>
    <x v="13"/>
    <n v="5.9540919287728922E-2"/>
    <n v="2.0015239856959188E-2"/>
    <n v="0.19087220925772705"/>
    <n v="4.0804101521627854E-2"/>
    <n v="0.23629034390373979"/>
    <n v="0.54752281382778278"/>
    <n v="0.89122033845472259"/>
    <x v="2"/>
    <n v="216380"/>
    <n v="0.34369752462693981"/>
    <n v="0.38564820594520238"/>
  </r>
  <r>
    <s v="ACC"/>
    <s v="ACC672229"/>
    <s v="24 oz AL can"/>
    <x v="14"/>
    <n v="0.16869001906472791"/>
    <n v="6.7691850614288946E-3"/>
    <n v="5.6252045655284903E-2"/>
    <n v="2.0464670794326695E-2"/>
    <n v="4.2479275498223078E-2"/>
    <n v="0.29465519607399149"/>
    <n v="0.38305175489618892"/>
    <x v="3"/>
    <n v="849402"/>
    <n v="8.8396558822197435E-2"/>
    <n v="0.23076923076923075"/>
  </r>
  <r>
    <s v="ACC"/>
    <s v="ACC181577"/>
    <s v="AL can with wide mouth"/>
    <x v="15"/>
    <n v="0.23883552461726043"/>
    <n v="0.240647104651731"/>
    <n v="7.5017609959102297E-2"/>
    <n v="8.8313703297833394E-3"/>
    <n v="6.9177044594584139E-2"/>
    <n v="0.63250865415246127"/>
    <n v="0.95002621527610198"/>
    <x v="2"/>
    <n v="49627"/>
    <n v="0.31751756112364071"/>
    <n v="0.33421978890483772"/>
  </r>
  <r>
    <s v="ACC"/>
    <s v="ACC104021"/>
    <s v="AL bottle with fruit infuser"/>
    <x v="16"/>
    <n v="0.32694005152128941"/>
    <n v="0.16168772488651817"/>
    <n v="0.18313339772414611"/>
    <n v="4.291355553962143E-2"/>
    <n v="7.0912758335305151E-2"/>
    <n v="0.78558748800688027"/>
    <n v="1.0689061762061236"/>
    <x v="0"/>
    <n v="267298"/>
    <n v="0.28331868819924333"/>
    <n v="0.2650547770290077"/>
  </r>
  <r>
    <s v="ACC"/>
    <s v="ACC399281"/>
    <s v="AL can with textured grip"/>
    <x v="17"/>
    <n v="0.15914282913545508"/>
    <n v="0.28211146341476745"/>
    <n v="3.944441677873281E-2"/>
    <n v="3.8924555123615147E-3"/>
    <n v="0.27060417956193933"/>
    <n v="0.7551953444032562"/>
    <n v="0.99731470998531302"/>
    <x v="4"/>
    <n v="449525"/>
    <n v="0.24211936558205682"/>
    <n v="0.24277127686768241"/>
  </r>
  <r>
    <s v="ACC"/>
    <s v="ACC716054"/>
    <s v="AL bottle with powder coating"/>
    <x v="18"/>
    <n v="0.17778877154181838"/>
    <n v="0.29787942301525949"/>
    <n v="3.3276981434567036E-3"/>
    <n v="4.7149391127418019E-2"/>
    <n v="2.7040396893084351E-2"/>
    <n v="0.55318568072103691"/>
    <n v="0.72711443580304802"/>
    <x v="2"/>
    <n v="101939"/>
    <n v="0.17392875508201111"/>
    <n v="0.23920410119477098"/>
  </r>
  <r>
    <s v="ACC"/>
    <s v="ACC784519"/>
    <s v="AL can with holographic design"/>
    <x v="19"/>
    <n v="0.22445453617026406"/>
    <n v="0.11145749760939458"/>
    <n v="1.1833401606781591E-2"/>
    <n v="1.5855765323694638E-2"/>
    <n v="5.4302961459526254E-2"/>
    <n v="0.41790416216966109"/>
    <n v="0.66766059950746448"/>
    <x v="0"/>
    <n v="299753"/>
    <n v="0.24975643733780339"/>
    <n v="0.37407694496582483"/>
  </r>
  <r>
    <s v="ACC"/>
    <s v="ACC268693"/>
    <s v="AL bottle with vacuum insulation"/>
    <x v="20"/>
    <n v="3.444118256801032E-2"/>
    <n v="0.19946560134070615"/>
    <n v="1.2148857759703358E-2"/>
    <n v="2.5003761455951637E-2"/>
    <n v="0.24755497565187068"/>
    <n v="0.51861437877624217"/>
    <n v="0.82653050176805221"/>
    <x v="4"/>
    <n v="465004"/>
    <n v="0.30791612299181004"/>
    <n v="0.37254054427893335"/>
  </r>
  <r>
    <s v="ACC"/>
    <s v="ACC135262"/>
    <s v="Standard 12 oz AL can"/>
    <x v="21"/>
    <n v="0.33123147579008611"/>
    <n v="0.20447568050548151"/>
    <n v="7.2084952245770981E-2"/>
    <n v="3.7404340532284273E-2"/>
    <n v="0.19970650152752184"/>
    <n v="0.84490295060114473"/>
    <n v="1.4128770229185252"/>
    <x v="0"/>
    <n v="233512"/>
    <n v="0.56797407231738051"/>
    <n v="0.40199823700447651"/>
  </r>
  <r>
    <s v="ACC"/>
    <s v="ACC372872"/>
    <s v="Slim 8 oz AL can"/>
    <x v="22"/>
    <n v="0.27955302181562014"/>
    <n v="0.20894663653534648"/>
    <n v="7.1903725125057077E-2"/>
    <n v="4.8814621934659227E-2"/>
    <n v="6.6412341141771025E-2"/>
    <n v="0.67563034655245402"/>
    <n v="1.0405082764883491"/>
    <x v="3"/>
    <n v="1163910"/>
    <n v="0.36487792993589507"/>
    <n v="0.35067278000645558"/>
  </r>
  <r>
    <s v="ACC"/>
    <s v="ACC009045"/>
    <s v="16 oz tallboy AL can"/>
    <x v="23"/>
    <n v="0.16997911139059324"/>
    <n v="4.6406405248263435E-2"/>
    <n v="0.10364992178245541"/>
    <n v="2.7890754421732229E-2"/>
    <n v="0.25159034705358041"/>
    <n v="0.59951653989662468"/>
    <n v="0.7793715018656121"/>
    <x v="2"/>
    <n v="175164"/>
    <n v="0.17985496196898743"/>
    <n v="0.23076923076923078"/>
  </r>
  <r>
    <s v="ACC"/>
    <s v="ACC222003"/>
    <s v="AL can with easy-open lid"/>
    <x v="24"/>
    <n v="0.10805113122320387"/>
    <n v="9.1734260001316389E-2"/>
    <n v="6.3563427778577514E-2"/>
    <n v="4.3828097579308674E-2"/>
    <n v="0.1539654359790848"/>
    <n v="0.46114235256149128"/>
    <n v="0.60538194786095056"/>
    <x v="0"/>
    <n v="534294"/>
    <n v="0.14423959529945929"/>
    <n v="0.23826213485405995"/>
  </r>
  <r>
    <s v="ACC"/>
    <s v="ACC736448"/>
    <s v="AL bottle with twist-off cap"/>
    <x v="25"/>
    <n v="1.9732266662429554E-2"/>
    <n v="0.10537007425285512"/>
    <n v="6.8104695199506335E-2"/>
    <n v="3.3440127518516209E-2"/>
    <n v="7.3959474243540116E-2"/>
    <n v="0.30060663787684733"/>
    <n v="0.41512848137849578"/>
    <x v="4"/>
    <n v="759114"/>
    <n v="0.11452184350164846"/>
    <n v="0.27587084153166669"/>
  </r>
  <r>
    <s v="ACC"/>
    <s v="ACC683248"/>
    <s v="AL can with peelable seal"/>
    <x v="26"/>
    <n v="0.31184188997866036"/>
    <n v="5.5401030475991327E-2"/>
    <n v="0.11818555064198091"/>
    <n v="2.8816647459415725E-2"/>
    <n v="3.3370762151742638E-2"/>
    <n v="0.54761588070779088"/>
    <n v="0.71190064492012817"/>
    <x v="0"/>
    <n v="397071"/>
    <n v="0.16428476421233729"/>
    <n v="0.23076923076923078"/>
  </r>
  <r>
    <s v="ACC"/>
    <s v="ACC153327"/>
    <s v="AL bottle with tamper-evident cap"/>
    <x v="27"/>
    <n v="7.5352942423352665E-2"/>
    <n v="1.6953215539230949E-2"/>
    <n v="0.18045937422155089"/>
    <n v="2.6046042492650301E-2"/>
    <n v="7.4631723793190094E-2"/>
    <n v="0.37344329846997493"/>
    <n v="0.48547628801096743"/>
    <x v="0"/>
    <n v="236747"/>
    <n v="0.1120329895409925"/>
    <n v="0.23076923076923081"/>
  </r>
  <r>
    <s v="ACC"/>
    <s v="ACC154679"/>
    <s v="AL can with window lid"/>
    <x v="28"/>
    <n v="0.18911508091672247"/>
    <n v="0.27829089985241545"/>
    <n v="3.9161706329558427E-2"/>
    <n v="3.5725577552254577E-2"/>
    <n v="6.1392866524073936E-3"/>
    <n v="0.54843255130335833"/>
    <n v="0.84361801669837611"/>
    <x v="4"/>
    <n v="153756"/>
    <n v="0.29518546539501778"/>
    <n v="0.34990417410745894"/>
  </r>
  <r>
    <s v="ACC"/>
    <s v="ACC111897"/>
    <s v="Shatterproof AL can"/>
    <x v="29"/>
    <n v="0.3602511576722604"/>
    <n v="0.2423162245053759"/>
    <n v="0.11806242010773256"/>
    <n v="2.2014078026920382E-2"/>
    <n v="6.0248837311977665E-2"/>
    <n v="0.80289271762426684"/>
    <n v="1.1236440760717421"/>
    <x v="0"/>
    <n v="208408"/>
    <n v="0.32075135844747527"/>
    <n v="0.28545636939485458"/>
  </r>
  <r>
    <s v="ACC"/>
    <s v="ACC903699"/>
    <s v="AL bottle with recloseable lid"/>
    <x v="30"/>
    <n v="0.35250154128288125"/>
    <n v="0.20367500508744835"/>
    <n v="0.16228228968830138"/>
    <n v="4.9900952473941843E-2"/>
    <n v="3.5810366128535644E-2"/>
    <n v="0.80417015466110853"/>
    <n v="1.045421201059441"/>
    <x v="1"/>
    <n v="1309"/>
    <n v="0.2412510463983325"/>
    <n v="0.23076923076923073"/>
  </r>
  <r>
    <s v="ACC"/>
    <s v="ACC436420"/>
    <s v="AL can with pop top"/>
    <x v="31"/>
    <n v="0.15731199939390611"/>
    <n v="0.26190021736940289"/>
    <n v="0.1271250801206015"/>
    <n v="4.4909860756233863E-2"/>
    <n v="0.25278797853153079"/>
    <n v="0.84403513617167514"/>
    <n v="1.1506745897258497"/>
    <x v="2"/>
    <n v="100296"/>
    <n v="0.30663945355417455"/>
    <n v="0.26648668206641457"/>
  </r>
  <r>
    <s v="ACC"/>
    <s v="ACC436001"/>
    <s v="AL bottle with child-resistant cap"/>
    <x v="32"/>
    <n v="0.45607110301941189"/>
    <n v="0.26578046290610324"/>
    <n v="3.1051836597302287E-2"/>
    <n v="7.8441715199689347E-3"/>
    <n v="0.16707265367773491"/>
    <n v="0.92782022772052131"/>
    <n v="1.4020188739398545"/>
    <x v="3"/>
    <n v="1109696"/>
    <n v="0.47419864621933316"/>
    <n v="0.3382255795792346"/>
  </r>
  <r>
    <s v="ACC"/>
    <s v="ACC212187"/>
    <s v="AL can with resealable tab"/>
    <x v="33"/>
    <n v="0.35814561384872734"/>
    <n v="0.21730520685563467"/>
    <n v="3.4206065687996202E-2"/>
    <n v="5.7054664998384964E-5"/>
    <n v="0.20339733985576566"/>
    <n v="0.81311128091312235"/>
    <n v="1.3817081259693289"/>
    <x v="0"/>
    <n v="326530"/>
    <n v="0.56859684505620656"/>
    <n v="0.4115173345002302"/>
  </r>
  <r>
    <s v="ACC"/>
    <s v="ACC735534"/>
    <s v="AL bottle with tear strip"/>
    <x v="34"/>
    <n v="0.46514755418183307"/>
    <n v="0.15565861540836337"/>
    <n v="8.9234290677831576E-2"/>
    <n v="3.6740864268587528E-3"/>
    <n v="0.11586563589883409"/>
    <n v="0.82958018259372079"/>
    <n v="1.2458629994009645"/>
    <x v="0"/>
    <n v="292027"/>
    <n v="0.41628281680724366"/>
    <n v="0.33413209719479642"/>
  </r>
  <r>
    <s v="ACC"/>
    <s v="ACC492646"/>
    <s v="24 oz AL can"/>
    <x v="35"/>
    <n v="0.13747320657630063"/>
    <n v="0.28950508005616765"/>
    <n v="0.15747645731638865"/>
    <n v="2.4028375457171181E-2"/>
    <n v="0.23238020120540967"/>
    <n v="0.84086332061143787"/>
    <n v="1.0931223167948694"/>
    <x v="4"/>
    <n v="675052"/>
    <n v="0.25225899618343151"/>
    <n v="0.23076923076923087"/>
  </r>
  <r>
    <s v="ACC"/>
    <s v="ACC593134"/>
    <s v="AL can with easy-grip lid"/>
    <x v="36"/>
    <n v="0.18721314484019214"/>
    <n v="7.1269287158952088E-2"/>
    <n v="3.9420159479626182E-2"/>
    <n v="3.7778569617540572E-2"/>
    <n v="0.2485069851764927"/>
    <n v="0.58418814627280369"/>
    <n v="0.75944459015464483"/>
    <x v="0"/>
    <n v="260086"/>
    <n v="0.17525644388184114"/>
    <n v="0.23076923076923081"/>
  </r>
  <r>
    <s v="ACC"/>
    <s v="ACC933887"/>
    <s v="AL bottle with twist nozzle"/>
    <x v="37"/>
    <n v="0.15753199976773152"/>
    <n v="7.3077850650847223E-2"/>
    <n v="0.15894824587595208"/>
    <n v="4.3085920803584525E-2"/>
    <n v="0.14277623835268752"/>
    <n v="0.57542025545080289"/>
    <n v="0.77885163330659657"/>
    <x v="1"/>
    <n v="122225"/>
    <n v="0.20343137785579368"/>
    <n v="0.26119400557989519"/>
  </r>
  <r>
    <s v="ACC"/>
    <s v="ACC048218"/>
    <s v="AL can with pull tab"/>
    <x v="38"/>
    <n v="7.2019181046207859E-2"/>
    <n v="0.12691977882808203"/>
    <n v="1.9147884764059132E-2"/>
    <n v="2.7161901744411306E-2"/>
    <n v="2.6080873835099071E-2"/>
    <n v="0.27132962021785939"/>
    <n v="0.42801025325431513"/>
    <x v="4"/>
    <n v="80304"/>
    <n v="0.15668063303645574"/>
    <n v="0.36606747582600374"/>
  </r>
  <r>
    <s v="ACC"/>
    <s v="ACC958650"/>
    <s v="AL bottle with dropper"/>
    <x v="39"/>
    <n v="0.28766854241839412"/>
    <n v="7.141417988649891E-2"/>
    <n v="0.14997118632562823"/>
    <n v="4.9399515025333379E-2"/>
    <n v="5.6817930990291143E-2"/>
    <n v="0.61527135464614569"/>
    <n v="0.82443275827394136"/>
    <x v="1"/>
    <n v="66589"/>
    <n v="0.20916140362779567"/>
    <n v="0.25370341186551421"/>
  </r>
  <r>
    <s v="ACC"/>
    <s v="ACC660259"/>
    <s v="AL can with embossed logo"/>
    <x v="40"/>
    <n v="6.9396443725102841E-2"/>
    <n v="4.8133491432467333E-2"/>
    <n v="2.422887049298077E-2"/>
    <n v="9.7810760067712499E-3"/>
    <n v="4.1213392079250274E-2"/>
    <n v="0.19275327373657247"/>
    <n v="0.26005865452759325"/>
    <x v="1"/>
    <n v="101313"/>
    <n v="6.7305380791020775E-2"/>
    <n v="0.25880846347253328"/>
  </r>
  <r>
    <s v="ACC"/>
    <s v="ACC438838"/>
    <s v="AL bottle with squeeze cap"/>
    <x v="41"/>
    <n v="0.43327470188641204"/>
    <n v="0.21665707812630372"/>
    <n v="0.1611640796494275"/>
    <n v="1.4457583647093465E-2"/>
    <n v="0.23353264522711767"/>
    <n v="1.0590860885363544"/>
    <n v="1.3768119150972609"/>
    <x v="0"/>
    <n v="542821"/>
    <n v="0.31772582656090642"/>
    <n v="0.23076923076923081"/>
  </r>
  <r>
    <s v="ACC"/>
    <s v="ACC225265"/>
    <s v="Standard 12 oz AL can"/>
    <x v="42"/>
    <n v="0.37864617235711262"/>
    <n v="0.18622004777331438"/>
    <n v="2.4957022288078591E-2"/>
    <n v="4.6035640333888489E-2"/>
    <n v="8.0723445620169421E-3"/>
    <n v="0.6439312273144111"/>
    <n v="0.83711059550873446"/>
    <x v="1"/>
    <n v="121303"/>
    <n v="0.19317936819432335"/>
    <n v="0.23076923076923078"/>
  </r>
  <r>
    <s v="ACC"/>
    <s v="ACC263419"/>
    <s v="Slim 8 oz AL can"/>
    <x v="43"/>
    <n v="1.3896124141079436E-2"/>
    <n v="0.19979327780236625"/>
    <n v="0.10895081083250813"/>
    <n v="1.7634296005446377E-2"/>
    <n v="0.12204932388882436"/>
    <n v="0.46232383267022448"/>
    <n v="0.69038445947991023"/>
    <x v="1"/>
    <n v="84497"/>
    <n v="0.22806062680968575"/>
    <n v="0.33033858696861668"/>
  </r>
  <r>
    <s v="ACC"/>
    <s v="ACC554841"/>
    <s v="16 oz tallboy AL can"/>
    <x v="44"/>
    <n v="0.49345237584856411"/>
    <n v="5.3074333678606221E-2"/>
    <n v="6.2630850918716272E-2"/>
    <n v="4.0107132808457407E-3"/>
    <n v="4.5710018386673677E-2"/>
    <n v="0.65887829211340598"/>
    <n v="0.85654177974742784"/>
    <x v="2"/>
    <n v="47856"/>
    <n v="0.19766348763402186"/>
    <n v="0.23076923076923084"/>
  </r>
  <r>
    <s v="ACC"/>
    <s v="ACC106708"/>
    <s v="AL can with aerosol spray"/>
    <x v="45"/>
    <n v="0.17062195594876561"/>
    <n v="9.3529851981018056E-2"/>
    <n v="2.7583554573940974E-2"/>
    <n v="1.6765194574388371E-2"/>
    <n v="0.13156988937953476"/>
    <n v="0.4400704464576477"/>
    <n v="0.60236912415107391"/>
    <x v="0"/>
    <n v="337077"/>
    <n v="0.16229867769342621"/>
    <n v="0.26943392545585015"/>
  </r>
  <r>
    <s v="ACC"/>
    <s v="ACC700401"/>
    <s v="AL bottle with pump dispenser"/>
    <x v="46"/>
    <n v="0.32055749311813969"/>
    <n v="1.1785146306643934E-2"/>
    <n v="7.6240299441274445E-2"/>
    <n v="1.3213896409746683E-4"/>
    <n v="0.22893884012160995"/>
    <n v="0.63765391795176551"/>
    <n v="1.0708196526031162"/>
    <x v="4"/>
    <n v="103241"/>
    <n v="0.43316573465135066"/>
    <n v="0.40451791634412343"/>
  </r>
  <r>
    <s v="ACC"/>
    <s v="ACC588425"/>
    <s v="AL can with twist-lock cap"/>
    <x v="47"/>
    <n v="0.20176254060648724"/>
    <n v="0.20990814561274437"/>
    <n v="0.10232482741911264"/>
    <n v="7.8655514973984821E-4"/>
    <n v="7.6374699268149021E-2"/>
    <n v="0.59115676805623307"/>
    <n v="0.76850379847310302"/>
    <x v="2"/>
    <n v="13042"/>
    <n v="0.17734703041686994"/>
    <n v="0.23076923076923078"/>
  </r>
  <r>
    <s v="ACC"/>
    <s v="ACC544411"/>
    <s v="AL bottle with roll-on applicator"/>
    <x v="48"/>
    <n v="0.42888172517447304"/>
    <n v="7.0217577549464796E-2"/>
    <n v="0.18194857708194639"/>
    <n v="3.7304525185140494E-3"/>
    <n v="4.4951893391970719E-2"/>
    <n v="0.72973022571636892"/>
    <n v="0.94864929343127957"/>
    <x v="2"/>
    <n v="216678"/>
    <n v="0.21891906771491065"/>
    <n v="0.23076923076923075"/>
  </r>
  <r>
    <s v="ACC"/>
    <s v="ACC661090"/>
    <s v="AL can with push-up bottom"/>
    <x v="49"/>
    <n v="0.35260578134760678"/>
    <n v="3.7373675597629274E-2"/>
    <n v="0.19378325950628872"/>
    <n v="1.2269271056327791E-2"/>
    <n v="0.26326908301998664"/>
    <n v="0.85930107052783922"/>
    <n v="1.1170913916861911"/>
    <x v="3"/>
    <n v="168869"/>
    <n v="0.25779032115835188"/>
    <n v="0.23076923076923084"/>
  </r>
  <r>
    <s v="ACC"/>
    <s v="ACC100265"/>
    <s v="Shatterproof AL can"/>
    <x v="50"/>
    <n v="0.4962134496907617"/>
    <n v="4.0625476907821687E-2"/>
    <n v="0.14432456468747418"/>
    <n v="4.9998119756851776E-2"/>
    <n v="4.1154343196081279E-2"/>
    <n v="0.77231595423899058"/>
    <n v="1.0520157346258312"/>
    <x v="0"/>
    <n v="138783"/>
    <n v="0.27969978038684062"/>
    <n v="0.26587033936932608"/>
  </r>
  <r>
    <s v="ACC"/>
    <s v="ACC691560"/>
    <s v="AL bottle with flip-cap"/>
    <x v="51"/>
    <n v="0.49751381625535979"/>
    <n v="0.13113594674720189"/>
    <n v="3.3201175607184989E-2"/>
    <n v="2.8636586340543169E-2"/>
    <n v="0.13462766550965991"/>
    <n v="0.82511519045994963"/>
    <n v="1.1110403338622137"/>
    <x v="3"/>
    <n v="988385"/>
    <n v="0.28592514340226405"/>
    <n v="0.25734902207224747"/>
  </r>
  <r>
    <s v="ACC"/>
    <s v="ACC326119"/>
    <s v="AL can with twist-up base"/>
    <x v="52"/>
    <n v="0.35309769061618934"/>
    <n v="0.18368330143756961"/>
    <n v="9.7219256041548158E-2"/>
    <n v="3.7106632097028622E-2"/>
    <n v="0.27862339519448681"/>
    <n v="0.94973027538682242"/>
    <n v="1.2346493580028692"/>
    <x v="3"/>
    <n v="929312"/>
    <n v="0.28491908261604681"/>
    <n v="0.23076923076923084"/>
  </r>
  <r>
    <s v="ACC"/>
    <s v="ACC847847"/>
    <s v="AL bottle with dropper"/>
    <x v="39"/>
    <n v="0.19938311997032743"/>
    <n v="0.26401005497733976"/>
    <n v="5.9348546631565927E-2"/>
    <n v="3.9584465151881243E-2"/>
    <n v="9.7243291941320822E-2"/>
    <n v="0.65956947867243532"/>
    <n v="0.85744032227416589"/>
    <x v="4"/>
    <n v="699727"/>
    <n v="0.19787084360173057"/>
    <n v="0.23076923076923075"/>
  </r>
  <r>
    <s v="ACC"/>
    <s v="ACC210388"/>
    <s v="Standard 12 oz AL can"/>
    <x v="21"/>
    <n v="2.3697839035324242E-2"/>
    <n v="0.29970809321753328"/>
    <n v="7.0424839927998667E-2"/>
    <n v="2.3500922275261116E-2"/>
    <n v="2.8708810549281448E-2"/>
    <n v="0.44604050500539871"/>
    <n v="0.71006290493443303"/>
    <x v="1"/>
    <n v="284347"/>
    <n v="0.26402239992903431"/>
    <n v="0.37182959156754436"/>
  </r>
  <r>
    <s v="ACC"/>
    <s v="ACC629691"/>
    <s v="Slim 8 oz AL can"/>
    <x v="22"/>
    <n v="0.46863287194796394"/>
    <n v="0.16212218404847151"/>
    <n v="0.19269796627463773"/>
    <n v="3.1877316200161154E-2"/>
    <n v="0.19691552623696915"/>
    <n v="1.0522458647082034"/>
    <n v="1.3679196241206644"/>
    <x v="1"/>
    <n v="272253"/>
    <n v="0.31567375941246101"/>
    <n v="0.23076923076923078"/>
  </r>
  <r>
    <s v="ACC"/>
    <s v="ACC549769"/>
    <s v="16 oz tallboy AL can"/>
    <x v="23"/>
    <n v="0.41228656517617401"/>
    <n v="0.19107150273913151"/>
    <n v="0.13715252432371106"/>
    <n v="3.4205437357571369E-3"/>
    <n v="3.0219139643667025E-2"/>
    <n v="0.77415027561844085"/>
    <n v="1.0411836748754215"/>
    <x v="4"/>
    <n v="133502"/>
    <n v="0.26703339925698066"/>
    <n v="0.2564709817304151"/>
  </r>
  <r>
    <s v="ACC"/>
    <s v="ACC821537"/>
    <s v="AL can with screw cap"/>
    <x v="53"/>
    <n v="5.4995795518462509E-2"/>
    <n v="0.29326837820320301"/>
    <n v="0.18334219734520532"/>
    <n v="3.5009540844456989E-2"/>
    <n v="0.23431980046398285"/>
    <n v="0.80093571237531058"/>
    <n v="1.0412164260879038"/>
    <x v="0"/>
    <n v="30248"/>
    <n v="0.24028071371259319"/>
    <n v="0.23076923076923078"/>
  </r>
  <r>
    <s v="ACC"/>
    <s v="ACC505971"/>
    <s v="AL bottle with sports cap"/>
    <x v="54"/>
    <n v="0.32788120317810415"/>
    <n v="0.21094335399810885"/>
    <n v="4.5476940421016292E-2"/>
    <n v="4.4095842359257585E-2"/>
    <n v="8.8677600200523024E-2"/>
    <n v="0.7170749401570099"/>
    <n v="0.93219742220411295"/>
    <x v="0"/>
    <n v="413918"/>
    <n v="0.21512248204710305"/>
    <n v="0.23076923076923084"/>
  </r>
  <r>
    <s v="ACC"/>
    <s v="ACC812472"/>
    <s v="AL can with resealable lid"/>
    <x v="33"/>
    <n v="0.43207624580209619"/>
    <n v="0.12756596897101777"/>
    <n v="4.8207132959375912E-2"/>
    <n v="3.3358142451942366E-2"/>
    <n v="0.25258287281465741"/>
    <n v="0.89379036299908965"/>
    <n v="1.4460306566232501"/>
    <x v="4"/>
    <n v="3495"/>
    <n v="0.55224029362416049"/>
    <n v="0.38190082007925341"/>
  </r>
  <r>
    <s v="ACC"/>
    <s v="ACC193169"/>
    <s v="AL bottle with straw"/>
    <x v="55"/>
    <n v="0.17093065731454271"/>
    <n v="9.2417275241634511E-2"/>
    <n v="0.12373459597054522"/>
    <n v="9.4906851806322249E-3"/>
    <n v="0.2565227629145308"/>
    <n v="0.65309597662188545"/>
    <n v="0.84902476960845108"/>
    <x v="0"/>
    <n v="196583"/>
    <n v="0.19592879298656563"/>
    <n v="0.23076923076923075"/>
  </r>
  <r>
    <s v="ACC"/>
    <s v="ACC098475"/>
    <s v="AL can with matte finish"/>
    <x v="56"/>
    <n v="0.30728344910175703"/>
    <n v="3.763158461146373E-2"/>
    <n v="0.18738387291068467"/>
    <n v="2.181787011862478E-2"/>
    <n v="0.20089412954379296"/>
    <n v="0.75501090628632317"/>
    <n v="0.9815141781722202"/>
    <x v="3"/>
    <n v="360275"/>
    <n v="0.22650327188589703"/>
    <n v="0.23076923076923084"/>
  </r>
  <r>
    <s v="ACC"/>
    <s v="ACC205564"/>
    <s v="Shatterproof AL can"/>
    <x v="57"/>
    <n v="0.3818406590853371"/>
    <n v="0.26769476806235448"/>
    <n v="0.11981773127702303"/>
    <n v="2.057374242198098E-2"/>
    <n v="0.29052717429016567"/>
    <n v="1.0804540751368612"/>
    <n v="1.4045902976779197"/>
    <x v="0"/>
    <n v="11592"/>
    <n v="0.32413622254105845"/>
    <n v="0.23076923076923081"/>
  </r>
  <r>
    <s v="ACC"/>
    <s v="ACC980439"/>
    <s v="AL bottle with carabiner"/>
    <x v="58"/>
    <n v="0.11566537736987503"/>
    <n v="0.11525546601885883"/>
    <n v="9.5426946310623303E-2"/>
    <n v="2.3453160382193146E-2"/>
    <n v="8.3809451165955909E-2"/>
    <n v="0.43361040124750622"/>
    <n v="0.69481586101668502"/>
    <x v="4"/>
    <n v="826361"/>
    <n v="0.2612054597691788"/>
    <n v="0.37593479715182598"/>
  </r>
  <r>
    <s v="ACC"/>
    <s v="ACC278878"/>
    <s v="AL can with embossed logo"/>
    <x v="59"/>
    <n v="0.24446544310265306"/>
    <n v="0.14588217450589519"/>
    <n v="5.6458992185703188E-2"/>
    <n v="3.888616212025725E-2"/>
    <n v="0.10226074841729633"/>
    <n v="0.58795352033180504"/>
    <n v="0.8351550615635368"/>
    <x v="3"/>
    <n v="265927"/>
    <n v="0.24720154123173177"/>
    <n v="0.29599478301542353"/>
  </r>
  <r>
    <s v="ACC"/>
    <s v="ACC369653"/>
    <s v="AL bottle with flip-top lid"/>
    <x v="11"/>
    <n v="0.39779632845013596"/>
    <n v="0.12774998005961949"/>
    <n v="5.065226450943399E-2"/>
    <n v="1.2375673731469757E-2"/>
    <n v="0.27581072717933341"/>
    <n v="0.86438497392999258"/>
    <n v="1.1237004661089904"/>
    <x v="4"/>
    <n v="26099"/>
    <n v="0.25931549217899785"/>
    <n v="0.23076923076923081"/>
  </r>
  <r>
    <s v="ACC"/>
    <s v="ACC065465"/>
    <s v="AL can with thermal insulation"/>
    <x v="12"/>
    <n v="0.26785253699316253"/>
    <n v="0.21586361310186553"/>
    <n v="0.17872925736475903"/>
    <n v="3.5395337878428725E-2"/>
    <n v="6.9359814428133618E-2"/>
    <n v="0.76720055976634949"/>
    <n v="0.99736072769625439"/>
    <x v="0"/>
    <n v="43838"/>
    <n v="0.2301601679299049"/>
    <n v="0.23076923076923081"/>
  </r>
  <r>
    <s v="ACC"/>
    <s v="ACC510652"/>
    <s v="AL bottle with silicone sleeve"/>
    <x v="60"/>
    <n v="0.44263254527109325"/>
    <n v="0.24954118867798897"/>
    <n v="0.1987308313340054"/>
    <n v="4.3716320526366217E-2"/>
    <n v="0.25191173880387152"/>
    <n v="1.1865326246133252"/>
    <n v="1.9771181071752457"/>
    <x v="0"/>
    <n v="113044"/>
    <n v="0.79058548256192052"/>
    <n v="0.39986760512322062"/>
  </r>
  <r>
    <s v="ACC"/>
    <s v="ACC067539"/>
    <s v="24 oz AL can"/>
    <x v="35"/>
    <n v="0.37985205007872813"/>
    <n v="0.25325573087700082"/>
    <n v="6.896587783227149E-3"/>
    <n v="4.2108373081376979E-2"/>
    <n v="0.11372359676605372"/>
    <n v="0.79583633858638669"/>
    <n v="1.2417625437810755"/>
    <x v="0"/>
    <n v="13699"/>
    <n v="0.44592620519468884"/>
    <n v="0.35910746980407088"/>
  </r>
  <r>
    <s v="ACC"/>
    <s v="ACC451767"/>
    <s v="AL can with wide mouth"/>
    <x v="15"/>
    <n v="0.10560849855297133"/>
    <n v="0.18439921054744834"/>
    <n v="0.199628385273589"/>
    <n v="4.9091852228179335E-2"/>
    <n v="0.22610730427223108"/>
    <n v="0.76483525087441917"/>
    <n v="1.0256408089749611"/>
    <x v="1"/>
    <n v="71299"/>
    <n v="0.26080555810054196"/>
    <n v="0.25428547286568526"/>
  </r>
  <r>
    <s v="ACC"/>
    <s v="ACC306491"/>
    <s v="AL bottle with fruit infuser"/>
    <x v="16"/>
    <n v="0.30309248677470502"/>
    <n v="0.27166782899911834"/>
    <n v="8.4929447430665023E-2"/>
    <n v="2.3168492792301251E-2"/>
    <n v="0.11547292470220046"/>
    <n v="0.79833118069899012"/>
    <n v="1.3567325626083335"/>
    <x v="3"/>
    <n v="483203"/>
    <n v="0.55840138190934341"/>
    <n v="0.41157807905473315"/>
  </r>
  <r>
    <s v="ACC"/>
    <s v="ACC962751"/>
    <s v="AL can with textured grip"/>
    <x v="17"/>
    <n v="0.49587069695549629"/>
    <n v="9.6192654390690108E-2"/>
    <n v="0.13999441185571934"/>
    <n v="8.8513820785196713E-3"/>
    <n v="0.22749049415591921"/>
    <n v="0.96839963943634455"/>
    <n v="1.3892539059324269"/>
    <x v="0"/>
    <n v="532074"/>
    <n v="0.42085426649608237"/>
    <n v="0.30293545672172661"/>
  </r>
  <r>
    <s v="ACC"/>
    <s v="ACC864141"/>
    <s v="AL bottle with powder coating"/>
    <x v="18"/>
    <n v="0.23752381789665261"/>
    <n v="0.16911943953855024"/>
    <n v="1.8213932690755951E-2"/>
    <n v="9.3159956846843202E-3"/>
    <n v="0.15519600274430376"/>
    <n v="0.58936918855494691"/>
    <n v="0.81457549807651763"/>
    <x v="2"/>
    <n v="53179"/>
    <n v="0.22520630952157072"/>
    <n v="0.27647076305800672"/>
  </r>
  <r>
    <s v="ACC"/>
    <s v="ACC145689"/>
    <s v="AL can with holographic design"/>
    <x v="19"/>
    <n v="0.19124631971957373"/>
    <n v="0.13983844029100265"/>
    <n v="1.791265903323791E-2"/>
    <n v="4.1125591720703757E-2"/>
    <n v="0.15828755579484122"/>
    <n v="0.54841056655935927"/>
    <n v="0.74314163840499903"/>
    <x v="1"/>
    <n v="337474"/>
    <n v="0.19473107184563976"/>
    <n v="0.26203762752897286"/>
  </r>
  <r>
    <s v="ACC"/>
    <s v="ACC648907"/>
    <s v="AL bottle with vacuum insulation"/>
    <x v="20"/>
    <n v="0.43481787329492444"/>
    <n v="0.29828020969176039"/>
    <n v="0.1074132785545316"/>
    <n v="1.6508632970453518E-2"/>
    <n v="0.28506356135540134"/>
    <n v="1.1420835558670714"/>
    <n v="1.5589015095901098"/>
    <x v="4"/>
    <n v="635013"/>
    <n v="0.41681795372303831"/>
    <n v="0.26737927390463201"/>
  </r>
  <r>
    <s v="ACC"/>
    <s v="ACC627221"/>
    <s v="Standard 12 oz AL can"/>
    <x v="61"/>
    <n v="3.1917823018199065E-2"/>
    <n v="9.4976742270828807E-2"/>
    <n v="2.9977949482950808E-2"/>
    <n v="3.4210742573060456E-2"/>
    <n v="0.14071582874822328"/>
    <n v="0.33179908609326236"/>
    <n v="0.51173968883670018"/>
    <x v="4"/>
    <n v="520248"/>
    <n v="0.17994060274343782"/>
    <n v="0.35162526313423809"/>
  </r>
  <r>
    <s v="ACC"/>
    <s v="ACC019829"/>
    <s v="Slim 8 oz AL can"/>
    <x v="62"/>
    <n v="8.0666133879475355E-2"/>
    <n v="0.10497430603711037"/>
    <n v="4.9579845869337641E-2"/>
    <n v="9.3153896943753318E-3"/>
    <n v="8.7891224126670272E-3"/>
    <n v="0.25332479789296575"/>
    <n v="0.34343678382783105"/>
    <x v="1"/>
    <n v="295364"/>
    <n v="9.0111985934865302E-2"/>
    <n v="0.26238303576718652"/>
  </r>
  <r>
    <s v="ACC"/>
    <s v="ACC132580"/>
    <s v="16 oz tallboy AL can"/>
    <x v="44"/>
    <n v="3.8307804888070729E-2"/>
    <n v="0.14484496906018646"/>
    <n v="4.9339776093290502E-2"/>
    <n v="4.6176817209413301E-2"/>
    <n v="1.535780397450146E-2"/>
    <n v="0.29402717122546246"/>
    <n v="0.38223532259310122"/>
    <x v="4"/>
    <n v="771559"/>
    <n v="8.8208151367638765E-2"/>
    <n v="0.23076923076923084"/>
  </r>
  <r>
    <s v="ACC"/>
    <s v="ACC947652"/>
    <s v="AL can with easy-open lid"/>
    <x v="24"/>
    <n v="0.480281183430458"/>
    <n v="0.22583402788222157"/>
    <n v="6.2934050261839777E-2"/>
    <n v="1.8951350914587259E-2"/>
    <n v="0.12742183745958613"/>
    <n v="0.91542244994869271"/>
    <n v="1.2925186443366345"/>
    <x v="2"/>
    <n v="228866"/>
    <n v="0.37709619438794184"/>
    <n v="0.29175300181567648"/>
  </r>
  <r>
    <s v="ACC"/>
    <s v="ACC605769"/>
    <s v="AL bottle with twist-off cap"/>
    <x v="25"/>
    <n v="0.42659072503227102"/>
    <n v="2.6000420102357834E-2"/>
    <n v="0.1725022934721526"/>
    <n v="1.9858358777356103E-2"/>
    <n v="5.7175609174221695E-2"/>
    <n v="0.70212740655835926"/>
    <n v="0.91276562852586707"/>
    <x v="3"/>
    <n v="556109"/>
    <n v="0.21063822196750781"/>
    <n v="0.23076923076923081"/>
  </r>
  <r>
    <s v="ACC"/>
    <s v="ACC796180"/>
    <s v="AL can with peelable seal"/>
    <x v="26"/>
    <n v="5.5573203617452271E-2"/>
    <n v="2.7917791799218061E-2"/>
    <n v="6.4550366011199303E-2"/>
    <n v="1.9630385461529593E-2"/>
    <n v="0.26771791680392393"/>
    <n v="0.43538966369332316"/>
    <n v="0.56600656280132011"/>
    <x v="3"/>
    <n v="717792"/>
    <n v="0.13061689910799695"/>
    <n v="0.23076923076923078"/>
  </r>
  <r>
    <s v="ACC"/>
    <s v="ACC818583"/>
    <s v="AL bottle with tamper-evident cap"/>
    <x v="27"/>
    <n v="0.44783999426653509"/>
    <n v="0.27717701705633857"/>
    <n v="0.16232603955023323"/>
    <n v="9.4566933164469524E-3"/>
    <n v="0.15433083116445953"/>
    <n v="1.0511305753540132"/>
    <n v="1.6802294694473912"/>
    <x v="1"/>
    <n v="189589"/>
    <n v="0.62909889409337794"/>
    <n v="0.37441248682555339"/>
  </r>
  <r>
    <s v="ACC"/>
    <s v="ACC617489"/>
    <s v="AL can with window lid"/>
    <x v="28"/>
    <n v="0.12939803047300935"/>
    <n v="6.3427090471521189E-2"/>
    <n v="9.9922869726070451E-2"/>
    <n v="4.9970115452181968E-2"/>
    <n v="1.1670542691423246E-2"/>
    <n v="0.35438864881420623"/>
    <n v="0.54919269408617477"/>
    <x v="3"/>
    <n v="599266"/>
    <n v="0.19480404527196854"/>
    <n v="0.35470982656845307"/>
  </r>
  <r>
    <s v="ACC"/>
    <s v="ACC525597"/>
    <s v="Shatterproof AL can"/>
    <x v="29"/>
    <n v="0.11404446148450864"/>
    <n v="3.6219903951243589E-2"/>
    <n v="4.7793328792435232E-2"/>
    <n v="2.4948416199370452E-2"/>
    <n v="0.1566612438920878"/>
    <n v="0.37966735431964571"/>
    <n v="0.49356756061553947"/>
    <x v="3"/>
    <n v="879877"/>
    <n v="0.11390020629589376"/>
    <n v="0.23076923076923084"/>
  </r>
  <r>
    <s v="ACC"/>
    <s v="ACC514123"/>
    <s v="AL bottle with recloseable lid"/>
    <x v="30"/>
    <n v="0.13338500514335327"/>
    <n v="9.6108466325241518E-2"/>
    <n v="8.1715114626466842E-2"/>
    <n v="6.0882092987157525E-3"/>
    <n v="0.14538682087292032"/>
    <n v="0.46268361626669768"/>
    <n v="0.60148870114670705"/>
    <x v="4"/>
    <n v="312984"/>
    <n v="0.13880508488000937"/>
    <n v="0.23076923076923084"/>
  </r>
  <r>
    <s v="ACC"/>
    <s v="ACC836497"/>
    <s v="AL can with pop top"/>
    <x v="31"/>
    <n v="0.49771082570741887"/>
    <n v="0.10320987881295472"/>
    <n v="2.3308030620690669E-2"/>
    <n v="1.6404374318478371E-2"/>
    <n v="0.11205822733328816"/>
    <n v="0.75269133679283085"/>
    <n v="1.1842959303768548"/>
    <x v="4"/>
    <n v="42252"/>
    <n v="0.43160459358402392"/>
    <n v="0.36443981821898436"/>
  </r>
  <r>
    <s v="ACC"/>
    <s v="ACC242001"/>
    <s v="AL bottle with child-resistant cap"/>
    <x v="32"/>
    <n v="0.18259648300532988"/>
    <n v="0.15923075759154134"/>
    <n v="0.14923999011568942"/>
    <n v="6.3954937846996632E-3"/>
    <n v="4.8417253398277734E-3"/>
    <n v="0.50230444983708811"/>
    <n v="0.83678851506849095"/>
    <x v="4"/>
    <n v="466071"/>
    <n v="0.33448406523140284"/>
    <n v="0.39972353731937321"/>
  </r>
  <r>
    <s v="ACC"/>
    <s v="ACC103723"/>
    <s v="AL can with resealable tab"/>
    <x v="63"/>
    <n v="0.40580181748660094"/>
    <n v="0.1292056900849487"/>
    <n v="4.5210138884711683E-2"/>
    <n v="3.8414694843590863E-2"/>
    <n v="1.9933298703813405E-2"/>
    <n v="0.63856564000366567"/>
    <n v="0.83013533200476541"/>
    <x v="3"/>
    <n v="434480"/>
    <n v="0.19156969200109975"/>
    <n v="0.23076923076923081"/>
  </r>
  <r>
    <s v="ACC"/>
    <s v="ACC693863"/>
    <s v="AL bottle with tear strip"/>
    <x v="64"/>
    <n v="0.12616103966524705"/>
    <n v="0.11346261589400776"/>
    <n v="0.11493504855158848"/>
    <n v="1.5414976946715904E-2"/>
    <n v="0.16863086011375714"/>
    <n v="0.53860454117131629"/>
    <n v="0.70018590352271115"/>
    <x v="4"/>
    <n v="585515"/>
    <n v="0.16158136235139486"/>
    <n v="0.23076923076923075"/>
  </r>
  <r>
    <s v="ACC"/>
    <s v="ACC090001"/>
    <s v="24 oz AL can"/>
    <x v="14"/>
    <n v="0.47512766024902264"/>
    <n v="0.17555466406949491"/>
    <n v="0.10081053433510614"/>
    <n v="1.6676204983843423E-3"/>
    <n v="0.12851831056293148"/>
    <n v="0.88167878971493951"/>
    <n v="1.1461824266294214"/>
    <x v="3"/>
    <n v="247016"/>
    <n v="0.26450363691448187"/>
    <n v="0.23076923076923078"/>
  </r>
  <r>
    <s v="ACC"/>
    <s v="ACC161437"/>
    <s v="AL can with easy-grip lid"/>
    <x v="36"/>
    <n v="0.43441254974077154"/>
    <n v="0.1789010875433821"/>
    <n v="6.7565804010868133E-2"/>
    <n v="1.01310450600695E-2"/>
    <n v="1.3293316573221225E-2"/>
    <n v="0.70430380292831241"/>
    <n v="1.104963971328021"/>
    <x v="0"/>
    <n v="161060"/>
    <n v="0.40066016839970864"/>
    <n v="0.3626002103201319"/>
  </r>
  <r>
    <s v="ACC"/>
    <s v="ACC870683"/>
    <s v="AL bottle with twist nozzle"/>
    <x v="65"/>
    <n v="0.41381546515491607"/>
    <n v="0.24556299299935452"/>
    <n v="1.7333902835148862E-2"/>
    <n v="8.3631001550998237E-3"/>
    <n v="0.20930333930775472"/>
    <n v="0.89437880045227391"/>
    <n v="1.1626924405879562"/>
    <x v="0"/>
    <n v="90678"/>
    <n v="0.26831364013568226"/>
    <n v="0.23076923076923084"/>
  </r>
  <r>
    <s v="ACC"/>
    <s v="ACC438205"/>
    <s v="AL can with pull tab"/>
    <x v="66"/>
    <n v="0.15506483214028505"/>
    <n v="0.10876010562647731"/>
    <n v="0.11553946857154232"/>
    <n v="2.068472551353441E-2"/>
    <n v="0.1524428793612547"/>
    <n v="0.55249201121309377"/>
    <n v="0.7781993471529276"/>
    <x v="4"/>
    <n v="486718"/>
    <n v="0.22570733593983383"/>
    <n v="0.29003794049120296"/>
  </r>
  <r>
    <s v="ACC"/>
    <s v="ACC791705"/>
    <s v="AL bottle with dropper"/>
    <x v="39"/>
    <n v="0.33198660505551403"/>
    <n v="0.19584103131190603"/>
    <n v="0.12322309590891085"/>
    <n v="1.2353443965615009E-2"/>
    <n v="0.1725333252768694"/>
    <n v="0.8359375015188153"/>
    <n v="1.2763612577158154"/>
    <x v="1"/>
    <n v="156512"/>
    <n v="0.44042375619700014"/>
    <n v="0.34506199050979142"/>
  </r>
  <r>
    <s v="ACC"/>
    <s v="ACC107635"/>
    <s v="AL can with embossed logo"/>
    <x v="40"/>
    <n v="0.43197111494801893"/>
    <n v="0.18494644304849497"/>
    <n v="8.2793901882479912E-2"/>
    <n v="3.0366800813001082E-2"/>
    <n v="0.23744402056198818"/>
    <n v="0.9675222812539831"/>
    <n v="1.4806317700202483"/>
    <x v="0"/>
    <n v="267281"/>
    <n v="0.51310948876626516"/>
    <n v="0.34654766914750734"/>
  </r>
  <r>
    <s v="ACC"/>
    <s v="ACC895937"/>
    <s v="AL bottle with squeeze cap"/>
    <x v="67"/>
    <n v="0.20467053619773995"/>
    <n v="7.219921738740244E-2"/>
    <n v="0.17873878728563747"/>
    <n v="2.7853662279133686E-2"/>
    <n v="0.23739116976545149"/>
    <n v="0.720853372915365"/>
    <n v="0.93710938478997452"/>
    <x v="1"/>
    <n v="212215"/>
    <n v="0.21625601187460952"/>
    <n v="0.23076923076923078"/>
  </r>
  <r>
    <s v="ACC"/>
    <s v="ACC780806"/>
    <s v="Standard 12 oz AL can"/>
    <x v="68"/>
    <n v="0.39417044186772354"/>
    <n v="0.27951481761538849"/>
    <n v="0.1513462495446696"/>
    <n v="2.3004146390457243E-2"/>
    <n v="0.18093798192653884"/>
    <n v="1.0289736373447775"/>
    <n v="1.7471568929085539"/>
    <x v="2"/>
    <n v="95084"/>
    <n v="0.71818325556377638"/>
    <n v="0.41105825039455463"/>
  </r>
  <r>
    <s v="ACC"/>
    <s v="ACC557789"/>
    <s v="Slim 8 oz AL can"/>
    <x v="43"/>
    <n v="6.1629496920218463E-2"/>
    <n v="0.16972989011305109"/>
    <n v="0.10231740689263776"/>
    <n v="1.7744336054491067E-2"/>
    <n v="0.25426673997678134"/>
    <n v="0.60568786995717971"/>
    <n v="0.98246723990481744"/>
    <x v="2"/>
    <n v="210490"/>
    <n v="0.37677936994763772"/>
    <n v="0.38350324025474941"/>
  </r>
  <r>
    <s v="ACC"/>
    <s v="ACC697903"/>
    <s v="16 oz tallboy AL can"/>
    <x v="69"/>
    <n v="0.12888012850409208"/>
    <n v="0.17625370018979727"/>
    <n v="5.825334615742446E-2"/>
    <n v="1.7089312148113458E-2"/>
    <n v="0.13844591514511459"/>
    <n v="0.51892240214454188"/>
    <n v="0.67459912278790446"/>
    <x v="2"/>
    <n v="71456"/>
    <n v="0.15567672064336258"/>
    <n v="0.23076923076923078"/>
  </r>
  <r>
    <s v="ACC"/>
    <s v="ACC663607"/>
    <s v="AL can with aerosol spray"/>
    <x v="45"/>
    <n v="0.11063847932207826"/>
    <n v="5.0199860763841295E-2"/>
    <n v="0.13409366093410099"/>
    <n v="2.0824450210483438E-2"/>
    <n v="0.10515288191783345"/>
    <n v="0.42090933314833751"/>
    <n v="0.63133179894617164"/>
    <x v="4"/>
    <n v="393150"/>
    <n v="0.21042246579783414"/>
    <n v="0.33329933031897718"/>
  </r>
  <r>
    <s v="ACC"/>
    <s v="ACC628126"/>
    <s v="AL bottle with pump dispenser"/>
    <x v="46"/>
    <n v="5.4910270933156702E-3"/>
    <n v="9.5289131782365769E-2"/>
    <n v="6.0322837752092351E-2"/>
    <n v="5.9284762846428477E-3"/>
    <n v="5.3003552454927716E-2"/>
    <n v="0.22003502536734434"/>
    <n v="0.28604553297754765"/>
    <x v="3"/>
    <n v="528863"/>
    <n v="6.6010507610203301E-2"/>
    <n v="0.23076923076923075"/>
  </r>
  <r>
    <s v="ACC"/>
    <s v="ACC408266"/>
    <s v="AL can with twist-lock cap"/>
    <x v="47"/>
    <n v="7.8534318891627264E-2"/>
    <n v="5.5507909674931341E-2"/>
    <n v="0.17612640061583662"/>
    <n v="3.5293765049665776E-2"/>
    <n v="0.11076927948266913"/>
    <n v="0.45623167371473017"/>
    <n v="0.61104907586787682"/>
    <x v="4"/>
    <n v="423622"/>
    <n v="0.15481740215314665"/>
    <n v="0.25336328662842428"/>
  </r>
  <r>
    <s v="ACC"/>
    <s v="ACC711438"/>
    <s v="AL bottle with roll-on applicator"/>
    <x v="48"/>
    <n v="0.29692940360490083"/>
    <n v="0.12268180318334465"/>
    <n v="0.19411364779414131"/>
    <n v="9.0473416997274899E-3"/>
    <n v="2.3253790311819509E-3"/>
    <n v="0.62509757531329624"/>
    <n v="0.81262684790728512"/>
    <x v="4"/>
    <n v="473866"/>
    <n v="0.18752927259398888"/>
    <n v="0.23076923076923078"/>
  </r>
  <r>
    <s v="ACC"/>
    <s v="ACC827381"/>
    <s v="AL can with push-up bottom"/>
    <x v="49"/>
    <n v="0.21557138549413207"/>
    <n v="0.17713444460248687"/>
    <n v="0.16251183168045161"/>
    <n v="3.6300831404225201E-2"/>
    <n v="0.28439748507544116"/>
    <n v="0.87591597825673695"/>
    <n v="1.2660691121371861"/>
    <x v="4"/>
    <n v="356727"/>
    <n v="0.39015313388044914"/>
    <n v="0.30816100806839186"/>
  </r>
  <r>
    <s v="ACC"/>
    <s v="ACC640226"/>
    <s v="Shatterproof AL can"/>
    <x v="8"/>
    <n v="0.29522173017603959"/>
    <n v="0.10226793575171451"/>
    <n v="7.7020529022973766E-2"/>
    <n v="2.7031127591481276E-2"/>
    <n v="0.26047105597504133"/>
    <n v="0.76201237851725057"/>
    <n v="1.2076505768582451"/>
    <x v="4"/>
    <n v="528957"/>
    <n v="0.4456381983409945"/>
    <n v="0.36901253299637504"/>
  </r>
  <r>
    <s v="ACC"/>
    <s v="ACC551610"/>
    <s v="AL bottle with flip-cap"/>
    <x v="70"/>
    <n v="0.16813433978030007"/>
    <n v="0.11244537054389481"/>
    <n v="0.12944263070280451"/>
    <n v="3.978446324500691E-2"/>
    <n v="0.18630124685455976"/>
    <n v="0.6361080511265661"/>
    <n v="0.91952278841518975"/>
    <x v="0"/>
    <n v="475985"/>
    <n v="0.28341473728862365"/>
    <n v="0.30821937298268909"/>
  </r>
  <r>
    <s v="ACC"/>
    <s v="ACC581439"/>
    <s v="AL can with twist-up base"/>
    <x v="52"/>
    <n v="0.26945419608578469"/>
    <n v="0.11305568899938895"/>
    <n v="2.5470847544368236E-2"/>
    <n v="4.3524399987729362E-2"/>
    <n v="5.0398713104798307E-2"/>
    <n v="0.50190384572206947"/>
    <n v="0.84636818450573781"/>
    <x v="0"/>
    <n v="302895"/>
    <n v="0.34446433878366833"/>
    <n v="0.40699112406361149"/>
  </r>
  <r>
    <s v="ACC"/>
    <s v="ACC206310"/>
    <s v="AL bottle with dropper"/>
    <x v="71"/>
    <n v="0.20804310587512448"/>
    <n v="0.25445542251203901"/>
    <n v="9.0845611041573737E-2"/>
    <n v="1.7860440214194646E-2"/>
    <n v="0.12291597654172966"/>
    <n v="0.69412055618466162"/>
    <n v="0.90235672304006009"/>
    <x v="2"/>
    <n v="205875"/>
    <n v="0.20823616685539847"/>
    <n v="0.23076923076923075"/>
  </r>
  <r>
    <s v="ACC"/>
    <s v="ACC882514"/>
    <s v="Standard 12 oz AL can"/>
    <x v="0"/>
    <n v="9.092102999073548E-2"/>
    <n v="8.5063330094746148E-2"/>
    <n v="0.18752806660981014"/>
    <n v="2.7587664863190777E-2"/>
    <n v="0.12601530350817136"/>
    <n v="0.51711539506665383"/>
    <n v="0.69498461149875879"/>
    <x v="0"/>
    <n v="170153"/>
    <n v="0.17786921643210496"/>
    <n v="0.25593259690818726"/>
  </r>
  <r>
    <s v="ACC"/>
    <s v="ACC383014"/>
    <s v="Slim 8 oz AL can"/>
    <x v="1"/>
    <n v="0.31604061192343003"/>
    <n v="0.25764117734402708"/>
    <n v="3.7554584739774736E-2"/>
    <n v="9.6743727307202487E-4"/>
    <n v="0.20810595911325833"/>
    <n v="0.82030977039356212"/>
    <n v="1.1333347824424711"/>
    <x v="0"/>
    <n v="288540"/>
    <n v="0.31302501204890898"/>
    <n v="0.27619818688905223"/>
  </r>
  <r>
    <s v="ACC"/>
    <s v="ACC510977"/>
    <s v="16 oz tallboy AL can"/>
    <x v="2"/>
    <n v="0.31955716551451452"/>
    <n v="2.6699073087680058E-2"/>
    <n v="9.5853458286428911E-2"/>
    <n v="3.0203394443375095E-2"/>
    <n v="0.24253347845314571"/>
    <n v="0.71484656978514427"/>
    <n v="0.92930054072068757"/>
    <x v="2"/>
    <n v="85000"/>
    <n v="0.2144539709355433"/>
    <n v="0.23076923076923078"/>
  </r>
  <r>
    <s v="ACC"/>
    <s v="ACC392804"/>
    <s v="AL can with screw cap"/>
    <x v="3"/>
    <n v="0.14912912360013675"/>
    <n v="0.19922612695541883"/>
    <n v="0.13134814687396026"/>
    <n v="3.8483950480719259E-2"/>
    <n v="7.8070466549432907E-2"/>
    <n v="0.59625781445966808"/>
    <n v="0.87344071795122336"/>
    <x v="4"/>
    <n v="106674"/>
    <n v="0.27718290349155528"/>
    <n v="0.31734598329893104"/>
  </r>
  <r>
    <s v="ACC"/>
    <s v="ACC676227"/>
    <s v="AL bottle with sports cap"/>
    <x v="4"/>
    <n v="0.3473388384205448"/>
    <n v="0.24028333707250896"/>
    <n v="0.16519605239917368"/>
    <n v="2.6649193590776551E-2"/>
    <n v="0.22340937986584475"/>
    <n v="1.0028768013488487"/>
    <n v="1.3037398417535033"/>
    <x v="4"/>
    <n v="702591"/>
    <n v="0.30086304040465461"/>
    <n v="0.23076923076923078"/>
  </r>
  <r>
    <s v="ACC"/>
    <s v="ACC921797"/>
    <s v="AL can with resealable lid"/>
    <x v="5"/>
    <n v="0.44117728233773273"/>
    <n v="0.15961297383774858"/>
    <n v="1.4123246882856356E-2"/>
    <n v="4.9417839622177592E-2"/>
    <n v="0.18581817799437597"/>
    <n v="0.85014952067489125"/>
    <n v="1.1051943768773587"/>
    <x v="3"/>
    <n v="219197"/>
    <n v="0.25504485620246742"/>
    <n v="0.23076923076923081"/>
  </r>
  <r>
    <s v="ACC"/>
    <s v="ACC048923"/>
    <s v="AL bottle with straw"/>
    <x v="6"/>
    <n v="3.6527155123998845E-2"/>
    <n v="8.1561849725742722E-2"/>
    <n v="8.378846323108996E-2"/>
    <n v="3.1982070474798278E-2"/>
    <n v="8.8688488232213994E-2"/>
    <n v="0.32254802678784378"/>
    <n v="0.41931243482419694"/>
    <x v="3"/>
    <n v="374422"/>
    <n v="9.6764408036353167E-2"/>
    <n v="0.23076923076923084"/>
  </r>
  <r>
    <s v="ACC"/>
    <s v="ACC021675"/>
    <s v="AL can with matte finish"/>
    <x v="7"/>
    <n v="0.48525726772758038"/>
    <n v="0.14088697555392671"/>
    <n v="1.8566598463486763E-2"/>
    <n v="1.0009039837002704E-2"/>
    <n v="0.28801760559190159"/>
    <n v="0.94273748717389816"/>
    <n v="1.2255587333260676"/>
    <x v="2"/>
    <n v="171000"/>
    <n v="0.28282124615216941"/>
    <n v="0.23076923076923075"/>
  </r>
  <r>
    <s v="ACC"/>
    <s v="ACC493923"/>
    <s v="Shatterproof AL can"/>
    <x v="8"/>
    <n v="0.17794111373862076"/>
    <n v="0.22793580695854615"/>
    <n v="0.10565783247258315"/>
    <n v="1.8903214846103245E-2"/>
    <n v="0.25974444852298495"/>
    <n v="0.79018241653883825"/>
    <n v="1.0272371415004897"/>
    <x v="1"/>
    <n v="22112"/>
    <n v="0.23705472496165148"/>
    <n v="0.23076923076923078"/>
  </r>
  <r>
    <s v="ACC"/>
    <s v="ACC712789"/>
    <s v="AL bottle with carabiner"/>
    <x v="9"/>
    <n v="0.16778534829656833"/>
    <n v="0.26889415341393857"/>
    <n v="0.17256998326271489"/>
    <n v="3.9401950709414081E-2"/>
    <n v="1.8547919735397378E-2"/>
    <n v="0.66719935541803321"/>
    <n v="0.86735916204344321"/>
    <x v="1"/>
    <n v="2949"/>
    <n v="0.20015980662541"/>
    <n v="0.23076923076923081"/>
  </r>
  <r>
    <s v="ACC"/>
    <s v="ACC433463"/>
    <s v="AL can with embossed logo"/>
    <x v="10"/>
    <n v="0.27071501106131585"/>
    <n v="0.24226328809959036"/>
    <n v="7.714008361348601E-2"/>
    <n v="1.4452694239762816E-2"/>
    <n v="0.18598285586200183"/>
    <n v="0.79055393287615683"/>
    <n v="1.0358770322957669"/>
    <x v="3"/>
    <n v="332849"/>
    <n v="0.24532309941961006"/>
    <n v="0.23682646855863934"/>
  </r>
  <r>
    <s v="ACC"/>
    <s v="ACC356207"/>
    <s v="AL bottle with flip-top lid"/>
    <x v="11"/>
    <n v="0.12688600328353472"/>
    <n v="8.0352426455188253E-2"/>
    <n v="0.16093875212030798"/>
    <n v="5.5580343313089697E-3"/>
    <n v="0.29679869836943895"/>
    <n v="0.67053391455977884"/>
    <n v="0.8716940889277125"/>
    <x v="1"/>
    <n v="191426"/>
    <n v="0.20116017436793365"/>
    <n v="0.23076923076923078"/>
  </r>
  <r>
    <s v="ACC"/>
    <s v="ACC572464"/>
    <s v="AL can with thermal insulation"/>
    <x v="12"/>
    <n v="0.39567350155945186"/>
    <n v="5.3358404619247443E-2"/>
    <n v="2.2021266186482747E-2"/>
    <n v="1.2277028947668023E-2"/>
    <n v="5.6564355999401683E-2"/>
    <n v="0.53989455731225178"/>
    <n v="0.82211003701194085"/>
    <x v="0"/>
    <n v="529045"/>
    <n v="0.28221547969968908"/>
    <n v="0.34328188076311006"/>
  </r>
  <r>
    <s v="ACC"/>
    <s v="ACC151715"/>
    <s v="AL bottle with silicone sleeve"/>
    <x v="13"/>
    <n v="0.30346831443726008"/>
    <n v="0.10638471284360804"/>
    <n v="9.0738352246498649E-2"/>
    <n v="3.4644927665304477E-2"/>
    <n v="0.185697908065447"/>
    <n v="0.72093421525811818"/>
    <n v="0.93721447983555362"/>
    <x v="4"/>
    <n v="826517"/>
    <n v="0.21628026457743543"/>
    <n v="0.23076923076923075"/>
  </r>
  <r>
    <s v="ACC"/>
    <s v="ACC883518"/>
    <s v="24 oz AL can"/>
    <x v="14"/>
    <n v="3.5995320061305847E-2"/>
    <n v="0.11856452402313114"/>
    <n v="0.16571578444749999"/>
    <n v="2.9391005874313533E-2"/>
    <n v="8.03059342305108E-2"/>
    <n v="0.42997256863676131"/>
    <n v="0.55896433922778976"/>
    <x v="2"/>
    <n v="188968"/>
    <n v="0.12899177059102845"/>
    <n v="0.23076923076923087"/>
  </r>
  <r>
    <s v="ACC"/>
    <s v="ACC865772"/>
    <s v="AL can with wide mouth"/>
    <x v="15"/>
    <n v="0.29931019619299559"/>
    <n v="0.17707854442338561"/>
    <n v="0.10151476242497866"/>
    <n v="4.8739453162658403E-2"/>
    <n v="0.15180103344281159"/>
    <n v="0.77844398964682981"/>
    <n v="1.0119771865408789"/>
    <x v="2"/>
    <n v="204588"/>
    <n v="0.23353319689404906"/>
    <n v="0.23076923076923087"/>
  </r>
  <r>
    <s v="ACC"/>
    <s v="ACC606146"/>
    <s v="AL bottle with fruit infuser"/>
    <x v="16"/>
    <n v="0.19795209196732494"/>
    <n v="0.25522220986137167"/>
    <n v="0.1824193055005231"/>
    <n v="3.7699011028158896E-2"/>
    <n v="0.1166946208676277"/>
    <n v="0.78998723922500624"/>
    <n v="1.0269834109925082"/>
    <x v="3"/>
    <n v="1111812"/>
    <n v="0.23699617176750198"/>
    <n v="0.23076923076923087"/>
  </r>
  <r>
    <s v="ACC"/>
    <s v="ACC312252"/>
    <s v="AL can with textured grip"/>
    <x v="17"/>
    <n v="0.26380357915218355"/>
    <n v="0.29612089303607908"/>
    <n v="4.9146669029214614E-3"/>
    <n v="3.186964739000344E-2"/>
    <n v="0.13678041508490857"/>
    <n v="0.73348920156609598"/>
    <n v="1.0610412011498267"/>
    <x v="2"/>
    <n v="10317"/>
    <n v="0.32755199958373071"/>
    <n v="0.30870808714003745"/>
  </r>
  <r>
    <s v="ACC"/>
    <s v="ACC361351"/>
    <s v="AL bottle with powder coating"/>
    <x v="18"/>
    <n v="0.1663574347324776"/>
    <n v="0.26264752263490482"/>
    <n v="0.1532448316994087"/>
    <n v="2.8500334410699043E-2"/>
    <n v="0.29461257560022164"/>
    <n v="0.90536269907771172"/>
    <n v="1.1769715088010253"/>
    <x v="0"/>
    <n v="22979"/>
    <n v="0.27160880972331358"/>
    <n v="0.23076923076923081"/>
  </r>
  <r>
    <s v="ACC"/>
    <s v="ACC686966"/>
    <s v="AL can with holographic design"/>
    <x v="19"/>
    <n v="2.2287691738327176E-2"/>
    <n v="0.28290577594483624"/>
    <n v="7.7975797665642832E-2"/>
    <n v="5.2188938016999534E-3"/>
    <n v="0.23359061069026457"/>
    <n v="0.62197876984077072"/>
    <n v="0.84043113413207482"/>
    <x v="1"/>
    <n v="42004"/>
    <n v="0.2184523642913041"/>
    <n v="0.25992892864077788"/>
  </r>
  <r>
    <s v="ACC"/>
    <s v="ACC181211"/>
    <s v="AL bottle with vacuum insulation"/>
    <x v="20"/>
    <n v="4.4775116083400401E-2"/>
    <n v="0.16457871409418059"/>
    <n v="0.12463064257559264"/>
    <n v="2.0292003536629909E-3"/>
    <n v="0.28563299239519618"/>
    <n v="0.62164666550203285"/>
    <n v="0.80814066515264271"/>
    <x v="2"/>
    <n v="122624"/>
    <n v="0.18649399965060987"/>
    <n v="0.23076923076923078"/>
  </r>
  <r>
    <s v="ACC"/>
    <s v="ACC191229"/>
    <s v="Standard 12 oz AL can"/>
    <x v="21"/>
    <n v="0.11178127914106423"/>
    <n v="1.7554339813798357E-2"/>
    <n v="0.12503153137781689"/>
    <n v="2.0288020804781758E-6"/>
    <n v="0.24891575163150095"/>
    <n v="0.50328493076626091"/>
    <n v="0.65427040999613917"/>
    <x v="1"/>
    <n v="298266"/>
    <n v="0.15098547922987826"/>
    <n v="0.23076923076923075"/>
  </r>
  <r>
    <s v="ACC"/>
    <s v="ACC863734"/>
    <s v="Slim 8 oz AL can"/>
    <x v="22"/>
    <n v="0.3923908253881141"/>
    <n v="0.22330453069226733"/>
    <n v="4.9205866039133996E-2"/>
    <n v="3.6907776580190253E-2"/>
    <n v="0.27570404712168034"/>
    <n v="0.9775130458213861"/>
    <n v="1.4292836981750436"/>
    <x v="4"/>
    <n v="341456"/>
    <n v="0.45177065235365754"/>
    <n v="0.31608186179587239"/>
  </r>
  <r>
    <s v="ACC"/>
    <s v="ACC380608"/>
    <s v="16 oz tallboy AL can"/>
    <x v="23"/>
    <n v="2.9343363143188861E-2"/>
    <n v="4.3579352305055385E-3"/>
    <n v="0.17408117332886555"/>
    <n v="3.6001458034488946E-2"/>
    <n v="3.7969326748455365E-2"/>
    <n v="0.28175325648550426"/>
    <n v="0.41094686813555531"/>
    <x v="2"/>
    <n v="117877"/>
    <n v="0.12919361165005105"/>
    <n v="0.31438032910725366"/>
  </r>
  <r>
    <s v="ACC"/>
    <s v="ACC227368"/>
    <s v="AL can with easy-open lid"/>
    <x v="24"/>
    <n v="0.10245993978078299"/>
    <n v="0.10144504644753073"/>
    <n v="0.13980652878025918"/>
    <n v="3.610841879586163E-2"/>
    <n v="0.22165477675834477"/>
    <n v="0.60147471056277935"/>
    <n v="0.78191712373161315"/>
    <x v="2"/>
    <n v="59537"/>
    <n v="0.1804424131688338"/>
    <n v="0.23076923076923078"/>
  </r>
  <r>
    <s v="ACC"/>
    <s v="ACC370030"/>
    <s v="AL bottle with twist-off cap"/>
    <x v="25"/>
    <n v="0.16765315893526217"/>
    <n v="1.0006269057611095E-2"/>
    <n v="0.14833222005604438"/>
    <n v="3.0170492553676955E-2"/>
    <n v="0.21330391808660928"/>
    <n v="0.56946605868920386"/>
    <n v="0.76768838482219515"/>
    <x v="0"/>
    <n v="67201"/>
    <n v="0.19822232613299129"/>
    <n v="0.25820675426644851"/>
  </r>
  <r>
    <s v="ACC"/>
    <s v="ACC733229"/>
    <s v="AL can with peelable seal"/>
    <x v="26"/>
    <n v="0.43489953466277526"/>
    <n v="7.3868398705205993E-2"/>
    <n v="1.5441856979185764E-2"/>
    <n v="2.5182455314417391E-2"/>
    <n v="0.17430329321690496"/>
    <n v="0.72369553887848936"/>
    <n v="0.94080420054203617"/>
    <x v="0"/>
    <n v="205134"/>
    <n v="0.21710866166354681"/>
    <n v="0.23076923076923078"/>
  </r>
  <r>
    <s v="ACC"/>
    <s v="ACC564901"/>
    <s v="AL bottle with tamper-evident cap"/>
    <x v="27"/>
    <n v="0.24753650672873512"/>
    <n v="3.3032779887063103E-3"/>
    <n v="7.9725393730312899E-2"/>
    <n v="2.8952255839103064E-2"/>
    <n v="0.12748843177049035"/>
    <n v="0.48700586605734775"/>
    <n v="0.63310762587455205"/>
    <x v="2"/>
    <n v="5470"/>
    <n v="0.1461017598172043"/>
    <n v="0.23076923076923075"/>
  </r>
  <r>
    <s v="ACC"/>
    <s v="ACC959715"/>
    <s v="AL can with window lid"/>
    <x v="28"/>
    <n v="0.27631041532232842"/>
    <n v="0.1517602231820161"/>
    <n v="9.8468870989352558E-2"/>
    <n v="2.0554429517776269E-2"/>
    <n v="6.490453598505358E-2"/>
    <n v="0.61199847499652704"/>
    <n v="0.7955980174954852"/>
    <x v="3"/>
    <n v="251602"/>
    <n v="0.18359954249895816"/>
    <n v="0.23076923076923081"/>
  </r>
  <r>
    <s v="ACC"/>
    <s v="ACC901934"/>
    <s v="Shatterproof AL can"/>
    <x v="29"/>
    <n v="0.49464215579646253"/>
    <n v="0.10397368565710718"/>
    <n v="4.1880952110157077E-3"/>
    <n v="5.1519801218967379E-3"/>
    <n v="0.14477879598850721"/>
    <n v="0.75273471277498938"/>
    <n v="1.2641812252917859"/>
    <x v="3"/>
    <n v="786112"/>
    <n v="0.51144651251679651"/>
    <n v="0.40456740084773007"/>
  </r>
  <r>
    <s v="ACC"/>
    <s v="ACC388080"/>
    <s v="AL bottle with recloseable lid"/>
    <x v="30"/>
    <n v="0.37206076707847757"/>
    <n v="0.28908001241945946"/>
    <n v="9.4866626193918155E-2"/>
    <n v="4.4508996863512569E-2"/>
    <n v="0.12561554312367995"/>
    <n v="0.92613194567904777"/>
    <n v="1.2383301706742003"/>
    <x v="2"/>
    <n v="43290"/>
    <n v="0.31219822499515248"/>
    <n v="0.25211226568531259"/>
  </r>
  <r>
    <s v="ACC"/>
    <s v="ACC279520"/>
    <s v="AL can with pop top"/>
    <x v="31"/>
    <n v="0.32411782780108334"/>
    <n v="2.0724472774794722E-2"/>
    <n v="5.0329998605378991E-2"/>
    <n v="3.692741711883535E-3"/>
    <n v="0.13354790567889926"/>
    <n v="0.53241294657203986"/>
    <n v="0.72650472977719627"/>
    <x v="0"/>
    <n v="187171"/>
    <n v="0.19409178320515641"/>
    <n v="0.26715832017319457"/>
  </r>
  <r>
    <s v="ACC"/>
    <s v="ACC742985"/>
    <s v="AL bottle with child-resistant cap"/>
    <x v="32"/>
    <n v="0.38942403416655724"/>
    <n v="0.27741819898559772"/>
    <n v="2.1008353935253889E-2"/>
    <n v="4.9149513779652654E-2"/>
    <n v="0.13835951323169132"/>
    <n v="0.87535961409875274"/>
    <n v="1.2972080833229622"/>
    <x v="2"/>
    <n v="177853"/>
    <n v="0.42184846922420949"/>
    <n v="0.32519722521585848"/>
  </r>
  <r>
    <s v="ACC"/>
    <s v="ACC617761"/>
    <s v="AL can with resealable tab"/>
    <x v="33"/>
    <n v="0.21784988663849036"/>
    <n v="2.5737502903584119E-3"/>
    <n v="3.342589333508228E-2"/>
    <n v="4.167282735530338E-2"/>
    <n v="0.22704815309775039"/>
    <n v="0.5225705107169849"/>
    <n v="0.77495495412132598"/>
    <x v="4"/>
    <n v="395008"/>
    <n v="0.25238444340434107"/>
    <n v="0.32567627584303188"/>
  </r>
  <r>
    <s v="ACC"/>
    <s v="ACC106784"/>
    <s v="AL bottle with tear strip"/>
    <x v="34"/>
    <n v="0.40888670898344098"/>
    <n v="0.20795691374587405"/>
    <n v="0.19148994114468182"/>
    <n v="3.6992424565204705E-2"/>
    <n v="6.1712145766652321E-2"/>
    <n v="0.90703813420585377"/>
    <n v="1.1791495744676099"/>
    <x v="1"/>
    <n v="256816"/>
    <n v="0.27211144026175615"/>
    <n v="0.23076923076923078"/>
  </r>
  <r>
    <s v="ACC"/>
    <s v="ACC498108"/>
    <s v="24 oz AL can"/>
    <x v="35"/>
    <n v="0.41370038970560508"/>
    <n v="2.8682100623198092E-2"/>
    <n v="0.12356085053274297"/>
    <n v="4.686201935225956E-2"/>
    <n v="9.4042545022855598E-2"/>
    <n v="0.7068479052366613"/>
    <n v="0.91890227680765968"/>
    <x v="0"/>
    <n v="301939"/>
    <n v="0.21205437157099838"/>
    <n v="0.23076923076923075"/>
  </r>
  <r>
    <s v="ACC"/>
    <s v="ACC026002"/>
    <s v="AL can with easy-grip lid"/>
    <x v="36"/>
    <n v="0.16513545563226051"/>
    <n v="0.23866827266448146"/>
    <n v="0.15789740549141226"/>
    <n v="2.3580132369592329E-2"/>
    <n v="0.25885251102837736"/>
    <n v="0.84413377718612392"/>
    <n v="1.2246715741200429"/>
    <x v="0"/>
    <n v="218290"/>
    <n v="0.38053779693391898"/>
    <n v="0.3107264061447208"/>
  </r>
  <r>
    <s v="ACC"/>
    <s v="ACC395057"/>
    <s v="AL bottle with twist nozzle"/>
    <x v="37"/>
    <n v="0.46716782217076747"/>
    <n v="0.27712867701761745"/>
    <n v="0.19355639346111406"/>
    <n v="1.6023073329855364E-2"/>
    <n v="0.15464152705044221"/>
    <n v="1.1085174930297965"/>
    <n v="1.5896162591306056"/>
    <x v="4"/>
    <n v="712656"/>
    <n v="0.48109876610080904"/>
    <n v="0.30265088403406998"/>
  </r>
  <r>
    <s v="ACC"/>
    <s v="ACC498189"/>
    <s v="AL can with pull tab"/>
    <x v="38"/>
    <n v="0.1199928626775254"/>
    <n v="0.25197546232167017"/>
    <n v="0.1237788202546692"/>
    <n v="1.0912935590318786E-2"/>
    <n v="0.23545322289673057"/>
    <n v="0.74211330374091411"/>
    <n v="0.96474729486318833"/>
    <x v="4"/>
    <n v="534479"/>
    <n v="0.22263399112227422"/>
    <n v="0.23076923076923075"/>
  </r>
  <r>
    <s v="ACC"/>
    <s v="ACC895543"/>
    <s v="AL bottle with dropper"/>
    <x v="39"/>
    <n v="0.47471131508476477"/>
    <n v="2.371527908994614E-2"/>
    <n v="0.13598705283095755"/>
    <n v="4.978605974328653E-2"/>
    <n v="0.17875597008135277"/>
    <n v="0.86295567683030783"/>
    <n v="1.1218423798794002"/>
    <x v="1"/>
    <n v="27889"/>
    <n v="0.25888670304909234"/>
    <n v="0.23076923076923075"/>
  </r>
  <r>
    <s v="ACC"/>
    <s v="ACC527600"/>
    <s v="AL can with embossed logo"/>
    <x v="40"/>
    <n v="0.10355743114668609"/>
    <n v="0.28612548729984888"/>
    <n v="0.1649113552758481"/>
    <n v="1.1351953706451617E-2"/>
    <n v="0.20571760683190726"/>
    <n v="0.77166383426074181"/>
    <n v="1.0031629845389645"/>
    <x v="0"/>
    <n v="484858"/>
    <n v="0.23149915027822265"/>
    <n v="0.23076923076923087"/>
  </r>
  <r>
    <s v="ACC"/>
    <s v="ACC980586"/>
    <s v="AL bottle with squeeze cap"/>
    <x v="41"/>
    <n v="0.2856111586547625"/>
    <n v="0.25798749148729211"/>
    <n v="0.15395341823974415"/>
    <n v="7.7919363813055986E-5"/>
    <n v="0.2406647331633687"/>
    <n v="0.93829472090898058"/>
    <n v="1.3593647766479968"/>
    <x v="2"/>
    <n v="25573"/>
    <n v="0.42107005573901624"/>
    <n v="0.30975501423342455"/>
  </r>
  <r>
    <s v="ACC"/>
    <s v="ACC649945"/>
    <s v="Standard 12 oz AL can"/>
    <x v="42"/>
    <n v="0.12137695294413009"/>
    <n v="7.7526422086307167E-2"/>
    <n v="0.13021917397919572"/>
    <n v="6.9566896115356774E-3"/>
    <n v="2.2245915737289512E-2"/>
    <n v="0.35832515435845819"/>
    <n v="0.46582270066599568"/>
    <x v="4"/>
    <n v="680059"/>
    <n v="0.10749754630753749"/>
    <n v="0.23076923076923084"/>
  </r>
  <r>
    <s v="ACC"/>
    <s v="ACC120172"/>
    <s v="Slim 8 oz AL can"/>
    <x v="43"/>
    <n v="0.16916102218682849"/>
    <n v="8.277160699170745E-2"/>
    <n v="0.17919251151435645"/>
    <n v="4.4477404978287803E-2"/>
    <n v="0.18060175843016907"/>
    <n v="0.65620430410134922"/>
    <n v="0.85306559533175397"/>
    <x v="0"/>
    <n v="497402"/>
    <n v="0.19686129123040474"/>
    <n v="0.23076923076923075"/>
  </r>
  <r>
    <s v="ACC"/>
    <s v="ACC065696"/>
    <s v="16 oz tallboy AL can"/>
    <x v="44"/>
    <n v="0.27641146166428832"/>
    <n v="0.22010605479130979"/>
    <n v="3.2070127760704441E-2"/>
    <n v="6.9372466432715942E-3"/>
    <n v="0.28600999044666614"/>
    <n v="0.82153488130624019"/>
    <n v="1.0679953456981124"/>
    <x v="1"/>
    <n v="217507"/>
    <n v="0.24646046439187219"/>
    <n v="0.23076923076923087"/>
  </r>
  <r>
    <s v="ACC"/>
    <s v="ACC025893"/>
    <s v="AL can with aerosol spray"/>
    <x v="45"/>
    <n v="0.1548015288527696"/>
    <n v="0.18048607885501491"/>
    <n v="1.3634693723191683E-2"/>
    <n v="2.8095036912886135E-2"/>
    <n v="0.21220996734189285"/>
    <n v="0.58922730568575521"/>
    <n v="0.88292103770267083"/>
    <x v="1"/>
    <n v="280893"/>
    <n v="0.29369373201691562"/>
    <n v="0.33263872925839016"/>
  </r>
  <r>
    <s v="ACC"/>
    <s v="ACC228331"/>
    <s v="AL bottle with pump dispenser"/>
    <x v="46"/>
    <n v="4.6840581098358591E-2"/>
    <n v="0.29063812725754778"/>
    <n v="2.0848798122241677E-2"/>
    <n v="2.0046900469677643E-2"/>
    <n v="0.29544343440648124"/>
    <n v="0.673817841354307"/>
    <n v="0.91083471061832744"/>
    <x v="2"/>
    <n v="39030"/>
    <n v="0.23701686926402044"/>
    <n v="0.26021940808900401"/>
  </r>
  <r>
    <s v="ACC"/>
    <s v="ACC401162"/>
    <s v="AL can with twist-lock cap"/>
    <x v="47"/>
    <n v="0.47896580583764947"/>
    <n v="0.15620857429748555"/>
    <n v="0.13624652232976883"/>
    <n v="3.3399255782077523E-2"/>
    <n v="0.21432183580700628"/>
    <n v="1.0191419940539876"/>
    <n v="1.4309452375558931"/>
    <x v="4"/>
    <n v="757682"/>
    <n v="0.41180324350190545"/>
    <n v="0.28778406936472317"/>
  </r>
  <r>
    <s v="ACC"/>
    <s v="ACC029947"/>
    <s v="AL bottle with roll-on applicator"/>
    <x v="48"/>
    <n v="0.11434841894957942"/>
    <n v="0.15054659191151135"/>
    <n v="3.871255286666582E-2"/>
    <n v="2.7906611081362782E-2"/>
    <n v="7.0951250365907353E-2"/>
    <n v="0.4024654251750267"/>
    <n v="0.5232050527275347"/>
    <x v="2"/>
    <n v="168868"/>
    <n v="0.120739627552508"/>
    <n v="0.23076923076923075"/>
  </r>
  <r>
    <s v="ACC"/>
    <s v="ACC781396"/>
    <s v="AL can with push-up bottom"/>
    <x v="49"/>
    <n v="0.30689070901845589"/>
    <n v="9.7309593081538071E-3"/>
    <n v="0.11040287951724631"/>
    <n v="1.3133172944718025E-2"/>
    <n v="0.22888861720258513"/>
    <n v="0.6690463379911592"/>
    <n v="1.0084263900093875"/>
    <x v="4"/>
    <n v="681666"/>
    <n v="0.3393800520182283"/>
    <n v="0.33654419933919916"/>
  </r>
  <r>
    <s v="ACC"/>
    <s v="ACC099182"/>
    <s v="Shatterproof AL can"/>
    <x v="50"/>
    <n v="2.8585552435428596E-2"/>
    <n v="0.18502807290377288"/>
    <n v="0.14776928247337945"/>
    <n v="3.4232083786005875E-2"/>
    <n v="0.21549198239604556"/>
    <n v="0.61110697399463243"/>
    <n v="0.97811272366129909"/>
    <x v="1"/>
    <n v="187820"/>
    <n v="0.36700574966666666"/>
    <n v="0.37521825530791625"/>
  </r>
  <r>
    <s v="ACC"/>
    <s v="ACC147936"/>
    <s v="AL bottle with flip-cap"/>
    <x v="51"/>
    <n v="6.6466998734899196E-2"/>
    <n v="7.1958815875470969E-2"/>
    <n v="0.12511272790199965"/>
    <n v="6.8704724336464242E-3"/>
    <n v="0.16799732261112679"/>
    <n v="0.43840633755714309"/>
    <n v="0.63072332526186725"/>
    <x v="0"/>
    <n v="478444"/>
    <n v="0.19231698770472416"/>
    <n v="0.30491497619003849"/>
  </r>
  <r>
    <s v="ACC"/>
    <s v="ACC044093"/>
    <s v="AL can with twist-up base"/>
    <x v="52"/>
    <n v="0.22790639840982041"/>
    <n v="0.16991504637235855"/>
    <n v="7.4026721097899206E-2"/>
    <n v="3.5329780331993181E-2"/>
    <n v="0.28352623022918172"/>
    <n v="0.79070417644125301"/>
    <n v="1.053102064693904"/>
    <x v="3"/>
    <n v="1107789"/>
    <n v="0.26239788825265098"/>
    <n v="0.24916662596129263"/>
  </r>
  <r>
    <s v="ACC"/>
    <s v="ACC015481"/>
    <s v="AL bottle with dropper"/>
    <x v="39"/>
    <n v="0.33891067967038119"/>
    <n v="0.15002360903711298"/>
    <n v="0.14295069429817656"/>
    <n v="6.8748550459128482E-3"/>
    <n v="0.26661762286322532"/>
    <n v="0.90537746091480897"/>
    <n v="1.1769906991892518"/>
    <x v="0"/>
    <n v="69955"/>
    <n v="0.27161323827444284"/>
    <n v="0.23076923076923087"/>
  </r>
  <r>
    <s v="ACC"/>
    <s v="ACC531258"/>
    <s v="Standard 12 oz AL can"/>
    <x v="21"/>
    <n v="0.36422316159044349"/>
    <n v="0.11628383504071481"/>
    <n v="0.10212540367756129"/>
    <n v="5.3273599993567961E-4"/>
    <n v="0.11849766975190648"/>
    <n v="0.70166280606056164"/>
    <n v="0.91216164787873011"/>
    <x v="1"/>
    <n v="172158"/>
    <n v="0.21049884181816847"/>
    <n v="0.23076923076923075"/>
  </r>
  <r>
    <s v="ACC"/>
    <s v="ACC735928"/>
    <s v="Slim 8 oz AL can"/>
    <x v="22"/>
    <n v="0.31028303559848558"/>
    <n v="0.28457137101696628"/>
    <n v="0.14574584490564049"/>
    <n v="1.8691684183469226E-2"/>
    <n v="0.20631472305014956"/>
    <n v="0.96560665875471108"/>
    <n v="1.3105430764524972"/>
    <x v="3"/>
    <n v="287901"/>
    <n v="0.34493641769778616"/>
    <n v="0.26320112928412309"/>
  </r>
  <r>
    <s v="ACC"/>
    <s v="ACC958477"/>
    <s v="16 oz tallboy AL can"/>
    <x v="23"/>
    <n v="0.35021480166623664"/>
    <n v="0.29157586134588248"/>
    <n v="0.18184789425388703"/>
    <n v="1.7624891770858721E-2"/>
    <n v="0.22774618080575237"/>
    <n v="1.069009629842617"/>
    <n v="1.6128621888567394"/>
    <x v="1"/>
    <n v="171497"/>
    <n v="0.54385255901412233"/>
    <n v="0.33719716586550186"/>
  </r>
  <r>
    <s v="ACC"/>
    <s v="ACC905858"/>
    <s v="AL can with screw cap"/>
    <x v="53"/>
    <n v="0.10787389918432055"/>
    <n v="0.22199471102018523"/>
    <n v="2.2277481433651561E-2"/>
    <n v="4.0365810214635894E-2"/>
    <n v="0.14097297251593716"/>
    <n v="0.53348487436873038"/>
    <n v="0.69353033667934949"/>
    <x v="4"/>
    <n v="73680"/>
    <n v="0.16004546231061911"/>
    <n v="0.23076923076923078"/>
  </r>
  <r>
    <s v="ACC"/>
    <s v="ACC484227"/>
    <s v="AL bottle with sports cap"/>
    <x v="54"/>
    <n v="0.10100193515881384"/>
    <n v="0.19950067441350952"/>
    <n v="0.10730082664874836"/>
    <n v="5.2369864511627173E-3"/>
    <n v="0.24234178848928797"/>
    <n v="0.6553822111615224"/>
    <n v="0.88756115990577455"/>
    <x v="0"/>
    <n v="496227"/>
    <n v="0.23217894874425216"/>
    <n v="0.26159205611126651"/>
  </r>
  <r>
    <s v="ACC"/>
    <s v="ACC985164"/>
    <s v="AL can with resealable lid"/>
    <x v="33"/>
    <n v="0.30042028809028104"/>
    <n v="0.129876057196431"/>
    <n v="9.491591812708311E-2"/>
    <n v="2.8820512294099682E-2"/>
    <n v="0.11518261862197056"/>
    <n v="0.66921539432986532"/>
    <n v="0.86998001262882496"/>
    <x v="3"/>
    <n v="868881"/>
    <n v="0.20076461829895964"/>
    <n v="0.23076923076923081"/>
  </r>
  <r>
    <s v="ACC"/>
    <s v="ACC765670"/>
    <s v="AL bottle with straw"/>
    <x v="55"/>
    <n v="0.45984884435311635"/>
    <n v="4.0674331021743025E-2"/>
    <n v="0.12168374387299415"/>
    <n v="3.4538766250259763E-2"/>
    <n v="0.22869553470709078"/>
    <n v="0.8854412202052041"/>
    <n v="1.4672336439489726"/>
    <x v="2"/>
    <n v="123556"/>
    <n v="0.58179242374376849"/>
    <n v="0.39652336636577429"/>
  </r>
  <r>
    <s v="ACC"/>
    <s v="ACC027742"/>
    <s v="AL can with matte finish"/>
    <x v="56"/>
    <n v="0.45975597228045451"/>
    <n v="0.15484505796717052"/>
    <n v="0.16048659379571872"/>
    <n v="3.3335714197915756E-3"/>
    <n v="0.11458859549087369"/>
    <n v="0.89300979095400912"/>
    <n v="1.1609127282402119"/>
    <x v="0"/>
    <n v="315385"/>
    <n v="0.26790293728620274"/>
    <n v="0.23076923076923078"/>
  </r>
  <r>
    <s v="ACC"/>
    <s v="ACC675988"/>
    <s v="Shatterproof AL can"/>
    <x v="57"/>
    <n v="0.33531367683361918"/>
    <n v="0.24546717081813965"/>
    <n v="7.6532381613163003E-2"/>
    <n v="2.9041751627791615E-2"/>
    <n v="0.14492363993330684"/>
    <n v="0.83127862082602033"/>
    <n v="1.0806622070738265"/>
    <x v="2"/>
    <n v="115029"/>
    <n v="0.24938358624780621"/>
    <n v="0.23076923076923084"/>
  </r>
  <r>
    <s v="ACC"/>
    <s v="ACC380035"/>
    <s v="AL bottle with carabiner"/>
    <x v="58"/>
    <n v="0.43398536727574305"/>
    <n v="0.16037111887230882"/>
    <n v="0.13550918597007197"/>
    <n v="2.6370737576056725E-2"/>
    <n v="0.22572877923806911"/>
    <n v="0.98196518893224971"/>
    <n v="1.2765547456119246"/>
    <x v="1"/>
    <n v="250553"/>
    <n v="0.2945895566796749"/>
    <n v="0.23076923076923075"/>
  </r>
  <r>
    <s v="ACC"/>
    <s v="ACC613791"/>
    <s v="AL can with embossed logo"/>
    <x v="59"/>
    <n v="0.2638732608506138"/>
    <n v="0.2785065838570403"/>
    <n v="0.1616604290371744"/>
    <n v="3.8629205525797863E-2"/>
    <n v="5.9455141066424452E-2"/>
    <n v="0.80212462033705079"/>
    <n v="1.0567663758197026"/>
    <x v="3"/>
    <n v="562190"/>
    <n v="0.25464175548265178"/>
    <n v="0.24096315071070809"/>
  </r>
  <r>
    <s v="ACC"/>
    <s v="ACC466084"/>
    <s v="AL bottle with flip-top lid"/>
    <x v="11"/>
    <n v="0.25578792313289245"/>
    <n v="8.6827747750721176E-2"/>
    <n v="0.10890759906929154"/>
    <n v="1.2441589006805864E-2"/>
    <n v="2.788923859457235E-2"/>
    <n v="0.49185409755428339"/>
    <n v="0.68878920268556798"/>
    <x v="0"/>
    <n v="120221"/>
    <n v="0.19693510513128459"/>
    <n v="0.28591491324695661"/>
  </r>
  <r>
    <s v="ACC"/>
    <s v="ACC328377"/>
    <s v="AL can with thermal insulation"/>
    <x v="12"/>
    <n v="0.4948539650417802"/>
    <n v="7.4709563614143673E-2"/>
    <n v="2.8457491336617902E-2"/>
    <n v="1.9945178239353825E-3"/>
    <n v="7.1174766805862114E-2"/>
    <n v="0.6711903046223392"/>
    <n v="1.0567197917427817"/>
    <x v="3"/>
    <n v="1139878"/>
    <n v="0.38552948712044255"/>
    <n v="0.36483606168160521"/>
  </r>
  <r>
    <s v="ACC"/>
    <s v="ACC036304"/>
    <s v="AL bottle with silicone sleeve"/>
    <x v="60"/>
    <n v="0.36858379399474034"/>
    <n v="0.24633936644232371"/>
    <n v="9.1272425186841313E-4"/>
    <n v="1.1444306995904619E-2"/>
    <n v="0.11429228120923618"/>
    <n v="0.74157247289407324"/>
    <n v="0.96404421476229529"/>
    <x v="2"/>
    <n v="179295"/>
    <n v="0.22247174186822205"/>
    <n v="0.23076923076923084"/>
  </r>
  <r>
    <s v="ACC"/>
    <s v="ACC396033"/>
    <s v="24 oz AL can"/>
    <x v="35"/>
    <n v="0.19629621020391397"/>
    <n v="0.23844444219863742"/>
    <n v="0.18479001866067485"/>
    <n v="1.7532338805010133E-2"/>
    <n v="0.19043950358201253"/>
    <n v="0.82750251345024894"/>
    <n v="1.0757532674853236"/>
    <x v="0"/>
    <n v="289991"/>
    <n v="0.24825075403507468"/>
    <n v="0.23076923076923078"/>
  </r>
  <r>
    <s v="ACC"/>
    <s v="ACC187297"/>
    <s v="AL can with wide mouth"/>
    <x v="15"/>
    <n v="0.10807861162632298"/>
    <n v="8.0850011128759128E-2"/>
    <n v="0.12513679454709919"/>
    <n v="3.2897736913779896E-2"/>
    <n v="0.13148461071289777"/>
    <n v="0.47844776492885899"/>
    <n v="0.80250762075707394"/>
    <x v="2"/>
    <n v="110617"/>
    <n v="0.32405985582821495"/>
    <n v="0.40380906977867903"/>
  </r>
  <r>
    <s v="ACC"/>
    <s v="ACC608531"/>
    <s v="AL bottle with fruit infuser"/>
    <x v="16"/>
    <n v="0.27574697317966468"/>
    <n v="0.19006734336780062"/>
    <n v="0.18721082444230741"/>
    <n v="6.1066990933908273E-3"/>
    <n v="0.13947307497383368"/>
    <n v="0.79860491505699716"/>
    <n v="1.0987757329122632"/>
    <x v="2"/>
    <n v="166761"/>
    <n v="0.300170817855266"/>
    <n v="0.27318661020996043"/>
  </r>
  <r>
    <s v="ACC"/>
    <s v="ACC713163"/>
    <s v="AL can with textured grip"/>
    <x v="17"/>
    <n v="0.48607423934281141"/>
    <n v="7.5403801117781055E-2"/>
    <n v="0.19195155035610292"/>
    <n v="1.9909778646610594E-2"/>
    <n v="6.166960785284295E-2"/>
    <n v="0.83500897731614887"/>
    <n v="1.356490526454589"/>
    <x v="0"/>
    <n v="68180"/>
    <n v="0.52148154913844014"/>
    <n v="0.38443434654970859"/>
  </r>
  <r>
    <s v="ACC"/>
    <s v="ACC497304"/>
    <s v="AL bottle with powder coating"/>
    <x v="18"/>
    <n v="0.18845209635027954"/>
    <n v="2.6732741884015854E-2"/>
    <n v="4.510440219191017E-2"/>
    <n v="2.9744619682419978E-2"/>
    <n v="0.1271929332214965"/>
    <n v="0.41722679333012208"/>
    <n v="0.54239483132915878"/>
    <x v="1"/>
    <n v="245619"/>
    <n v="0.1251680379990367"/>
    <n v="0.23076923076923087"/>
  </r>
  <r>
    <s v="ACC"/>
    <s v="ACC647267"/>
    <s v="AL can with holographic design"/>
    <x v="19"/>
    <n v="0.36640127960665442"/>
    <n v="9.7796049114877062E-2"/>
    <n v="3.5975575429054121E-2"/>
    <n v="1.0987105558865829E-2"/>
    <n v="6.2897786645456782E-2"/>
    <n v="0.57405779635490817"/>
    <n v="0.74627513526138067"/>
    <x v="2"/>
    <n v="202445"/>
    <n v="0.17221733890647251"/>
    <n v="0.23076923076923084"/>
  </r>
  <r>
    <s v="ACC"/>
    <s v="ACC296880"/>
    <s v="AL bottle with vacuum insulation"/>
    <x v="20"/>
    <n v="4.2055549764041744E-2"/>
    <n v="0.24539083518104182"/>
    <n v="1.7052881455229298E-2"/>
    <n v="2.8258168355362403E-2"/>
    <n v="0.23032122737174726"/>
    <n v="0.56307866212742252"/>
    <n v="0.84263308344129539"/>
    <x v="1"/>
    <n v="116801"/>
    <n v="0.27955442131387287"/>
    <n v="0.33176293075531599"/>
  </r>
  <r>
    <s v="ACC"/>
    <s v="ACC115560"/>
    <s v="Standard 12 oz AL can"/>
    <x v="61"/>
    <n v="0.38635615486890562"/>
    <n v="0.19447993483551843"/>
    <n v="6.2036223699528929E-2"/>
    <n v="3.9254117744326633E-2"/>
    <n v="0.10561670311918224"/>
    <n v="0.78774313426746179"/>
    <n v="1.0240660745477004"/>
    <x v="3"/>
    <n v="32717"/>
    <n v="0.23632294028023859"/>
    <n v="0.23076923076923081"/>
  </r>
  <r>
    <s v="ACC"/>
    <s v="ACC575162"/>
    <s v="Slim 8 oz AL can"/>
    <x v="62"/>
    <n v="0.25967896005548063"/>
    <n v="0.12307225509041857"/>
    <n v="0.12091152996771855"/>
    <n v="1.8607659996773386E-3"/>
    <n v="0.16577899603804072"/>
    <n v="0.67130250715133577"/>
    <n v="0.87269325929673658"/>
    <x v="0"/>
    <n v="59969"/>
    <n v="0.20139075214540081"/>
    <n v="0.23076923076923084"/>
  </r>
  <r>
    <s v="ACC"/>
    <s v="ACC404469"/>
    <s v="16 oz tallboy AL can"/>
    <x v="44"/>
    <n v="0.37322203531920023"/>
    <n v="1.1330414160714708E-2"/>
    <n v="1.6289752470859353E-2"/>
    <n v="3.2123932622953745E-2"/>
    <n v="0.28272872801598953"/>
    <n v="0.7156948625897176"/>
    <n v="0.93040332136663295"/>
    <x v="1"/>
    <n v="73246"/>
    <n v="0.21470845877691536"/>
    <n v="0.23076923076923084"/>
  </r>
  <r>
    <s v="ACC"/>
    <s v="ACC444846"/>
    <s v="AL can with easy-open lid"/>
    <x v="24"/>
    <n v="0.15369155377079807"/>
    <n v="6.8402990461745292E-2"/>
    <n v="0.13159801462293583"/>
    <n v="1.1183378451241472E-2"/>
    <n v="7.7049582719545914E-2"/>
    <n v="0.44192552002626662"/>
    <n v="0.6993633706670126"/>
    <x v="1"/>
    <n v="132849"/>
    <n v="0.25743785064074598"/>
    <n v="0.36810313699331515"/>
  </r>
  <r>
    <s v="ACC"/>
    <s v="ACC147069"/>
    <s v="AL bottle with twist-off cap"/>
    <x v="25"/>
    <n v="4.6580370708671048E-2"/>
    <n v="0.2187431536856223"/>
    <n v="7.054639844922643E-2"/>
    <n v="4.5026615196521833E-2"/>
    <n v="0.15274135602343245"/>
    <n v="0.53363789406347406"/>
    <n v="0.74759252903021078"/>
    <x v="4"/>
    <n v="50393"/>
    <n v="0.21395463496673672"/>
    <n v="0.28619151029275552"/>
  </r>
  <r>
    <s v="ACC"/>
    <s v="ACC159098"/>
    <s v="AL can with peelable seal"/>
    <x v="26"/>
    <n v="0.17446654346011947"/>
    <n v="1.998530577595865E-2"/>
    <n v="0.12292607612463076"/>
    <n v="4.9941143172170466E-2"/>
    <n v="0.12328319106462118"/>
    <n v="0.49060225959750048"/>
    <n v="0.63778293747675063"/>
    <x v="4"/>
    <n v="411135"/>
    <n v="0.14718067787925015"/>
    <n v="0.23076923076923078"/>
  </r>
  <r>
    <s v="ACC"/>
    <s v="ACC556560"/>
    <s v="AL bottle with tamper-evident cap"/>
    <x v="27"/>
    <n v="0.30387511535643918"/>
    <n v="4.3458745474877492E-3"/>
    <n v="0.1644162291590581"/>
    <n v="2.3849025532025687E-2"/>
    <n v="0.24106412860032705"/>
    <n v="0.73755037319533778"/>
    <n v="1.0305546614859129"/>
    <x v="1"/>
    <n v="306641"/>
    <n v="0.29300428829057512"/>
    <n v="0.28431707627046654"/>
  </r>
  <r>
    <s v="ACC"/>
    <s v="ACC621347"/>
    <s v="AL can with window lid"/>
    <x v="28"/>
    <n v="0.28153190642788944"/>
    <n v="0.29297585679004462"/>
    <n v="0.18569295916056441"/>
    <n v="1.4312652856087927E-2"/>
    <n v="0.23056630682058837"/>
    <n v="1.0050796820551748"/>
    <n v="1.5683830078691676"/>
    <x v="0"/>
    <n v="292403"/>
    <n v="0.56330332581399278"/>
    <n v="0.35916183928778117"/>
  </r>
  <r>
    <s v="ACC"/>
    <s v="ACC779477"/>
    <s v="Shatterproof AL can"/>
    <x v="29"/>
    <n v="0.10320762156898688"/>
    <n v="0.29512249449887407"/>
    <n v="4.3212669494536997E-2"/>
    <n v="1.1661073000899302E-2"/>
    <n v="8.8072171261208185E-2"/>
    <n v="0.5412760298245054"/>
    <n v="0.70365883877185709"/>
    <x v="2"/>
    <n v="130189"/>
    <n v="0.16238280894735169"/>
    <n v="0.23076923076923084"/>
  </r>
  <r>
    <s v="ACC"/>
    <s v="ACC591985"/>
    <s v="AL bottle with recloseable lid"/>
    <x v="30"/>
    <n v="0.46550281283355721"/>
    <n v="2.5606677561878621E-2"/>
    <n v="5.2886811566393237E-2"/>
    <n v="3.9451587092519898E-2"/>
    <n v="0.19828686323521985"/>
    <n v="0.78173475228956879"/>
    <n v="1.0805285538300073"/>
    <x v="0"/>
    <n v="267547"/>
    <n v="0.29879380154043855"/>
    <n v="0.2765255952573798"/>
  </r>
  <r>
    <s v="ACC"/>
    <s v="ACC336557"/>
    <s v="AL can with pop top"/>
    <x v="31"/>
    <n v="2.548678309448299E-2"/>
    <n v="0.29962017794125284"/>
    <n v="0.13587627670590016"/>
    <n v="2.6670789438439674E-2"/>
    <n v="9.4241005709179144E-4"/>
    <n v="0.48859643723716745"/>
    <n v="0.63517536840831768"/>
    <x v="1"/>
    <n v="171313"/>
    <n v="0.14657893117115023"/>
    <n v="0.23076923076923075"/>
  </r>
  <r>
    <s v="ACC"/>
    <s v="ACC167750"/>
    <s v="AL bottle with child-resistant cap"/>
    <x v="32"/>
    <n v="0.22647023236067326"/>
    <n v="8.9371334444802011E-2"/>
    <n v="3.9951818342013647E-2"/>
    <n v="2.8556385233636739E-2"/>
    <n v="0.22355343034123085"/>
    <n v="0.60790320072235648"/>
    <n v="0.79027416093906344"/>
    <x v="1"/>
    <n v="92591"/>
    <n v="0.18237096021670696"/>
    <n v="0.23076923076923078"/>
  </r>
  <r>
    <s v="ACC"/>
    <s v="ACC269147"/>
    <s v="AL can with resealable tab"/>
    <x v="63"/>
    <n v="3.4091190632368096E-2"/>
    <n v="0.27798568089993864"/>
    <n v="9.2396427910500512E-3"/>
    <n v="4.7507948049984823E-2"/>
    <n v="0.22515943176262229"/>
    <n v="0.59398389413596386"/>
    <n v="0.77217906237675304"/>
    <x v="2"/>
    <n v="117700"/>
    <n v="0.17819516824078918"/>
    <n v="0.23076923076923078"/>
  </r>
  <r>
    <s v="ACC"/>
    <s v="ACC183456"/>
    <s v="AL bottle with tear strip"/>
    <x v="64"/>
    <n v="0.33634532953560609"/>
    <n v="3.8282194599517393E-2"/>
    <n v="4.5613976891465097E-2"/>
    <n v="1.3239779323906338E-2"/>
    <n v="0.23013068884283727"/>
    <n v="0.66361196919333221"/>
    <n v="1.040099718196698"/>
    <x v="1"/>
    <n v="20644"/>
    <n v="0.37648774900336579"/>
    <n v="0.36197274397507956"/>
  </r>
  <r>
    <s v="ACC"/>
    <s v="ACC931220"/>
    <s v="24 oz AL can"/>
    <x v="14"/>
    <n v="0.37459662280006317"/>
    <n v="9.6095441665224837E-2"/>
    <n v="8.6421788781709807E-5"/>
    <n v="4.7334492882651354E-2"/>
    <n v="0.11555164488292446"/>
    <n v="0.63366462401964552"/>
    <n v="1.02824516289727"/>
    <x v="1"/>
    <n v="311341"/>
    <n v="0.39458053887762445"/>
    <n v="0.38374169226901217"/>
  </r>
  <r>
    <s v="ACC"/>
    <s v="ACC926365"/>
    <s v="AL can with easy-grip lid"/>
    <x v="36"/>
    <n v="0.35179862541516133"/>
    <n v="1.4146693312637581E-2"/>
    <n v="2.2549902141781566E-2"/>
    <n v="1.0023600102594777E-2"/>
    <n v="3.1803015946191782E-2"/>
    <n v="0.43032183691836701"/>
    <n v="0.63675475765324263"/>
    <x v="0"/>
    <n v="128957"/>
    <n v="0.20643292073487562"/>
    <n v="0.32419533305991055"/>
  </r>
  <r>
    <s v="ACC"/>
    <s v="ACC412234"/>
    <s v="AL bottle with twist nozzle"/>
    <x v="65"/>
    <n v="5.3828644548890803E-2"/>
    <n v="9.2519177166018651E-2"/>
    <n v="9.3093470449367138E-2"/>
    <n v="4.6549370257677171E-2"/>
    <n v="7.9539098168977501E-2"/>
    <n v="0.36552976059093123"/>
    <n v="0.56150576382847828"/>
    <x v="2"/>
    <n v="152476"/>
    <n v="0.19597600323754705"/>
    <n v="0.34901868486858728"/>
  </r>
  <r>
    <s v="ACC"/>
    <s v="ACC640410"/>
    <s v="AL can with pull tab"/>
    <x v="66"/>
    <n v="0.11561084298359225"/>
    <n v="0.21315633127739725"/>
    <n v="5.2151824429775846E-4"/>
    <n v="1.9937423182991909E-2"/>
    <n v="0.28954853298245864"/>
    <n v="0.63877464867073774"/>
    <n v="0.83040704327195913"/>
    <x v="0"/>
    <n v="21125"/>
    <n v="0.19163239460122139"/>
    <n v="0.23076923076923084"/>
  </r>
  <r>
    <s v="ACC"/>
    <s v="ACC311074"/>
    <s v="AL bottle with dropper"/>
    <x v="39"/>
    <n v="0.38796818491480289"/>
    <n v="0.16426311158809329"/>
    <n v="7.5090644860792963E-2"/>
    <n v="1.5943236983953696E-2"/>
    <n v="0.28838950109980854"/>
    <n v="0.93165467944745139"/>
    <n v="1.2111510832816867"/>
    <x v="3"/>
    <n v="504142"/>
    <n v="0.27949640383423535"/>
    <n v="0.23076923076923073"/>
  </r>
  <r>
    <s v="ACC"/>
    <s v="ACC993621"/>
    <s v="AL can with embossed logo"/>
    <x v="40"/>
    <n v="0.13293088097002165"/>
    <n v="0.1691991851294565"/>
    <n v="0.10561101942526907"/>
    <n v="1.6109596930195032E-2"/>
    <n v="0.25817375740962434"/>
    <n v="0.68202443986456651"/>
    <n v="1.1236296465238884"/>
    <x v="3"/>
    <n v="186699"/>
    <n v="0.4416052066593219"/>
    <n v="0.39301669195494421"/>
  </r>
  <r>
    <s v="ACC"/>
    <s v="ACC593500"/>
    <s v="AL bottle with squeeze cap"/>
    <x v="67"/>
    <n v="0.15946684830229829"/>
    <n v="0.26967883757388944"/>
    <n v="3.3005388381742162E-2"/>
    <n v="4.2916876425973166E-2"/>
    <n v="0.28943095105057459"/>
    <n v="0.79449890173447768"/>
    <n v="1.0328485722548211"/>
    <x v="3"/>
    <n v="1045385"/>
    <n v="0.23834967052034339"/>
    <n v="0.23076923076923084"/>
  </r>
  <r>
    <s v="ACC"/>
    <s v="ACC332197"/>
    <s v="Standard 12 oz AL can"/>
    <x v="68"/>
    <n v="0.10101079269344609"/>
    <n v="0.26032291152476533"/>
    <n v="0.1735941055298964"/>
    <n v="1.6071181624158999E-2"/>
    <n v="0.26218321284616958"/>
    <n v="0.81318220421843646"/>
    <n v="1.0571368654839675"/>
    <x v="1"/>
    <n v="13661"/>
    <n v="0.243954661265531"/>
    <n v="0.23076923076923081"/>
  </r>
  <r>
    <s v="ACC"/>
    <s v="ACC351295"/>
    <s v="Slim 8 oz AL can"/>
    <x v="43"/>
    <n v="0.26607898709021438"/>
    <n v="1.9553446192899525E-2"/>
    <n v="2.75016602928039E-2"/>
    <n v="4.9489119150626232E-2"/>
    <n v="9.0623851473064246E-2"/>
    <n v="0.4532470641996082"/>
    <n v="0.5892211834594907"/>
    <x v="4"/>
    <n v="239046"/>
    <n v="0.13597411925988251"/>
    <n v="0.23076923076923084"/>
  </r>
  <r>
    <s v="ACC"/>
    <s v="ACC515359"/>
    <s v="16 oz tallboy AL can"/>
    <x v="69"/>
    <n v="5.1718108978950628E-2"/>
    <n v="0.24602301013302322"/>
    <n v="3.6682974087226764E-3"/>
    <n v="3.6850570342901297E-2"/>
    <n v="6.6587919669207421E-2"/>
    <n v="0.40484790653280522"/>
    <n v="0.52630227849264677"/>
    <x v="2"/>
    <n v="217959"/>
    <n v="0.12145437195984154"/>
    <n v="0.23076923076923073"/>
  </r>
  <r>
    <s v="ACC"/>
    <s v="ACC512896"/>
    <s v="AL can with aerosol spray"/>
    <x v="45"/>
    <n v="0.46987970189654149"/>
    <n v="0.20448426914490431"/>
    <n v="9.0219161005382367E-2"/>
    <n v="3.3718522995612926E-2"/>
    <n v="0.16748295544113795"/>
    <n v="0.965784610483579"/>
    <n v="1.2555199936286527"/>
    <x v="4"/>
    <n v="60173"/>
    <n v="0.28973538314507374"/>
    <n v="0.23076923076923081"/>
  </r>
  <r>
    <s v="ACC"/>
    <s v="ACC418863"/>
    <s v="AL bottle with pump dispenser"/>
    <x v="46"/>
    <n v="0.30437752812295971"/>
    <n v="0.10855909180930262"/>
    <n v="6.5411505552934623E-2"/>
    <n v="3.8581268124604738E-2"/>
    <n v="0.17848090721328111"/>
    <n v="0.69541030082308286"/>
    <n v="0.91551121276373326"/>
    <x v="2"/>
    <n v="114141"/>
    <n v="0.2201009119406504"/>
    <n v="0.24041312533596684"/>
  </r>
  <r>
    <s v="ACC"/>
    <s v="ACC136562"/>
    <s v="AL can with twist-lock cap"/>
    <x v="47"/>
    <n v="0.27232364237678736"/>
    <n v="0.18430137588380674"/>
    <n v="0.1275958632606333"/>
    <n v="2.6960310160933313E-3"/>
    <n v="7.9670828323230455E-2"/>
    <n v="0.66658774086055117"/>
    <n v="0.86656406311871659"/>
    <x v="4"/>
    <n v="21993"/>
    <n v="0.19997632225816542"/>
    <n v="0.23076923076923084"/>
  </r>
  <r>
    <s v="ACC"/>
    <s v="ACC381403"/>
    <s v="AL bottle with roll-on applicator"/>
    <x v="48"/>
    <n v="7.9940483440476773E-2"/>
    <n v="9.3881241914241159E-2"/>
    <n v="0.15012964209045332"/>
    <n v="5.0707877030712117E-3"/>
    <n v="0.10051809282555738"/>
    <n v="0.42954024797379986"/>
    <n v="0.55840232236593978"/>
    <x v="4"/>
    <n v="627618"/>
    <n v="0.12886207439213992"/>
    <n v="0.23076923076923073"/>
  </r>
  <r>
    <s v="ACC"/>
    <s v="ACC943759"/>
    <s v="AL can with push-up bottom"/>
    <x v="49"/>
    <n v="0.41546391573883029"/>
    <n v="0.12429429861679378"/>
    <n v="0.130417500410408"/>
    <n v="3.6518150438461759E-2"/>
    <n v="5.8769499031466665E-2"/>
    <n v="0.76546336423596051"/>
    <n v="0.99510237350674868"/>
    <x v="4"/>
    <n v="538255"/>
    <n v="0.22963900927078817"/>
    <n v="0.23076923076923078"/>
  </r>
  <r>
    <s v="ACC"/>
    <s v="ACC743937"/>
    <s v="Shatterproof AL can"/>
    <x v="8"/>
    <n v="6.8670147657674652E-2"/>
    <n v="4.8183364294970494E-3"/>
    <n v="7.0906925914209669E-3"/>
    <n v="1.7721141654554963E-3"/>
    <n v="4.4800313946342617E-2"/>
    <n v="0.12715160479039078"/>
    <n v="0.20173108371849394"/>
    <x v="1"/>
    <n v="81205"/>
    <n v="7.4579478928103154E-2"/>
    <n v="0.36969750795655887"/>
  </r>
  <r>
    <s v="ACC"/>
    <s v="ACC729387"/>
    <s v="AL bottle with flip-cap"/>
    <x v="70"/>
    <n v="7.6207453682736181E-4"/>
    <n v="0.16939468707417801"/>
    <n v="0.19044058009856954"/>
    <n v="3.5321210295677231E-2"/>
    <n v="8.2630175724296276E-2"/>
    <n v="0.47854872772954843"/>
    <n v="0.62211334604841295"/>
    <x v="1"/>
    <n v="39715"/>
    <n v="0.14356461831886452"/>
    <n v="0.23076923076923075"/>
  </r>
  <r>
    <s v="ACC"/>
    <s v="ACC877690"/>
    <s v="AL can with twist-up base"/>
    <x v="52"/>
    <n v="0.1352510478531801"/>
    <n v="7.8331175078462462E-2"/>
    <n v="9.558092746346035E-2"/>
    <n v="1.2446786328171394E-2"/>
    <n v="0.26133144374660533"/>
    <n v="0.58294138046987964"/>
    <n v="0.80406994134479048"/>
    <x v="0"/>
    <n v="546508"/>
    <n v="0.22112856087491084"/>
    <n v="0.27501159974352213"/>
  </r>
  <r>
    <s v="ACC"/>
    <s v="ACC936360"/>
    <s v="AL bottle with dropper"/>
    <x v="71"/>
    <n v="0.29175636008019418"/>
    <n v="8.4137853046286806E-2"/>
    <n v="0.14617358999676847"/>
    <n v="1.394720297516458E-2"/>
    <n v="0.12324167902717001"/>
    <n v="0.659256685125584"/>
    <n v="1.0910950352876521"/>
    <x v="1"/>
    <n v="293545"/>
    <n v="0.43183835016206806"/>
    <n v="0.39578435992811561"/>
  </r>
  <r>
    <s v="ACC"/>
    <s v="ACC435933"/>
    <s v="Standard 12 oz AL can"/>
    <x v="0"/>
    <n v="0.37705119939221216"/>
    <n v="0.25712269479850192"/>
    <n v="0.19205022664151064"/>
    <n v="1.8392340160739375E-3"/>
    <n v="4.7557062165615595E-2"/>
    <n v="0.87562041701391413"/>
    <n v="1.1383065421180885"/>
    <x v="0"/>
    <n v="373752"/>
    <n v="0.26268612510417433"/>
    <n v="0.23076923076923084"/>
  </r>
  <r>
    <s v="ACC"/>
    <s v="ACC951584"/>
    <s v="Slim 8 oz AL can"/>
    <x v="1"/>
    <n v="0.19225496140841364"/>
    <n v="2.7305541883100914E-2"/>
    <n v="4.3245055904329371E-3"/>
    <n v="1.694967497716196E-2"/>
    <n v="0.2165058882362825"/>
    <n v="0.45734057209539192"/>
    <n v="0.5945427437240095"/>
    <x v="3"/>
    <n v="925246"/>
    <n v="0.13720217162861759"/>
    <n v="0.23076923076923078"/>
  </r>
  <r>
    <s v="ACC"/>
    <s v="ACC037608"/>
    <s v="16 oz tallboy AL can"/>
    <x v="2"/>
    <n v="0.44396870095978247"/>
    <n v="0.22844117325613858"/>
    <n v="7.5383997511519571E-2"/>
    <n v="3.9850932025529778E-2"/>
    <n v="0.18704356305604855"/>
    <n v="0.97468836680901894"/>
    <n v="1.2670948768517247"/>
    <x v="0"/>
    <n v="324161"/>
    <n v="0.29240651004270579"/>
    <n v="0.23076923076923084"/>
  </r>
  <r>
    <s v="ACC"/>
    <s v="ACC686554"/>
    <s v="AL can with screw cap"/>
    <x v="3"/>
    <n v="4.1131157999906243E-2"/>
    <n v="7.2636442072487442E-2"/>
    <n v="3.9506340958262914E-2"/>
    <n v="4.4099509690668101E-2"/>
    <n v="0.21803782520881981"/>
    <n v="0.41541127593014454"/>
    <n v="0.65439966992277021"/>
    <x v="1"/>
    <n v="20376"/>
    <n v="0.23898839399262567"/>
    <n v="0.3652024977653644"/>
  </r>
  <r>
    <s v="ACC"/>
    <s v="ACC242614"/>
    <s v="AL bottle with sports cap"/>
    <x v="4"/>
    <n v="0.21297592940242499"/>
    <n v="0.24003349279350686"/>
    <n v="0.1326785363795156"/>
    <n v="3.1483204182315108E-2"/>
    <n v="0.1607405661666105"/>
    <n v="0.7779117289243731"/>
    <n v="1.076044470062256"/>
    <x v="3"/>
    <n v="517252"/>
    <n v="0.29813274113788291"/>
    <n v="0.27706358745622661"/>
  </r>
  <r>
    <s v="ACC"/>
    <s v="ACC937854"/>
    <s v="AL can with resealable lid"/>
    <x v="5"/>
    <n v="0.10979091305990119"/>
    <n v="0.29723228302149035"/>
    <n v="6.553783879159554E-2"/>
    <n v="1.9393494103256192E-2"/>
    <n v="0.12090939024562437"/>
    <n v="0.61286391922186767"/>
    <n v="0.84506790217113426"/>
    <x v="3"/>
    <n v="428559"/>
    <n v="0.23220398294926659"/>
    <n v="0.27477553265565052"/>
  </r>
  <r>
    <s v="ACC"/>
    <s v="ACC592105"/>
    <s v="AL bottle with straw"/>
    <x v="6"/>
    <n v="0.43742887732629637"/>
    <n v="2.7501414716706449E-2"/>
    <n v="0.15206088898098991"/>
    <n v="2.2590007642717725E-2"/>
    <n v="3.3725673583243229E-2"/>
    <n v="0.67330686224995362"/>
    <n v="0.87529892092493977"/>
    <x v="0"/>
    <n v="508037"/>
    <n v="0.20199205867498615"/>
    <n v="0.23076923076923084"/>
  </r>
  <r>
    <s v="ACC"/>
    <s v="ACC428930"/>
    <s v="AL can with matte finish"/>
    <x v="7"/>
    <n v="0.19868222476615127"/>
    <n v="0.1968063881454539"/>
    <n v="0.13820911479720413"/>
    <n v="4.2334216479099657E-2"/>
    <n v="0.21437707638090622"/>
    <n v="0.79040902056881512"/>
    <n v="1.1830066657964995"/>
    <x v="3"/>
    <n v="700778"/>
    <n v="0.39259764522768437"/>
    <n v="0.33186427141841557"/>
  </r>
  <r>
    <s v="ACC"/>
    <s v="ACC269423"/>
    <s v="Shatterproof AL can"/>
    <x v="8"/>
    <n v="0.47732578215647836"/>
    <n v="0.11806264874467881"/>
    <n v="3.793186077593156E-2"/>
    <n v="8.2033421641729502E-3"/>
    <n v="9.8957622058312392E-2"/>
    <n v="0.74048125589957414"/>
    <n v="0.96262563266944645"/>
    <x v="3"/>
    <n v="39539"/>
    <n v="0.22214437676987231"/>
    <n v="0.23076923076923081"/>
  </r>
  <r>
    <s v="ACC"/>
    <s v="ACC966590"/>
    <s v="AL bottle with carabiner"/>
    <x v="9"/>
    <n v="0.20874198429523683"/>
    <n v="0.25176126637699187"/>
    <n v="0.11214687758746961"/>
    <n v="4.4941530371387208E-3"/>
    <n v="0.15499024127887945"/>
    <n v="0.73213452257571654"/>
    <n v="1.0725219775307691"/>
    <x v="4"/>
    <n v="316611"/>
    <n v="0.34038745495505252"/>
    <n v="0.31737107685076532"/>
  </r>
  <r>
    <s v="ACC"/>
    <s v="ACC943450"/>
    <s v="AL can with embossed logo"/>
    <x v="10"/>
    <n v="0.18052413979284182"/>
    <n v="0.11523878883276889"/>
    <n v="0.19575950205040563"/>
    <n v="3.9051287234583683E-2"/>
    <n v="2.5110935744727669E-2"/>
    <n v="0.55568465365532771"/>
    <n v="0.722390049751926"/>
    <x v="3"/>
    <n v="5139"/>
    <n v="0.16670539609659829"/>
    <n v="0.23076923076923075"/>
  </r>
  <r>
    <s v="ACC"/>
    <s v="ACC275393"/>
    <s v="AL bottle with flip-top lid"/>
    <x v="11"/>
    <n v="0.32638471209657277"/>
    <n v="0.24182079340398549"/>
    <n v="7.6751816297448122E-2"/>
    <n v="3.5428350111208699E-2"/>
    <n v="0.19250435771392851"/>
    <n v="0.87289002962314355"/>
    <n v="1.475594097280458"/>
    <x v="3"/>
    <n v="1063386"/>
    <n v="0.60270406765731444"/>
    <n v="0.40844841326493991"/>
  </r>
  <r>
    <s v="ACC"/>
    <s v="ACC124111"/>
    <s v="AL can with thermal insulation"/>
    <x v="12"/>
    <n v="0.37581760966279804"/>
    <n v="0.1864792622096092"/>
    <n v="3.5718659027931747E-2"/>
    <n v="1.8787994062630271E-2"/>
    <n v="1.9536469513662801E-2"/>
    <n v="0.63633999447663214"/>
    <n v="0.82724199281962185"/>
    <x v="4"/>
    <n v="533820"/>
    <n v="0.19090199834298971"/>
    <n v="0.23076923076923084"/>
  </r>
  <r>
    <s v="ACC"/>
    <s v="ACC679190"/>
    <s v="AL bottle with silicone sleeve"/>
    <x v="13"/>
    <n v="7.614977859347305E-2"/>
    <n v="0.270068089860869"/>
    <n v="0.14961872441956045"/>
    <n v="1.2333799124044205E-2"/>
    <n v="1.1606479581462903E-2"/>
    <n v="0.51977687157940955"/>
    <n v="0.81620651587223469"/>
    <x v="3"/>
    <n v="1141813"/>
    <n v="0.29642964429282515"/>
    <n v="0.36317970823358009"/>
  </r>
  <r>
    <s v="ACC"/>
    <s v="ACC130752"/>
    <s v="24 oz AL can"/>
    <x v="14"/>
    <n v="0.12247847001822665"/>
    <n v="0.18522908050850148"/>
    <n v="0.15605145483921787"/>
    <n v="4.6981666922207038E-2"/>
    <n v="0.1944616681452106"/>
    <n v="0.70520234043336372"/>
    <n v="0.99212354565138827"/>
    <x v="3"/>
    <n v="382007"/>
    <n v="0.28692120521802456"/>
    <n v="0.28919906847855692"/>
  </r>
  <r>
    <s v="ACC"/>
    <s v="ACC314642"/>
    <s v="AL can with wide mouth"/>
    <x v="15"/>
    <n v="0.44107495358292848"/>
    <n v="0.24634336987398001"/>
    <n v="0.13818257734466222"/>
    <n v="4.1016683802450257E-2"/>
    <n v="1.5642672251160693E-2"/>
    <n v="0.88226025685518161"/>
    <n v="1.1469383339117361"/>
    <x v="4"/>
    <n v="533552"/>
    <n v="0.26467807705655444"/>
    <n v="0.23076923076923073"/>
  </r>
  <r>
    <s v="ACC"/>
    <s v="ACC468693"/>
    <s v="AL bottle with fruit infuser"/>
    <x v="16"/>
    <n v="7.404808971688126E-2"/>
    <n v="0.28808656511110425"/>
    <n v="2.6496180276477422E-2"/>
    <n v="2.3059020463050191E-2"/>
    <n v="0.14401062016837549"/>
    <n v="0.55570047573588865"/>
    <n v="0.72241061845665533"/>
    <x v="0"/>
    <n v="296177"/>
    <n v="0.16671014272076667"/>
    <n v="0.23076923076923087"/>
  </r>
  <r>
    <s v="ACC"/>
    <s v="ACC242474"/>
    <s v="AL can with textured grip"/>
    <x v="17"/>
    <n v="0.46788943716730508"/>
    <n v="0.17132753915698687"/>
    <n v="9.6086474407985595E-2"/>
    <n v="2.6025835749466649E-2"/>
    <n v="0.20026140631765399"/>
    <n v="0.96159069279939813"/>
    <n v="1.2500679006392177"/>
    <x v="4"/>
    <n v="686037"/>
    <n v="0.28847720783981956"/>
    <n v="0.23076923076923084"/>
  </r>
  <r>
    <s v="ACC"/>
    <s v="ACC878089"/>
    <s v="AL bottle with powder coating"/>
    <x v="18"/>
    <n v="0.46601661772699576"/>
    <n v="4.4875317492811227E-2"/>
    <n v="0.15579955877807461"/>
    <n v="4.2887223828887218E-2"/>
    <n v="0.13912550754242664"/>
    <n v="0.84870422536919543"/>
    <n v="1.1908166136698235"/>
    <x v="0"/>
    <n v="189968"/>
    <n v="0.34211238830062807"/>
    <n v="0.28729225337755088"/>
  </r>
  <r>
    <s v="ACC"/>
    <s v="ACC330531"/>
    <s v="AL can with holographic design"/>
    <x v="19"/>
    <n v="0.26980490863138001"/>
    <n v="0.29858872966580746"/>
    <n v="9.868590237351578E-2"/>
    <n v="1.4849913234370972E-2"/>
    <n v="0.12481440545930766"/>
    <n v="0.80674385936438198"/>
    <n v="1.2811557007945449"/>
    <x v="3"/>
    <n v="318894"/>
    <n v="0.47441184143016291"/>
    <n v="0.37029991056976369"/>
  </r>
  <r>
    <s v="ACC"/>
    <s v="ACC553354"/>
    <s v="AL bottle with vacuum insulation"/>
    <x v="20"/>
    <n v="0.27473242188446251"/>
    <n v="0.19288887335129767"/>
    <n v="1.8449387426415022E-2"/>
    <n v="2.7603233741022276E-2"/>
    <n v="0.2613929702953231"/>
    <n v="0.77506688669852064"/>
    <n v="1.007586952708077"/>
    <x v="4"/>
    <n v="425645"/>
    <n v="0.23252006600955633"/>
    <n v="0.23076923076923087"/>
  </r>
  <r>
    <s v="ACC"/>
    <s v="ACC287026"/>
    <s v="Standard 12 oz AL can"/>
    <x v="21"/>
    <n v="0.19497278864685652"/>
    <n v="0.23206180102775875"/>
    <n v="4.1189953055233409E-2"/>
    <n v="4.3901483446865869E-2"/>
    <n v="0.177217465928065"/>
    <n v="0.68934349210477952"/>
    <n v="0.89614653973621339"/>
    <x v="1"/>
    <n v="159733"/>
    <n v="0.20680304763143387"/>
    <n v="0.23076923076923078"/>
  </r>
  <r>
    <s v="ACC"/>
    <s v="ACC906888"/>
    <s v="Slim 8 oz AL can"/>
    <x v="22"/>
    <n v="4.4405849731921354E-2"/>
    <n v="0.25840519903201953"/>
    <n v="8.0683992457777007E-2"/>
    <n v="9.8779331643328097E-3"/>
    <n v="0.10808723923435702"/>
    <n v="0.50146021362040771"/>
    <n v="0.73333324767243857"/>
    <x v="0"/>
    <n v="319709"/>
    <n v="0.23187303405203086"/>
    <n v="0.31619053791435714"/>
  </r>
  <r>
    <s v="ACC"/>
    <s v="ACC147327"/>
    <s v="16 oz tallboy AL can"/>
    <x v="23"/>
    <n v="3.9783656090569719E-2"/>
    <n v="5.7470903246906201E-2"/>
    <n v="7.3693524951796444E-2"/>
    <n v="2.9873863412460389E-2"/>
    <n v="0.1609270933015203"/>
    <n v="0.36174904100325311"/>
    <n v="0.47027375330422905"/>
    <x v="0"/>
    <n v="499529"/>
    <n v="0.10852471230097593"/>
    <n v="0.23076923076923078"/>
  </r>
  <r>
    <s v="ACC"/>
    <s v="ACC181958"/>
    <s v="AL can with easy-open lid"/>
    <x v="24"/>
    <n v="5.6327531783814E-2"/>
    <n v="4.1503881239759607E-2"/>
    <n v="5.6367346027389402E-2"/>
    <n v="2.426074485103303E-2"/>
    <n v="0.24687348844909104"/>
    <n v="0.42533299235108707"/>
    <n v="0.55293289005641322"/>
    <x v="4"/>
    <n v="602863"/>
    <n v="0.12759989770532615"/>
    <n v="0.23076923076923081"/>
  </r>
  <r>
    <s v="ACC"/>
    <s v="ACC736670"/>
    <s v="AL bottle with twist-off cap"/>
    <x v="25"/>
    <n v="0.33571949071675833"/>
    <n v="0.20166049763016605"/>
    <n v="3.0874746225359795E-2"/>
    <n v="4.6920345044665412E-2"/>
    <n v="0.15641482529710937"/>
    <n v="0.77158990491405888"/>
    <n v="1.136986573293971"/>
    <x v="3"/>
    <n v="23881"/>
    <n v="0.36539666837991214"/>
    <n v="0.32137289653414214"/>
  </r>
  <r>
    <s v="ACC"/>
    <s v="ACC049013"/>
    <s v="AL can with peelable seal"/>
    <x v="26"/>
    <n v="0.12822830900866755"/>
    <n v="6.5014477225099801E-2"/>
    <n v="0.1698632888623669"/>
    <n v="3.8137568400044376E-2"/>
    <n v="6.6900104445796804E-2"/>
    <n v="0.46814374794197544"/>
    <n v="0.73108548502763204"/>
    <x v="2"/>
    <n v="204332"/>
    <n v="0.2629417370856566"/>
    <n v="0.35965935922762643"/>
  </r>
  <r>
    <s v="ACC"/>
    <s v="ACC761579"/>
    <s v="AL bottle with tamper-evident cap"/>
    <x v="27"/>
    <n v="0.16213001010406658"/>
    <n v="0.2247393347777657"/>
    <n v="6.5453585528111244E-2"/>
    <n v="7.053254088341016E-3"/>
    <n v="0.11952733125024101"/>
    <n v="0.57890351574852561"/>
    <n v="0.75257457047308329"/>
    <x v="1"/>
    <n v="39970"/>
    <n v="0.17367105472455768"/>
    <n v="0.23076923076923078"/>
  </r>
  <r>
    <s v="ACC"/>
    <s v="ACC967610"/>
    <s v="AL can with window lid"/>
    <x v="28"/>
    <n v="0.33565987539394626"/>
    <n v="0.24349706496249801"/>
    <n v="6.8070785255718566E-2"/>
    <n v="3.6435911758916958E-2"/>
    <n v="0.14944619019586108"/>
    <n v="0.83310982756694085"/>
    <n v="1.1655220831469011"/>
    <x v="2"/>
    <n v="121067"/>
    <n v="0.33241225557996024"/>
    <n v="0.28520459662372899"/>
  </r>
  <r>
    <s v="ACC"/>
    <s v="ACC717774"/>
    <s v="Shatterproof AL can"/>
    <x v="29"/>
    <n v="0.36711906604388073"/>
    <n v="2.0335135232863798E-2"/>
    <n v="1.0519044349167284E-2"/>
    <n v="4.5016760147678248E-2"/>
    <n v="7.2538632122815416E-2"/>
    <n v="0.51552863789640546"/>
    <n v="0.67018722926532714"/>
    <x v="3"/>
    <n v="637784"/>
    <n v="0.15465859136892168"/>
    <n v="0.23076923076923081"/>
  </r>
  <r>
    <s v="ACC"/>
    <s v="ACC878962"/>
    <s v="AL bottle with recloseable lid"/>
    <x v="30"/>
    <n v="0.39426338163724928"/>
    <n v="0.21576587212520693"/>
    <n v="0.14072579921461686"/>
    <n v="3.0132837588890946E-2"/>
    <n v="0.10412383950452374"/>
    <n v="0.88501173007048772"/>
    <n v="1.1505152490916342"/>
    <x v="3"/>
    <n v="927459"/>
    <n v="0.26550351902114644"/>
    <n v="0.23076923076923084"/>
  </r>
  <r>
    <s v="ACC"/>
    <s v="ACC295792"/>
    <s v="AL can with pop top"/>
    <x v="31"/>
    <n v="0.39131228380855387"/>
    <n v="0.267387235562488"/>
    <n v="0.11647118528909801"/>
    <n v="4.3537745011971496E-2"/>
    <n v="0.20221579905019069"/>
    <n v="1.020924248722302"/>
    <n v="1.3272015233389927"/>
    <x v="2"/>
    <n v="61600"/>
    <n v="0.30627727461669063"/>
    <n v="0.23076923076923078"/>
  </r>
  <r>
    <s v="ACC"/>
    <s v="ACC741166"/>
    <s v="AL bottle with child-resistant cap"/>
    <x v="32"/>
    <n v="2.5588545533068607E-2"/>
    <n v="0.16289597378218171"/>
    <n v="0.19531399698158974"/>
    <n v="1.3737918881094985E-2"/>
    <n v="9.7231502062782971E-2"/>
    <n v="0.49476793724071799"/>
    <n v="0.7189022834051354"/>
    <x v="0"/>
    <n v="114027"/>
    <n v="0.22413434616441741"/>
    <n v="0.3117730341636808"/>
  </r>
  <r>
    <s v="ACC"/>
    <s v="ACC219952"/>
    <s v="AL can with resealable tab"/>
    <x v="33"/>
    <n v="0.10846593043767638"/>
    <n v="0.1349438582782575"/>
    <n v="0.14838480314986977"/>
    <n v="1.4853727802363926E-2"/>
    <n v="3.5753570990248826E-2"/>
    <n v="0.44240189065841645"/>
    <n v="0.5751224578559414"/>
    <x v="2"/>
    <n v="38698"/>
    <n v="0.13272056719752495"/>
    <n v="0.23076923076923078"/>
  </r>
  <r>
    <s v="ACC"/>
    <s v="ACC504943"/>
    <s v="AL bottle with tear strip"/>
    <x v="34"/>
    <n v="0.41176349821878183"/>
    <n v="0.29595928739948413"/>
    <n v="2.0000826225771928E-2"/>
    <n v="6.8270206567661584E-3"/>
    <n v="0.22911262024029791"/>
    <n v="0.96366325274110187"/>
    <n v="1.2527622285634326"/>
    <x v="2"/>
    <n v="127456"/>
    <n v="0.28909897582233068"/>
    <n v="0.23076923076923084"/>
  </r>
  <r>
    <s v="ACC"/>
    <s v="ACC574459"/>
    <s v="24 oz AL can"/>
    <x v="35"/>
    <n v="0.12024549516391092"/>
    <n v="0.26095030769751448"/>
    <n v="9.9999423834125925E-2"/>
    <n v="1.9234598656129476E-2"/>
    <n v="8.8321103030356687E-2"/>
    <n v="0.58875092838203746"/>
    <n v="0.76537620689664876"/>
    <x v="3"/>
    <n v="400777"/>
    <n v="0.17662527851461129"/>
    <n v="0.23076923076923084"/>
  </r>
  <r>
    <s v="ACC"/>
    <s v="ACC075008"/>
    <s v="AL can with easy-grip lid"/>
    <x v="36"/>
    <n v="0.3256917851650834"/>
    <n v="2.9609725352954929E-2"/>
    <n v="6.6897174051881544E-2"/>
    <n v="1.6394322719686213E-2"/>
    <n v="0.11735755861237286"/>
    <n v="0.555950565901979"/>
    <n v="0.72273573567257277"/>
    <x v="4"/>
    <n v="406872"/>
    <n v="0.16678516977059377"/>
    <n v="0.23076923076923084"/>
  </r>
  <r>
    <s v="ACC"/>
    <s v="ACC703121"/>
    <s v="AL bottle with twist nozzle"/>
    <x v="37"/>
    <n v="0.20109976383701766"/>
    <n v="0.17771896037630761"/>
    <n v="0.13581234607627996"/>
    <n v="4.7563802434707154E-2"/>
    <n v="0.15386304693907216"/>
    <n v="0.71605791966338461"/>
    <n v="1.0704260219923494"/>
    <x v="4"/>
    <n v="379335"/>
    <n v="0.35436810232896476"/>
    <n v="0.33105333301725126"/>
  </r>
  <r>
    <s v="ACC"/>
    <s v="ACC606405"/>
    <s v="AL can with pull tab"/>
    <x v="38"/>
    <n v="0.49711274655552057"/>
    <n v="0.23742084371784539"/>
    <n v="0.12164539287957062"/>
    <n v="1.1039326694780194E-3"/>
    <n v="0.28985348539284733"/>
    <n v="1.1471364012152621"/>
    <n v="1.4912773215798407"/>
    <x v="4"/>
    <n v="338039"/>
    <n v="0.34414092036457866"/>
    <n v="0.23076923076923078"/>
  </r>
  <r>
    <s v="ACC"/>
    <s v="ACC418649"/>
    <s v="AL bottle with dropper"/>
    <x v="39"/>
    <n v="0.34631849129093251"/>
    <n v="0.25421297163618528"/>
    <n v="0.13994199772335916"/>
    <n v="3.347837125950897E-2"/>
    <n v="0.28961679562231279"/>
    <n v="1.0635686275322986"/>
    <n v="1.3826392157919882"/>
    <x v="1"/>
    <n v="52769"/>
    <n v="0.31907058825968959"/>
    <n v="0.23076923076923078"/>
  </r>
  <r>
    <s v="ACC"/>
    <s v="ACC037040"/>
    <s v="AL can with embossed logo"/>
    <x v="40"/>
    <n v="0.29459705761043675"/>
    <n v="0.18519927358910482"/>
    <n v="0.1256054241390798"/>
    <n v="4.4549528902445207E-2"/>
    <n v="8.541359842381234E-2"/>
    <n v="0.73536488266487898"/>
    <n v="1.0063394559924206"/>
    <x v="2"/>
    <n v="24407"/>
    <n v="0.2709745733275416"/>
    <n v="0.26926756345880815"/>
  </r>
  <r>
    <s v="ACC"/>
    <s v="ACC636127"/>
    <s v="AL bottle with squeeze cap"/>
    <x v="41"/>
    <n v="2.3680271690673604E-2"/>
    <n v="4.2852968858420881E-2"/>
    <n v="0.13107035131800002"/>
    <n v="1.6456167672267159E-2"/>
    <n v="0.10891378823480624"/>
    <n v="0.32297354777416787"/>
    <n v="0.41986561210641826"/>
    <x v="2"/>
    <n v="36934"/>
    <n v="9.6892064332250394E-2"/>
    <n v="0.23076923076923084"/>
  </r>
  <r>
    <s v="ACC"/>
    <s v="ACC228593"/>
    <s v="Standard 12 oz AL can"/>
    <x v="42"/>
    <n v="0.3040063788861857"/>
    <n v="0.20581515645485757"/>
    <n v="0.11378314951413077"/>
    <n v="3.9445901285680212E-3"/>
    <n v="0.23643194140208065"/>
    <n v="0.8639812163858227"/>
    <n v="1.1232523297777002"/>
    <x v="3"/>
    <n v="980473"/>
    <n v="0.25927111339187747"/>
    <n v="0.23082179000972036"/>
  </r>
  <r>
    <s v="ACC"/>
    <s v="ACC574070"/>
    <s v="Slim 8 oz AL can"/>
    <x v="43"/>
    <n v="0.40989558615411292"/>
    <n v="0.21513962004459491"/>
    <n v="0.18925840607852093"/>
    <n v="4.8782145351830931E-2"/>
    <n v="0.23258809983904022"/>
    <n v="1.0956638574680999"/>
    <n v="1.6444447794946886"/>
    <x v="0"/>
    <n v="362651"/>
    <n v="0.54878092202658868"/>
    <n v="0.33371806026543516"/>
  </r>
  <r>
    <s v="ACC"/>
    <s v="ACC176326"/>
    <s v="16 oz tallboy AL can"/>
    <x v="44"/>
    <n v="7.1531490167289657E-2"/>
    <n v="5.985212026388223E-2"/>
    <n v="0.16830014893508016"/>
    <n v="9.2908675588561588E-3"/>
    <n v="4.2901630148554616E-2"/>
    <n v="0.35187625707366282"/>
    <n v="0.51379575029528279"/>
    <x v="1"/>
    <n v="81524"/>
    <n v="0.16191949322161997"/>
    <n v="0.31514369888922489"/>
  </r>
  <r>
    <s v="ACC"/>
    <s v="ACC045128"/>
    <s v="AL can with aerosol spray"/>
    <x v="45"/>
    <n v="0.29088127969825206"/>
    <n v="1.9642660517986986E-2"/>
    <n v="8.3067026226541996E-2"/>
    <n v="4.4822421053616703E-2"/>
    <n v="0.13591390047137467"/>
    <n v="0.57432728796777244"/>
    <n v="0.74662547435810422"/>
    <x v="3"/>
    <n v="887734"/>
    <n v="0.17229818639033179"/>
    <n v="0.23076923076923084"/>
  </r>
  <r>
    <s v="ACC"/>
    <s v="ACC484139"/>
    <s v="AL bottle with pump dispenser"/>
    <x v="46"/>
    <n v="0.26914773860353219"/>
    <n v="0.20527758526655329"/>
    <n v="0.14679254864005264"/>
    <n v="3.5687455158214559E-2"/>
    <n v="0.16906470249611208"/>
    <n v="0.8259700301644648"/>
    <n v="1.104170169219886"/>
    <x v="1"/>
    <n v="264372"/>
    <n v="0.27820013905542118"/>
    <n v="0.25195404368873148"/>
  </r>
  <r>
    <s v="ACC"/>
    <s v="ACC210723"/>
    <s v="AL can with twist-lock cap"/>
    <x v="47"/>
    <n v="0.14338246077690098"/>
    <n v="0.15264048748309017"/>
    <n v="0.19584034996997643"/>
    <n v="4.4096998837644723E-2"/>
    <n v="0.24266852348245121"/>
    <n v="0.77862882055006355"/>
    <n v="1.0324095121759405"/>
    <x v="2"/>
    <n v="17127"/>
    <n v="0.25378069162587691"/>
    <n v="0.24581398043398528"/>
  </r>
  <r>
    <s v="ACC"/>
    <s v="ACC699212"/>
    <s v="AL bottle with roll-on applicator"/>
    <x v="48"/>
    <n v="0.22901405087353688"/>
    <n v="0.29937105721946478"/>
    <n v="5.0188163978965999E-2"/>
    <n v="2.241175087543372E-2"/>
    <n v="0.13964058730078763"/>
    <n v="0.74062561024818896"/>
    <n v="1.0525572440690052"/>
    <x v="0"/>
    <n v="78862"/>
    <n v="0.31193163382081623"/>
    <n v="0.29635598023623133"/>
  </r>
  <r>
    <s v="ACC"/>
    <s v="ACC103664"/>
    <s v="AL can with push-up bottom"/>
    <x v="49"/>
    <n v="0.15751064275163229"/>
    <n v="8.9079238569056016E-2"/>
    <n v="0.1439300891034023"/>
    <n v="3.1395341125785479E-2"/>
    <n v="8.9007873586118544E-2"/>
    <n v="0.51092318513599455"/>
    <n v="0.86357331244257496"/>
    <x v="4"/>
    <n v="144499"/>
    <n v="0.35265012730658041"/>
    <n v="0.40836153946111042"/>
  </r>
  <r>
    <s v="ACC"/>
    <s v="ACC059264"/>
    <s v="Shatterproof AL can"/>
    <x v="50"/>
    <n v="0.23421453195103664"/>
    <n v="0.18695505451745828"/>
    <n v="5.662736287213011E-3"/>
    <n v="3.7168766475055681E-2"/>
    <n v="2.2488375388830993E-2"/>
    <n v="0.48648946461959458"/>
    <n v="0.69975496048734831"/>
    <x v="3"/>
    <n v="796563"/>
    <n v="0.21326549586775373"/>
    <n v="0.30477168138861604"/>
  </r>
  <r>
    <s v="ACC"/>
    <s v="ACC181084"/>
    <s v="AL bottle with flip-cap"/>
    <x v="51"/>
    <n v="0.33736731849393053"/>
    <n v="0.27712173115847655"/>
    <n v="0.16452040453810063"/>
    <n v="8.242441122219446E-3"/>
    <n v="0.28676275317019922"/>
    <n v="1.0740146484829265"/>
    <n v="1.5918115172824745"/>
    <x v="1"/>
    <n v="101281"/>
    <n v="0.517796868799548"/>
    <n v="0.32528780146252861"/>
  </r>
  <r>
    <s v="ACC"/>
    <s v="ACC879453"/>
    <s v="AL can with twist-up base"/>
    <x v="52"/>
    <n v="3.5926279865912569E-2"/>
    <n v="0.25064729896730154"/>
    <n v="5.0265965335987844E-2"/>
    <n v="7.4807568854933174E-3"/>
    <n v="0.19411488845058936"/>
    <n v="0.53843518950528457"/>
    <n v="0.69996574635686992"/>
    <x v="1"/>
    <n v="258860"/>
    <n v="0.16153055685158535"/>
    <n v="0.23076923076923075"/>
  </r>
  <r>
    <s v="ACC"/>
    <s v="ACC210301"/>
    <s v="AL bottle with dropper"/>
    <x v="39"/>
    <n v="3.2526542764287125E-2"/>
    <n v="0.12990530343714152"/>
    <n v="5.3391283462506746E-2"/>
    <n v="8.5323138722759213E-3"/>
    <n v="7.3009311601059832E-3"/>
    <n v="0.23165637469631731"/>
    <n v="0.36730734337580062"/>
    <x v="2"/>
    <n v="139027"/>
    <n v="0.13565096867948331"/>
    <n v="0.36931188860195391"/>
  </r>
  <r>
    <s v="ACC"/>
    <s v="ACC635764"/>
    <s v="Standard 12 oz AL can"/>
    <x v="21"/>
    <n v="0.39295446671536155"/>
    <n v="4.5379169491806981E-2"/>
    <n v="6.0049614055254445E-3"/>
    <n v="2.1056094000860767E-2"/>
    <n v="1.9681011370261969E-2"/>
    <n v="0.48507570298381669"/>
    <n v="0.63059841387896176"/>
    <x v="1"/>
    <n v="211508"/>
    <n v="0.14552271089514507"/>
    <n v="0.23076923076923084"/>
  </r>
  <r>
    <s v="ACC"/>
    <s v="ACC004706"/>
    <s v="Slim 8 oz AL can"/>
    <x v="22"/>
    <n v="0.10460742786383237"/>
    <n v="0.1373422535880254"/>
    <n v="0.19441574438646259"/>
    <n v="4.0931754661963603E-2"/>
    <n v="0.2475406860317246"/>
    <n v="0.72483786653200855"/>
    <n v="1.1670607341138668"/>
    <x v="3"/>
    <n v="867527"/>
    <n v="0.44222286758185825"/>
    <n v="0.37892018354780138"/>
  </r>
  <r>
    <s v="ACC"/>
    <s v="ACC643107"/>
    <s v="16 oz tallboy AL can"/>
    <x v="23"/>
    <n v="0.26668533031940361"/>
    <n v="4.2039027265700989E-2"/>
    <n v="7.5859360381525243E-2"/>
    <n v="2.6717938784758751E-2"/>
    <n v="9.9877648706336516E-2"/>
    <n v="0.51117930545772505"/>
    <n v="0.73449118051001427"/>
    <x v="0"/>
    <n v="286673"/>
    <n v="0.22331187505228922"/>
    <n v="0.30403615588307875"/>
  </r>
  <r>
    <s v="ACC"/>
    <s v="ACC460206"/>
    <s v="AL can with screw cap"/>
    <x v="53"/>
    <n v="0.42704658878406782"/>
    <n v="0.16985215281598856"/>
    <n v="0.1034418392869258"/>
    <n v="3.502484592873592E-2"/>
    <n v="7.4403755065173466E-2"/>
    <n v="0.80976918188089164"/>
    <n v="1.0526999364451592"/>
    <x v="1"/>
    <n v="95064"/>
    <n v="0.2429307545642676"/>
    <n v="0.23076923076923084"/>
  </r>
  <r>
    <s v="ACC"/>
    <s v="ACC218079"/>
    <s v="AL bottle with sports cap"/>
    <x v="54"/>
    <n v="0.35879804102107116"/>
    <n v="0.26384471316626196"/>
    <n v="4.7761143186655301E-2"/>
    <n v="1.8260049070397456E-2"/>
    <n v="0.28441776046642764"/>
    <n v="0.97308170691081353"/>
    <n v="1.336221047486448"/>
    <x v="1"/>
    <n v="37078"/>
    <n v="0.36313934057563446"/>
    <n v="0.27176591871437156"/>
  </r>
  <r>
    <s v="ACC"/>
    <s v="ACC669763"/>
    <s v="AL can with resealable lid"/>
    <x v="33"/>
    <n v="0.47605732439738335"/>
    <n v="2.593144531614041E-2"/>
    <n v="8.4554246610596032E-2"/>
    <n v="4.780309255274412E-2"/>
    <n v="9.9153328717714775E-2"/>
    <n v="0.73349943759457881"/>
    <n v="0.95354926887295244"/>
    <x v="2"/>
    <n v="100805"/>
    <n v="0.22004983127837363"/>
    <n v="0.23076923076923075"/>
  </r>
  <r>
    <s v="ACC"/>
    <s v="ACC748561"/>
    <s v="AL bottle with straw"/>
    <x v="55"/>
    <n v="0.20843894724803624"/>
    <n v="0.23643416440712003"/>
    <n v="0.10142513812405646"/>
    <n v="3.8286366637256646E-2"/>
    <n v="9.7429908969892468E-2"/>
    <n v="0.68201452538636187"/>
    <n v="0.88661888300227043"/>
    <x v="2"/>
    <n v="14142"/>
    <n v="0.20460435761590856"/>
    <n v="0.23076923076923078"/>
  </r>
  <r>
    <s v="ACC"/>
    <s v="ACC297691"/>
    <s v="AL can with matte finish"/>
    <x v="56"/>
    <n v="0.42419668119510295"/>
    <n v="0.1928553874824703"/>
    <n v="0.16990633416343504"/>
    <n v="1.4102918614938937E-2"/>
    <n v="0.14814700922496679"/>
    <n v="0.94920833068091404"/>
    <n v="1.2339708298851884"/>
    <x v="0"/>
    <n v="391733"/>
    <n v="0.28476249920427432"/>
    <n v="0.23076923076923084"/>
  </r>
  <r>
    <s v="ACC"/>
    <s v="ACC977824"/>
    <s v="Shatterproof AL can"/>
    <x v="57"/>
    <n v="0.18172772840786539"/>
    <n v="7.201461273641975E-2"/>
    <n v="0.1926684028897877"/>
    <n v="3.6717649365345793E-2"/>
    <n v="0.22845341466690988"/>
    <n v="0.71158180806632854"/>
    <n v="1.0563902973216004"/>
    <x v="4"/>
    <n v="815837"/>
    <n v="0.34480848925527186"/>
    <n v="0.32640255228537057"/>
  </r>
  <r>
    <s v="ACC"/>
    <s v="ACC240350"/>
    <s v="AL bottle with carabiner"/>
    <x v="58"/>
    <n v="0.44264463746173899"/>
    <n v="0.18465777459753671"/>
    <n v="0.10096748581830804"/>
    <n v="1.083629497425383E-2"/>
    <n v="0.27545543285775848"/>
    <n v="1.0145616257095962"/>
    <n v="1.5113554783986214"/>
    <x v="0"/>
    <n v="523551"/>
    <n v="0.49679385268902521"/>
    <n v="0.32870748132359329"/>
  </r>
  <r>
    <s v="ACC"/>
    <s v="ACC101006"/>
    <s v="AL can with embossed logo"/>
    <x v="59"/>
    <n v="0.30685706887456887"/>
    <n v="0.2489589362944101"/>
    <n v="0.14029233932152116"/>
    <n v="2.7475523531394954E-2"/>
    <n v="0.27365258326961167"/>
    <n v="0.99723645129150684"/>
    <n v="1.2964073866789589"/>
    <x v="3"/>
    <n v="346567"/>
    <n v="0.2991709353874521"/>
    <n v="0.23076923076923078"/>
  </r>
  <r>
    <s v="ACC"/>
    <s v="ACC374844"/>
    <s v="AL bottle with flip-top lid"/>
    <x v="11"/>
    <n v="0.37697893858471493"/>
    <n v="0.26321816673574144"/>
    <n v="4.0833249415119788E-2"/>
    <n v="1.8944556146066535E-2"/>
    <n v="3.5980130036328606E-2"/>
    <n v="0.73595504091797126"/>
    <n v="0.95674155319336263"/>
    <x v="2"/>
    <n v="225302"/>
    <n v="0.22078651227539137"/>
    <n v="0.23076923076923075"/>
  </r>
  <r>
    <s v="ACC"/>
    <s v="ACC618091"/>
    <s v="AL can with thermal insulation"/>
    <x v="12"/>
    <n v="0.15738936383046337"/>
    <n v="1.5007272233561686E-2"/>
    <n v="3.2864677877833738E-2"/>
    <n v="9.759561020252645E-3"/>
    <n v="0.294605556439126"/>
    <n v="0.50962643140123742"/>
    <n v="0.84149694946430531"/>
    <x v="2"/>
    <n v="192147"/>
    <n v="0.33187051806306789"/>
    <n v="0.39438113028732397"/>
  </r>
  <r>
    <s v="ACC"/>
    <s v="ACC529646"/>
    <s v="AL bottle with silicone sleeve"/>
    <x v="60"/>
    <n v="0.49221023134086278"/>
    <n v="0.23039739980543922"/>
    <n v="1.7961253516335953E-2"/>
    <n v="4.7715352591323631E-2"/>
    <n v="0.10554639395768764"/>
    <n v="0.89383063121164918"/>
    <n v="1.4922603488189157"/>
    <x v="4"/>
    <n v="475179"/>
    <n v="0.59842971760726649"/>
    <n v="0.4010223270228333"/>
  </r>
  <r>
    <s v="ACC"/>
    <s v="ACC654933"/>
    <s v="24 oz AL can"/>
    <x v="35"/>
    <n v="0.44793317817652678"/>
    <n v="0.11996491122352571"/>
    <n v="4.7788355818188417E-3"/>
    <n v="3.0301909642399861E-2"/>
    <n v="0.20879852752816699"/>
    <n v="0.81177736215243812"/>
    <n v="1.0553105707981696"/>
    <x v="3"/>
    <n v="1088512"/>
    <n v="0.24353320864573147"/>
    <n v="0.23076923076923078"/>
  </r>
  <r>
    <s v="ACC"/>
    <s v="ACC080096"/>
    <s v="AL can with wide mouth"/>
    <x v="15"/>
    <n v="0.45784123149464617"/>
    <n v="0.20704416869888484"/>
    <n v="0.10791081693195606"/>
    <n v="1.9952196113758987E-2"/>
    <n v="5.4779705760053456E-2"/>
    <n v="0.84752811899929947"/>
    <n v="1.2959161301678332"/>
    <x v="4"/>
    <n v="285201"/>
    <n v="0.44838801116853377"/>
    <n v="0.34600079490519448"/>
  </r>
  <r>
    <s v="ACC"/>
    <s v="ACC441085"/>
    <s v="AL bottle with fruit infuser"/>
    <x v="16"/>
    <n v="0.30248164428545737"/>
    <n v="1.8075490709614051E-2"/>
    <n v="4.6339907022652407E-2"/>
    <n v="4.4344518250433423E-2"/>
    <n v="0.19693342111707637"/>
    <n v="0.60817498138523363"/>
    <n v="0.92526904431541435"/>
    <x v="4"/>
    <n v="390451"/>
    <n v="0.31709406293018072"/>
    <n v="0.34270471370280353"/>
  </r>
  <r>
    <s v="ACC"/>
    <s v="ACC824160"/>
    <s v="AL can with textured grip"/>
    <x v="17"/>
    <n v="0.46496744109421784"/>
    <n v="0.24699584277051922"/>
    <n v="4.6907017656223987E-2"/>
    <n v="1.3238327485800339E-3"/>
    <n v="5.6731628521877096E-2"/>
    <n v="0.81692576279141815"/>
    <n v="1.0620034916288437"/>
    <x v="3"/>
    <n v="87136"/>
    <n v="0.24507772883742551"/>
    <n v="0.23076923076923081"/>
  </r>
  <r>
    <s v="ACC"/>
    <s v="ACC253445"/>
    <s v="AL bottle with powder coating"/>
    <x v="18"/>
    <n v="0.25855623895758489"/>
    <n v="0.17413626835923948"/>
    <n v="7.9006566411341517E-2"/>
    <n v="2.5686893491545695E-2"/>
    <n v="6.5833695601579104E-2"/>
    <n v="0.6032196628212908"/>
    <n v="0.78418556166767805"/>
    <x v="1"/>
    <n v="144845"/>
    <n v="0.18096589884638725"/>
    <n v="0.23076923076923078"/>
  </r>
  <r>
    <s v="ACC"/>
    <s v="ACC734598"/>
    <s v="AL can with holographic design"/>
    <x v="19"/>
    <n v="7.6266421885443636E-3"/>
    <n v="0.10755553103071318"/>
    <n v="0.13344850845940148"/>
    <n v="4.4224167769223048E-2"/>
    <n v="0.16733836232467331"/>
    <n v="0.4601932117725554"/>
    <n v="0.59825117530432204"/>
    <x v="0"/>
    <n v="398235"/>
    <n v="0.13805796353176664"/>
    <n v="0.23076923076923078"/>
  </r>
  <r>
    <s v="ACC"/>
    <s v="ACC716140"/>
    <s v="AL bottle with vacuum insulation"/>
    <x v="20"/>
    <n v="0.34722212070678343"/>
    <n v="0.18222283850226398"/>
    <n v="0.1438015790976534"/>
    <n v="3.3408532518271049E-2"/>
    <n v="0.20661786968641516"/>
    <n v="0.91327294051138697"/>
    <n v="1.3609614496419131"/>
    <x v="3"/>
    <n v="434758"/>
    <n v="0.44768850913052616"/>
    <n v="0.3289501765449116"/>
  </r>
  <r>
    <s v="NBC"/>
    <s v="N8390GZF"/>
    <s v="Standard 12 oz AL Bottle"/>
    <x v="72"/>
    <n v="2.5452612676140129E-2"/>
    <n v="0.29482692220491269"/>
    <n v="0.1544136961723179"/>
    <n v="3.2796658335743127E-2"/>
    <n v="0.18206336118653665"/>
    <n v="0.68955325057565042"/>
    <n v="0.9031338459629118"/>
    <x v="5"/>
    <n v="255968"/>
    <n v="0.21358059538726137"/>
    <n v="0.23648830828562736"/>
  </r>
  <r>
    <s v="NBC"/>
    <s v="N9937FMBF"/>
    <s v="Slim 8 oz AL Bottle"/>
    <x v="73"/>
    <n v="0.45766547976611743"/>
    <n v="0.10034835501470363"/>
    <n v="0.11614321758525535"/>
    <n v="3.80377871292613E-2"/>
    <n v="0.23036682045334669"/>
    <n v="0.94256165994868435"/>
    <n v="1.2253301579332896"/>
    <x v="5"/>
    <n v="91757"/>
    <n v="0.28276849798460524"/>
    <n v="0.23076923076923073"/>
  </r>
  <r>
    <s v="NBC"/>
    <s v="N7972GKP"/>
    <s v="16 oz tallboy AL Bottle"/>
    <x v="74"/>
    <n v="0.11900984467040188"/>
    <n v="0.23356300581728748"/>
    <n v="0.1312846106575066"/>
    <n v="2.3157525407179948E-2"/>
    <n v="3.2583951716956903E-2"/>
    <n v="0.53959893826933292"/>
    <n v="0.70147861975013281"/>
    <x v="5"/>
    <n v="197031"/>
    <n v="0.1618796814807999"/>
    <n v="0.23076923076923078"/>
  </r>
  <r>
    <s v="NBC"/>
    <s v="N4908JPHMX"/>
    <s v="AL Bottle with easy-open lid"/>
    <x v="75"/>
    <n v="0.28838974956300695"/>
    <n v="0.26860368692662517"/>
    <n v="9.4382232096247798E-2"/>
    <n v="4.0919587474538442E-3"/>
    <n v="8.2888928780193341E-2"/>
    <n v="0.73835655611352702"/>
    <n v="0.95986352294758515"/>
    <x v="5"/>
    <n v="82633"/>
    <n v="0.22150696683405813"/>
    <n v="0.23076923076923078"/>
  </r>
  <r>
    <s v="NBC"/>
    <s v="N8450GTGD"/>
    <s v="AL bottle with twist-off cap"/>
    <x v="25"/>
    <n v="0.24940169614800911"/>
    <n v="0.27924112573003146"/>
    <n v="0.19805607851735707"/>
    <n v="2.2575074151845738E-2"/>
    <n v="7.6974999439753403E-2"/>
    <n v="0.82624897398699682"/>
    <n v="1.2760481031110804"/>
    <x v="5"/>
    <n v="100695"/>
    <n v="0.4497991291240836"/>
    <n v="0.35249386604427124"/>
  </r>
  <r>
    <s v="NBC"/>
    <s v="N2648VHVD"/>
    <s v="AL Bottle with peelable seal"/>
    <x v="76"/>
    <n v="0.14791821585081255"/>
    <n v="4.4741066767249635E-2"/>
    <n v="1.1055449829779219E-2"/>
    <n v="2.8251748219239859E-2"/>
    <n v="0.22771381840010715"/>
    <n v="0.45968029906718844"/>
    <n v="0.59758438878734499"/>
    <x v="5"/>
    <n v="66759"/>
    <n v="0.13790408972015655"/>
    <n v="0.23076923076923081"/>
  </r>
  <r>
    <s v="NBC"/>
    <s v="N3679FX"/>
    <s v="AL bottle with tamper-evident cap"/>
    <x v="27"/>
    <n v="0.47136672104514504"/>
    <n v="0.16626996695921784"/>
    <n v="3.4557372155591848E-2"/>
    <n v="3.7889651340293845E-2"/>
    <n v="1.0732417998683729E-2"/>
    <n v="0.72081612949893237"/>
    <n v="0.93706096834861208"/>
    <x v="6"/>
    <n v="369171"/>
    <n v="0.21624483884967971"/>
    <n v="0.23076923076923078"/>
  </r>
  <r>
    <s v="NBC"/>
    <s v="N2074G"/>
    <s v="AL Bottle with window lid"/>
    <x v="77"/>
    <n v="0.46148665812456052"/>
    <n v="0.24810079865505261"/>
    <n v="0.19516504764388687"/>
    <n v="1.6720493924139063E-2"/>
    <n v="3.9203270706477798E-2"/>
    <n v="0.96067626905411685"/>
    <n v="1.2759723193457955"/>
    <x v="5"/>
    <n v="247746"/>
    <n v="0.31529605029167862"/>
    <n v="0.24710257856795376"/>
  </r>
  <r>
    <s v="NBC"/>
    <s v="N0736D"/>
    <s v="Shatterproof AL Bottle"/>
    <x v="78"/>
    <n v="0.49886648070594719"/>
    <n v="0.15916285660640819"/>
    <n v="6.8797901517745189E-2"/>
    <n v="5.3929944465383912E-3"/>
    <n v="0.29496615855430419"/>
    <n v="1.0271863918309432"/>
    <n v="1.3353423093802261"/>
    <x v="6"/>
    <n v="419932"/>
    <n v="0.30815591754928295"/>
    <n v="0.23076923076923078"/>
  </r>
  <r>
    <s v="NBC"/>
    <s v="N1951IBHB"/>
    <s v="AL bottle with recloseable lid"/>
    <x v="30"/>
    <n v="2.3712111924976076E-2"/>
    <n v="0.20654349005920036"/>
    <n v="0.19492844373088447"/>
    <n v="3.5252034292217606E-2"/>
    <n v="7.8574861621738559E-2"/>
    <n v="0.53901094162901708"/>
    <n v="0.84134111780705512"/>
    <x v="6"/>
    <n v="613899"/>
    <n v="0.30233017617803803"/>
    <n v="0.35934316031772912"/>
  </r>
  <r>
    <s v="NBC"/>
    <s v="N0583DV"/>
    <s v="AL Bottle with pop top"/>
    <x v="79"/>
    <n v="7.7081081509678573E-2"/>
    <n v="0.26783070261043429"/>
    <n v="2.6158199247628879E-2"/>
    <n v="4.1448227762312689E-2"/>
    <n v="6.0561398936545462E-2"/>
    <n v="0.47307961006659982"/>
    <n v="0.63319362467409956"/>
    <x v="6"/>
    <n v="605884"/>
    <n v="0.16011401460749974"/>
    <n v="0.25286738269026215"/>
  </r>
  <r>
    <s v="NBC"/>
    <s v="N3325CCU"/>
    <s v="AL bottle with child-resistant cap"/>
    <x v="32"/>
    <n v="0.23521831476157412"/>
    <n v="6.4135481030263314E-2"/>
    <n v="0.13602559212730544"/>
    <n v="4.3470104026644307E-2"/>
    <n v="0.15769962804350909"/>
    <n v="0.63654911998929631"/>
    <n v="1.0733672174152149"/>
    <x v="5"/>
    <n v="30765"/>
    <n v="0.43681809742591859"/>
    <n v="0.40696053534951826"/>
  </r>
  <r>
    <s v="NBC"/>
    <s v="N5389SVXA"/>
    <s v="AL Bottle with resealable tab"/>
    <x v="80"/>
    <n v="0.3413281254777169"/>
    <n v="0.11666999082115119"/>
    <n v="0.12267945113007178"/>
    <n v="1.71976821142826E-2"/>
    <n v="4.8073830082480902E-2"/>
    <n v="0.64594907962570347"/>
    <n v="0.83973380351341453"/>
    <x v="5"/>
    <n v="148912"/>
    <n v="0.19378472388771106"/>
    <n v="0.23076923076923078"/>
  </r>
  <r>
    <s v="NBC"/>
    <s v="N6458DYGFP"/>
    <s v="AL bottle with tear strip"/>
    <x v="64"/>
    <n v="9.4227573698421607E-2"/>
    <n v="6.0320315500027685E-2"/>
    <n v="0.14402397022762189"/>
    <n v="1.4270076770095008E-2"/>
    <n v="0.11081136701289714"/>
    <n v="0.42365330320906336"/>
    <n v="0.64449878233931102"/>
    <x v="7"/>
    <n v="545614"/>
    <n v="0.22084547913024766"/>
    <n v="0.34266236831147112"/>
  </r>
  <r>
    <s v="NBC"/>
    <s v="N9462J"/>
    <s v="24 oz AL Bottle"/>
    <x v="81"/>
    <n v="0.43062018201247254"/>
    <n v="0.23213410069435964"/>
    <n v="3.156672295063128E-2"/>
    <n v="4.6977125150261811E-2"/>
    <n v="0.20934491294618604"/>
    <n v="0.9506430437539114"/>
    <n v="1.235835956880085"/>
    <x v="6"/>
    <n v="346405"/>
    <n v="0.28519291312617356"/>
    <n v="0.23076923076923087"/>
  </r>
  <r>
    <s v="NBC"/>
    <s v="N8931WSDOM"/>
    <s v="AL Bottle with easy-grip lid"/>
    <x v="82"/>
    <n v="0.46350576844056718"/>
    <n v="0.21030956162919995"/>
    <n v="0.19330700357445249"/>
    <n v="4.1952509356472725E-2"/>
    <n v="0.28803516864129536"/>
    <n v="1.1971100116419877"/>
    <n v="1.7747529919591805"/>
    <x v="7"/>
    <n v="124809"/>
    <n v="0.57764298031719274"/>
    <n v="0.32547795830422727"/>
  </r>
  <r>
    <s v="NBC"/>
    <s v="N3330TNI"/>
    <s v="AL bottle with twist nozzle"/>
    <x v="65"/>
    <n v="0.17706690109076167"/>
    <n v="0.1904886510116067"/>
    <n v="0.11877386848561995"/>
    <n v="4.8940594983470934E-2"/>
    <n v="0.15024402749232527"/>
    <n v="0.6855140430637845"/>
    <n v="0.89116825598291982"/>
    <x v="6"/>
    <n v="705501"/>
    <n v="0.20565421291913533"/>
    <n v="0.23076923076923075"/>
  </r>
  <r>
    <s v="NBC"/>
    <s v="N2805SCQGM"/>
    <s v="AL Bottle with pull tab"/>
    <x v="83"/>
    <n v="0.35961395255324985"/>
    <n v="4.9427454294494223E-2"/>
    <n v="0.15236469958129639"/>
    <n v="3.3098074594209048E-2"/>
    <n v="0.26435896643135398"/>
    <n v="0.85886314745460357"/>
    <n v="1.1165220916909846"/>
    <x v="6"/>
    <n v="125859"/>
    <n v="0.25765894423638103"/>
    <n v="0.23076923076923073"/>
  </r>
  <r>
    <s v="NBC"/>
    <s v="N7432NQG"/>
    <s v="AL bottle with dropper"/>
    <x v="39"/>
    <n v="0.38632034786554009"/>
    <n v="5.089202862748788E-2"/>
    <n v="2.1050549406902631E-2"/>
    <n v="7.1238907899047804E-3"/>
    <n v="1.4129418542061211E-2"/>
    <n v="0.47951623523189663"/>
    <n v="0.6233711058014656"/>
    <x v="7"/>
    <n v="588289"/>
    <n v="0.14385487056956897"/>
    <n v="0.23076923076923075"/>
  </r>
  <r>
    <s v="NBC"/>
    <s v="N8742DRHBB"/>
    <s v="AL Bottle with embossed logo"/>
    <x v="84"/>
    <n v="0.35826075150577419"/>
    <n v="0.26186552318434142"/>
    <n v="0.19151440748263948"/>
    <n v="3.411392934144631E-2"/>
    <n v="0.28569674586445937"/>
    <n v="1.1314513573786606"/>
    <n v="1.470886764592259"/>
    <x v="7"/>
    <n v="1051296"/>
    <n v="0.33943540721359833"/>
    <n v="0.23076923076923084"/>
  </r>
  <r>
    <s v="NBC"/>
    <s v="N9128KG"/>
    <s v="AL bottle with squeeze cap"/>
    <x v="67"/>
    <n v="9.4322772194541327E-2"/>
    <n v="0.25324273766173827"/>
    <n v="8.0250487067869927E-2"/>
    <n v="2.4352187787110846E-2"/>
    <n v="6.7492305398726249E-2"/>
    <n v="0.51966049010998661"/>
    <n v="0.67555863714298259"/>
    <x v="6"/>
    <n v="424240"/>
    <n v="0.15589814703299598"/>
    <n v="0.23076923076923078"/>
  </r>
  <r>
    <s v="NBC"/>
    <s v="N5815WFG"/>
    <s v="Standard 12 oz AL Bottle"/>
    <x v="85"/>
    <n v="0.23077239110485731"/>
    <n v="0.17850044693662706"/>
    <n v="0.17771689072783964"/>
    <n v="2.7501109248866163E-2"/>
    <n v="7.8369019004418852E-2"/>
    <n v="0.69285985702260899"/>
    <n v="0.97215284840121607"/>
    <x v="7"/>
    <n v="236489"/>
    <n v="0.27929299137860708"/>
    <n v="0.28729329121230984"/>
  </r>
  <r>
    <s v="NBC"/>
    <s v="N3150QWART"/>
    <s v="Slim 8 oz AL Bottle"/>
    <x v="86"/>
    <n v="0.28815817821133488"/>
    <n v="0.12422514464612035"/>
    <n v="5.6586624246189904E-2"/>
    <n v="4.5329067363393295E-2"/>
    <n v="0.18910192315798174"/>
    <n v="0.7034009376250201"/>
    <n v="1.0535266888875363"/>
    <x v="7"/>
    <n v="66722"/>
    <n v="0.35012575126251622"/>
    <n v="0.33233685957422576"/>
  </r>
  <r>
    <s v="NBC"/>
    <s v="N2205TB"/>
    <s v="16 oz tallboy AL Bottle"/>
    <x v="87"/>
    <n v="0.29319102783503992"/>
    <n v="2.6008823939956949E-2"/>
    <n v="4.4695268012012471E-2"/>
    <n v="8.5138700752842075E-3"/>
    <n v="6.2818601896181395E-2"/>
    <n v="0.43522759175847492"/>
    <n v="0.56579586928601744"/>
    <x v="6"/>
    <n v="383113"/>
    <n v="0.13056827752754252"/>
    <n v="0.23076923076923084"/>
  </r>
  <r>
    <s v="NBC"/>
    <s v="N5725VY"/>
    <s v="AL Bottle with aerosol spray"/>
    <x v="88"/>
    <n v="0.38672527626667963"/>
    <n v="0.17570628656077791"/>
    <n v="8.2748116677619721E-2"/>
    <n v="3.5368100865142575E-2"/>
    <n v="6.4850070966297718E-2"/>
    <n v="0.74539785133651748"/>
    <n v="1.1625421410191021"/>
    <x v="7"/>
    <n v="620932"/>
    <n v="0.41714428968258466"/>
    <n v="0.35882079020112734"/>
  </r>
  <r>
    <s v="NBC"/>
    <s v="N7551HEE"/>
    <s v="AL bottle with pump dispenser"/>
    <x v="46"/>
    <n v="0.31346885809517694"/>
    <n v="6.3995432874428576E-2"/>
    <n v="0.19640312364845783"/>
    <n v="3.4367720635534137E-2"/>
    <n v="0.13211452991293082"/>
    <n v="0.74034966516652834"/>
    <n v="1.179634649580469"/>
    <x v="7"/>
    <n v="255034"/>
    <n v="0.4392849844139407"/>
    <n v="0.37239070975930566"/>
  </r>
  <r>
    <s v="NBC"/>
    <s v="N3173AN"/>
    <s v="AL Bottle with twist-lock cap"/>
    <x v="89"/>
    <n v="7.1518609906026209E-2"/>
    <n v="7.3982826772094681E-2"/>
    <n v="0.16075377483271278"/>
    <n v="1.6680294667154771E-2"/>
    <n v="4.7959071753158021E-2"/>
    <n v="0.37089457793114644"/>
    <n v="0.62902931069978618"/>
    <x v="7"/>
    <n v="1502235"/>
    <n v="0.25813473276863974"/>
    <n v="0.41036995951980126"/>
  </r>
  <r>
    <s v="NBC"/>
    <s v="N0825TCQF"/>
    <s v="AL bottle with roll-on applicator"/>
    <x v="48"/>
    <n v="0.28627351726833039"/>
    <n v="0.16698700187212198"/>
    <n v="0.13979413751945052"/>
    <n v="3.7490709769793684E-2"/>
    <n v="4.4562991207134403E-2"/>
    <n v="0.67510835763683086"/>
    <n v="0.87764086492788018"/>
    <x v="7"/>
    <n v="1450139"/>
    <n v="0.20253250729104932"/>
    <n v="0.23076923076923084"/>
  </r>
  <r>
    <s v="NBC"/>
    <s v="N2605YCJM"/>
    <s v="AL Bottle with push-up bottom"/>
    <x v="90"/>
    <n v="6.7447548234138566E-2"/>
    <n v="0.1718595456739529"/>
    <n v="0.17402328788118857"/>
    <n v="1.3286803140222304E-2"/>
    <n v="0.22051133171205442"/>
    <n v="0.64712851664155679"/>
    <n v="0.93230919420337721"/>
    <x v="7"/>
    <n v="1568930"/>
    <n v="0.28518067756182042"/>
    <n v="0.30588637260570672"/>
  </r>
  <r>
    <s v="NBC"/>
    <s v="N0699TRO"/>
    <s v="Shatterproof AL Bottle"/>
    <x v="91"/>
    <n v="1.0604672962725825E-2"/>
    <n v="0.2057073173932564"/>
    <n v="0.18050458023019655"/>
    <n v="1.7649286822993354E-2"/>
    <n v="0.20933694466868"/>
    <n v="0.62380280207785221"/>
    <n v="1.0572329789831159"/>
    <x v="5"/>
    <n v="76996"/>
    <n v="0.43343017690526364"/>
    <n v="0.40996656888451599"/>
  </r>
  <r>
    <s v="NBC"/>
    <s v="N6345VXJICLN"/>
    <s v="AL bottle with flip-cap"/>
    <x v="70"/>
    <n v="0.28286916677709678"/>
    <n v="0.13343281123518863"/>
    <n v="6.4318276686042397E-2"/>
    <n v="4.4939080302205094E-2"/>
    <n v="9.749945834180529E-2"/>
    <n v="0.62305879334233816"/>
    <n v="0.86458932896456631"/>
    <x v="6"/>
    <n v="478716"/>
    <n v="0.24153053562222815"/>
    <n v="0.27935868224453514"/>
  </r>
  <r>
    <s v="NBC"/>
    <s v="N0272PCQTGL"/>
    <s v="AL Bottle with twist-up base"/>
    <x v="92"/>
    <n v="0.23574233312384191"/>
    <n v="1.5482626886729833E-2"/>
    <n v="0.10149481024925491"/>
    <n v="2.5130490567468095E-2"/>
    <n v="0.13890565769383043"/>
    <n v="0.51675591852112523"/>
    <n v="0.67178269407746283"/>
    <x v="6"/>
    <n v="156358"/>
    <n v="0.15502677555633759"/>
    <n v="0.23076923076923078"/>
  </r>
  <r>
    <s v="NBC"/>
    <s v="N0458RPEJAE"/>
    <s v="AL bottle with dropper"/>
    <x v="71"/>
    <n v="0.17054336725461167"/>
    <n v="4.837933943417836E-2"/>
    <n v="9.2849554617161767E-2"/>
    <n v="1.2555468857264869E-2"/>
    <n v="0.17847736973237471"/>
    <n v="0.50280509989559141"/>
    <n v="0.65364662986426891"/>
    <x v="7"/>
    <n v="1338876"/>
    <n v="0.1508415299686775"/>
    <n v="0.23076923076923087"/>
  </r>
  <r>
    <s v="NBC"/>
    <s v="N7207QGEA"/>
    <s v="Standard 12 oz AL Bottle"/>
    <x v="93"/>
    <n v="5.4034113734621414E-2"/>
    <n v="1.3590229842349987E-2"/>
    <n v="9.8413425657830692E-2"/>
    <n v="1.3778465747083907E-2"/>
    <n v="7.5872670698429415E-2"/>
    <n v="0.25568890568031544"/>
    <n v="0.33239557738441006"/>
    <x v="7"/>
    <n v="412563"/>
    <n v="7.670667170409462E-2"/>
    <n v="0.23076923076923075"/>
  </r>
  <r>
    <s v="NBC"/>
    <s v="N3239IIFIW"/>
    <s v="Slim 8 oz AL Bottle"/>
    <x v="94"/>
    <n v="0.2697973634814459"/>
    <n v="0.14120048692189821"/>
    <n v="5.7902029824249884E-2"/>
    <n v="1.8999531906478963E-4"/>
    <n v="0.11831666658073141"/>
    <n v="0.58740654212739019"/>
    <n v="0.99646554513442731"/>
    <x v="5"/>
    <n v="254629"/>
    <n v="0.40905900300703713"/>
    <n v="0.41050993183297008"/>
  </r>
  <r>
    <s v="NBC"/>
    <s v="N3457JFGDK"/>
    <s v="16 oz tallboy AL Bottle"/>
    <x v="2"/>
    <n v="0.33303067466513886"/>
    <n v="6.4877558942345134E-2"/>
    <n v="9.0785665824261008E-2"/>
    <n v="2.5312569197864961E-2"/>
    <n v="0.2350091960324916"/>
    <n v="0.74901566466210157"/>
    <n v="1.016885611995078"/>
    <x v="6"/>
    <n v="687366"/>
    <n v="0.26786994733297642"/>
    <n v="0.2634219072167116"/>
  </r>
  <r>
    <s v="NBC"/>
    <s v="N4893CRRP"/>
    <s v="AL Bottle with screw cap"/>
    <x v="95"/>
    <n v="0.41970870341274807"/>
    <n v="7.0373776759934434E-2"/>
    <n v="0.18617493612551447"/>
    <n v="4.497096693278118E-2"/>
    <n v="1.6512073639169123E-2"/>
    <n v="0.73774045687014733"/>
    <n v="1.1074639635762542"/>
    <x v="5"/>
    <n v="83872"/>
    <n v="0.36972350670610687"/>
    <n v="0.33384698632737919"/>
  </r>
  <r>
    <s v="NBC"/>
    <s v="N9851LF"/>
    <s v="AL bottle with sports cap"/>
    <x v="4"/>
    <n v="0.2628826096083397"/>
    <n v="4.6599238741187439E-2"/>
    <n v="0.19182528206326277"/>
    <n v="8.970819011230341E-3"/>
    <n v="0.17963173321831596"/>
    <n v="0.6899096826423361"/>
    <n v="1.0146286661046289"/>
    <x v="7"/>
    <n v="852592"/>
    <n v="0.32471898346229278"/>
    <n v="0.32003726516909553"/>
  </r>
  <r>
    <s v="NBC"/>
    <s v="N2164KFJD"/>
    <s v="AL Bottle with resealable lid"/>
    <x v="96"/>
    <n v="0.47057812368722529"/>
    <n v="8.5178462103980682E-2"/>
    <n v="0.10509470492649958"/>
    <n v="3.7501036666184075E-2"/>
    <n v="6.0649926300637702E-2"/>
    <n v="0.75900225368452734"/>
    <n v="1.1007899249436179"/>
    <x v="7"/>
    <n v="1688479"/>
    <n v="0.3417876712590906"/>
    <n v="0.31049309547105169"/>
  </r>
  <r>
    <s v="NBC"/>
    <s v="N6438YMSVE"/>
    <s v="AL bottle with straw"/>
    <x v="6"/>
    <n v="0.37933935953520237"/>
    <n v="0.20330625037944516"/>
    <n v="3.0981037048707363E-4"/>
    <n v="6.3173946638622695E-3"/>
    <n v="0.19920271501507969"/>
    <n v="0.78847552996407655"/>
    <n v="1.2558298022929486"/>
    <x v="7"/>
    <n v="1285521"/>
    <n v="0.46735427232887206"/>
    <n v="0.3721477794805923"/>
  </r>
  <r>
    <s v="NBC"/>
    <s v="N1363NDZ"/>
    <s v="AL Bottle with matte finish"/>
    <x v="97"/>
    <n v="0.2385963474080004"/>
    <n v="0.2256757893644811"/>
    <n v="5.3393917980774003E-2"/>
    <n v="3.7904118124332448E-2"/>
    <n v="0.23507903426175181"/>
    <n v="0.79064920713933973"/>
    <n v="1.0278439692811416"/>
    <x v="5"/>
    <n v="91398"/>
    <n v="0.23719476214180191"/>
    <n v="0.23076923076923075"/>
  </r>
  <r>
    <s v="NBC"/>
    <s v="N8337CGOHH"/>
    <s v="Shatterproof AL Bottle"/>
    <x v="91"/>
    <n v="0.38555939763673558"/>
    <n v="8.2268440363518172E-2"/>
    <n v="0.18046550088541879"/>
    <n v="6.4147482959548644E-3"/>
    <n v="5.621608934644029E-2"/>
    <n v="0.71092417652806772"/>
    <n v="1.0334835075049247"/>
    <x v="6"/>
    <n v="410625"/>
    <n v="0.32255933097685696"/>
    <n v="0.31210883254014571"/>
  </r>
  <r>
    <s v="NBC"/>
    <s v="N4226GFOV"/>
    <s v="AL bottle with carabiner"/>
    <x v="9"/>
    <n v="4.9557919324807853E-2"/>
    <n v="0.2865991904189038"/>
    <n v="0.15840354436531245"/>
    <n v="9.5510787299192997E-3"/>
    <n v="0.23567920184447144"/>
    <n v="0.73979093468341484"/>
    <n v="0.96172821508843931"/>
    <x v="6"/>
    <n v="552453"/>
    <n v="0.22193728040502447"/>
    <n v="0.23076923076923078"/>
  </r>
  <r>
    <s v="NBC"/>
    <s v="N5286NN"/>
    <s v="AL Bottle with embossed logo"/>
    <x v="98"/>
    <n v="0.16035154988781375"/>
    <n v="0.22199790985228215"/>
    <n v="5.4263516415129436E-2"/>
    <n v="3.5614992317545391E-2"/>
    <n v="0.20323796285912502"/>
    <n v="0.67546593133189581"/>
    <n v="1.1367627182481774"/>
    <x v="5"/>
    <n v="129325"/>
    <n v="0.46129678691628162"/>
    <n v="0.40579865921990199"/>
  </r>
  <r>
    <s v="NBC"/>
    <s v="N8989XSI"/>
    <s v="AL bottle with flip-top lid"/>
    <x v="11"/>
    <n v="0.21850280834269381"/>
    <n v="0.2222149927648405"/>
    <n v="6.7082483081482153E-2"/>
    <n v="2.6849924893625671E-2"/>
    <n v="0.17814772683128149"/>
    <n v="0.7127979359139236"/>
    <n v="0.92663731668810068"/>
    <x v="6"/>
    <n v="223608"/>
    <n v="0.21383938077417708"/>
    <n v="0.23076923076923078"/>
  </r>
  <r>
    <s v="NBC"/>
    <s v="N3749KZZ"/>
    <s v="AL Bottle with thermal insulation"/>
    <x v="99"/>
    <n v="0.28685363417232018"/>
    <n v="0.18571477528698618"/>
    <n v="0.1166992172141649"/>
    <n v="6.2230019087040961E-3"/>
    <n v="0.12117257897232177"/>
    <n v="0.71666320755449708"/>
    <n v="0.93166216982084626"/>
    <x v="7"/>
    <n v="1464232"/>
    <n v="0.21499896226634918"/>
    <n v="0.23076923076923081"/>
  </r>
  <r>
    <s v="NBC"/>
    <s v="N2996LOUYCF"/>
    <s v="AL bottle with silicone sleeve"/>
    <x v="13"/>
    <n v="3.183468177999893E-2"/>
    <n v="4.0028170017599438E-2"/>
    <n v="3.7556821882366226E-2"/>
    <n v="3.1172717431018439E-2"/>
    <n v="0.19681927219699949"/>
    <n v="0.33741166330798256"/>
    <n v="0.43863516230037736"/>
    <x v="7"/>
    <n v="388760"/>
    <n v="0.1012234989923948"/>
    <n v="0.23076923076923084"/>
  </r>
  <r>
    <s v="NBC"/>
    <s v="N2108UH"/>
    <s v="24 oz AL Bottle"/>
    <x v="81"/>
    <n v="4.9114999386833891E-2"/>
    <n v="0.25868378047023988"/>
    <n v="0.10906349041057124"/>
    <n v="4.1622998045026088E-2"/>
    <n v="0.26755781219028657"/>
    <n v="0.72604308050295763"/>
    <n v="1.0699512077400122"/>
    <x v="6"/>
    <n v="627881"/>
    <n v="0.34390812723705455"/>
    <n v="0.32142412172557772"/>
  </r>
  <r>
    <s v="NBC"/>
    <s v="N4915DL"/>
    <s v="AL Bottle with wide mouth"/>
    <x v="100"/>
    <n v="0.11472580350294637"/>
    <n v="8.8784148661579812E-2"/>
    <n v="0.16911906466451329"/>
    <n v="3.24931359068115E-2"/>
    <n v="0.25769236158817832"/>
    <n v="0.66281451432402938"/>
    <n v="0.86165886862123819"/>
    <x v="7"/>
    <n v="172508"/>
    <n v="0.19884435429720881"/>
    <n v="0.23076923076923078"/>
  </r>
  <r>
    <s v="NBC"/>
    <s v="N9504FVZ"/>
    <s v="AL bottle with fruit infuser"/>
    <x v="16"/>
    <n v="0.4554352910985352"/>
    <n v="0.25209989365092067"/>
    <n v="0.12089521714390448"/>
    <n v="4.4318692219115143E-2"/>
    <n v="6.6000272912702621E-2"/>
    <n v="0.93874936702517808"/>
    <n v="1.2203741771327314"/>
    <x v="5"/>
    <n v="111722"/>
    <n v="0.28162481010755336"/>
    <n v="0.23076923076923073"/>
  </r>
  <r>
    <s v="NBC"/>
    <s v="N9653JK"/>
    <s v="AL Bottle with textured grip"/>
    <x v="101"/>
    <n v="0.10253932691319734"/>
    <n v="0.1077445583608206"/>
    <n v="1.0555126431896489E-2"/>
    <n v="1.1354819002756884E-2"/>
    <n v="0.1071574575431065"/>
    <n v="0.33935128825177779"/>
    <n v="0.44115667472731113"/>
    <x v="5"/>
    <n v="119923"/>
    <n v="0.10180538647553333"/>
    <n v="0.23076923076923075"/>
  </r>
  <r>
    <s v="NBC"/>
    <s v="N9062TPRLDRR"/>
    <s v="AL bottle with powder coating"/>
    <x v="18"/>
    <n v="0.17864364094584001"/>
    <n v="0.17655810011323822"/>
    <n v="4.2859649697869533E-2"/>
    <n v="3.7507713729231874E-2"/>
    <n v="6.300866567889421E-2"/>
    <n v="0.49857777016507387"/>
    <n v="0.64815110121459607"/>
    <x v="7"/>
    <n v="596685"/>
    <n v="0.1495733310495222"/>
    <n v="0.23076923076923081"/>
  </r>
  <r>
    <s v="NBC"/>
    <s v="N0600OLRL"/>
    <s v="AL Bottle with holographic design"/>
    <x v="102"/>
    <n v="0.33979333358748054"/>
    <n v="0.17545869164091271"/>
    <n v="0.13007313243281612"/>
    <n v="2.6226704091291454E-2"/>
    <n v="9.3584695089614645E-3"/>
    <n v="0.68091033126146228"/>
    <n v="0.88518343063990101"/>
    <x v="7"/>
    <n v="137009"/>
    <n v="0.20427309937843874"/>
    <n v="0.23076923076923081"/>
  </r>
  <r>
    <s v="NBC"/>
    <s v="N6719FVHEV"/>
    <s v="AL bottle with vacuum insulation"/>
    <x v="20"/>
    <n v="1.8630235589116861E-2"/>
    <n v="1.0852114904898013E-3"/>
    <n v="0.18679023326862704"/>
    <n v="8.1580574368210323E-3"/>
    <n v="0.12813045526503727"/>
    <n v="0.34279419305009196"/>
    <n v="0.44563245096511955"/>
    <x v="6"/>
    <n v="565413"/>
    <n v="0.1028382579150276"/>
    <n v="0.23076923076923078"/>
  </r>
  <r>
    <s v="NBC"/>
    <s v="N3257BFO"/>
    <s v="Standard 12 oz AL Bottle"/>
    <x v="103"/>
    <n v="9.9593934868875467E-2"/>
    <n v="0.18778614492278115"/>
    <n v="0.19372453023202901"/>
    <n v="7.9666202791989164E-3"/>
    <n v="7.8091504845813281E-3"/>
    <n v="0.49688038078746583"/>
    <n v="0.72355762739596363"/>
    <x v="6"/>
    <n v="45715"/>
    <n v="0.22667724660849781"/>
    <n v="0.31328153836798645"/>
  </r>
  <r>
    <s v="NBC"/>
    <s v="N8438HO"/>
    <s v="Slim 8 oz AL Bottle"/>
    <x v="104"/>
    <n v="0.10683564645656018"/>
    <n v="9.3558864360472997E-3"/>
    <n v="0.10700454071189723"/>
    <n v="1.0754421619675337E-2"/>
    <n v="0.18617339058657742"/>
    <n v="0.42012388581075744"/>
    <n v="0.66692869990342152"/>
    <x v="7"/>
    <n v="505260"/>
    <n v="0.24680481409266408"/>
    <n v="0.37006176841453081"/>
  </r>
  <r>
    <s v="NBC"/>
    <s v="N6912LWB"/>
    <s v="16 oz tallboy AL Bottle"/>
    <x v="105"/>
    <n v="0.33427405064082044"/>
    <n v="0.16257396412965747"/>
    <n v="2.3815960492721056E-2"/>
    <n v="1.1338940863205877E-2"/>
    <n v="0.15280812805107399"/>
    <n v="0.68481104417747884"/>
    <n v="0.89025435743072256"/>
    <x v="5"/>
    <n v="253359"/>
    <n v="0.20544331325324372"/>
    <n v="0.23076923076923084"/>
  </r>
  <r>
    <s v="NBC"/>
    <s v="N5344HOB"/>
    <s v="AL Bottle with easy-open lid"/>
    <x v="75"/>
    <n v="0.49562432109202204"/>
    <n v="0.19072273879094506"/>
    <n v="0.10923009729488342"/>
    <n v="3.4394132812422838E-2"/>
    <n v="0.18655623765670962"/>
    <n v="1.016527527646983"/>
    <n v="1.6598293177289658"/>
    <x v="5"/>
    <n v="192146"/>
    <n v="0.64330179008198285"/>
    <n v="0.38757104914990292"/>
  </r>
  <r>
    <s v="NBC"/>
    <s v="N7642E"/>
    <s v="AL bottle with twist-off cap"/>
    <x v="25"/>
    <n v="0.10035715187128685"/>
    <n v="6.366396362137669E-2"/>
    <n v="0.19884974813256334"/>
    <n v="1.440249075965306E-2"/>
    <n v="0.22589195214798483"/>
    <n v="0.60316530653286482"/>
    <n v="0.78411489849272431"/>
    <x v="6"/>
    <n v="45113"/>
    <n v="0.18094959195985949"/>
    <n v="0.23076923076923081"/>
  </r>
  <r>
    <s v="NBC"/>
    <s v="N5310GPK"/>
    <s v="AL Bottle with peelable seal"/>
    <x v="76"/>
    <n v="0.11678332208169923"/>
    <n v="1.4780378750048761E-2"/>
    <n v="0.14554514635880927"/>
    <n v="2.8554620291963541E-3"/>
    <n v="0.1060207604162261"/>
    <n v="0.38598506963597973"/>
    <n v="0.50178059052677371"/>
    <x v="7"/>
    <n v="573247"/>
    <n v="0.11579552089079398"/>
    <n v="0.23076923076923087"/>
  </r>
  <r>
    <s v="NBC"/>
    <s v="N7623E"/>
    <s v="AL bottle with tamper-evident cap"/>
    <x v="27"/>
    <n v="0.43854943920532363"/>
    <n v="0.2021564154987473"/>
    <n v="6.8279052308084509E-3"/>
    <n v="1.3662641392225967E-2"/>
    <n v="0.10348242029087287"/>
    <n v="0.76467882161797818"/>
    <n v="0.99408246810337164"/>
    <x v="7"/>
    <n v="1289272"/>
    <n v="0.22940364648539346"/>
    <n v="0.23076923076923078"/>
  </r>
  <r>
    <s v="NBC"/>
    <s v="N4675XBU"/>
    <s v="AL Bottle with window lid"/>
    <x v="77"/>
    <n v="0.34193659002828725"/>
    <n v="0.25978810660125329"/>
    <n v="5.313140353364372E-2"/>
    <n v="7.1906414418635546E-3"/>
    <n v="0.25142709083991632"/>
    <n v="0.91347383244496416"/>
    <n v="1.2833558446587847"/>
    <x v="6"/>
    <n v="200687"/>
    <n v="0.36988201221382055"/>
    <n v="0.28821469411873352"/>
  </r>
  <r>
    <s v="NBC"/>
    <s v="N2437UP"/>
    <s v="Shatterproof AL Bottle"/>
    <x v="78"/>
    <n v="0.23298178913090534"/>
    <n v="3.4584361031124146E-2"/>
    <n v="2.395701222855471E-2"/>
    <n v="3.1470781772518906E-2"/>
    <n v="0.24280701322699189"/>
    <n v="0.56580095739009506"/>
    <n v="0.92775019655173785"/>
    <x v="5"/>
    <n v="61694"/>
    <n v="0.36194923916164279"/>
    <n v="0.39013652652075503"/>
  </r>
  <r>
    <s v="NBC"/>
    <s v="N9066Y"/>
    <s v="AL bottle with recloseable lid"/>
    <x v="30"/>
    <n v="0.17295290884234416"/>
    <n v="0.21086164727357778"/>
    <n v="5.8977142959756312E-3"/>
    <n v="2.5235490282418151E-2"/>
    <n v="0.25557742705515785"/>
    <n v="0.67052518774947356"/>
    <n v="1.1284790060074559"/>
    <x v="5"/>
    <n v="211991"/>
    <n v="0.45795381825798231"/>
    <n v="0.40581509786187075"/>
  </r>
  <r>
    <s v="NBC"/>
    <s v="N9870WSQIO"/>
    <s v="AL Bottle with pop top"/>
    <x v="79"/>
    <n v="0.49421259749806001"/>
    <n v="0.13622657429383114"/>
    <n v="2.9003943809624167E-2"/>
    <n v="3.0155889076660704E-2"/>
    <n v="3.3944441827867607E-2"/>
    <n v="0.72354344650604352"/>
    <n v="1.0963928743016846"/>
    <x v="5"/>
    <n v="152371"/>
    <n v="0.37284942779564112"/>
    <n v="0.34006918189167973"/>
  </r>
  <r>
    <s v="NBC"/>
    <s v="N9628OXD"/>
    <s v="AL bottle with child-resistant cap"/>
    <x v="32"/>
    <n v="0.4605144777701346"/>
    <n v="0.29445605437983763"/>
    <n v="6.2602421013340889E-2"/>
    <n v="2.3228487222206124E-2"/>
    <n v="6.7940026897950576E-2"/>
    <n v="0.90874146728346983"/>
    <n v="1.1813639074685107"/>
    <x v="7"/>
    <n v="511211"/>
    <n v="0.27262244018504089"/>
    <n v="0.23076923076923073"/>
  </r>
  <r>
    <s v="NBC"/>
    <s v="N5531TIGT"/>
    <s v="AL Bottle with resealable tab"/>
    <x v="106"/>
    <n v="0.39620139424546164"/>
    <n v="0.22923397056747646"/>
    <n v="2.8621215720674643E-2"/>
    <n v="4.1666747005173498E-2"/>
    <n v="0.19591435207518634"/>
    <n v="0.89163767961397256"/>
    <n v="1.3408892140316695"/>
    <x v="7"/>
    <n v="600917"/>
    <n v="0.44925153441769694"/>
    <n v="0.33504000906005227"/>
  </r>
  <r>
    <s v="NBC"/>
    <s v="N0754ZCT"/>
    <s v="AL bottle with tear strip"/>
    <x v="34"/>
    <n v="0.47358298023945145"/>
    <n v="0.23631670450753825"/>
    <n v="0.12317135584907941"/>
    <n v="4.2850989966401548E-2"/>
    <n v="0.28406578693735435"/>
    <n v="1.159987817499825"/>
    <n v="1.6228854667279471"/>
    <x v="5"/>
    <n v="46516"/>
    <n v="0.46289764922812204"/>
    <n v="0.28523124935083299"/>
  </r>
  <r>
    <s v="NBC"/>
    <s v="N3582TX"/>
    <s v="24 oz AL Bottle"/>
    <x v="107"/>
    <n v="0.29129565924608997"/>
    <n v="0.25915373313492424"/>
    <n v="0.18092837336303616"/>
    <n v="4.4636728609252253E-2"/>
    <n v="3.1894901571415599E-2"/>
    <n v="0.80790939592471822"/>
    <n v="1.249919982124496"/>
    <x v="5"/>
    <n v="186721"/>
    <n v="0.44201058619977773"/>
    <n v="0.35363110640769968"/>
  </r>
  <r>
    <s v="NBC"/>
    <s v="N1500WA"/>
    <s v="AL Bottle with easy-grip lid"/>
    <x v="82"/>
    <n v="6.9632675090787965E-2"/>
    <n v="0.16955737444676097"/>
    <n v="0.18544079705287575"/>
    <n v="1.560348079456882E-2"/>
    <n v="1.2300507475062283E-2"/>
    <n v="0.4525348348600558"/>
    <n v="0.73060328689182308"/>
    <x v="6"/>
    <n v="365557"/>
    <n v="0.27806845203176728"/>
    <n v="0.38060115115926046"/>
  </r>
  <r>
    <s v="NBC"/>
    <s v="N9733PKJBC"/>
    <s v="AL bottle with twist nozzle"/>
    <x v="37"/>
    <n v="0.28023902339360535"/>
    <n v="0.29727726158142631"/>
    <n v="2.319379520274132E-2"/>
    <n v="2.6696311981020789E-2"/>
    <n v="0.24817763463594367"/>
    <n v="0.87558402679473746"/>
    <n v="1.2834292355164518"/>
    <x v="5"/>
    <n v="230632"/>
    <n v="0.40784520872171437"/>
    <n v="0.31777771413910288"/>
  </r>
  <r>
    <s v="NBC"/>
    <s v="N9089TI"/>
    <s v="AL Bottle with pull tab"/>
    <x v="108"/>
    <n v="0.29346424469654148"/>
    <n v="0.10120864345048648"/>
    <n v="3.5201178197284147E-2"/>
    <n v="7.3696538595031675E-4"/>
    <n v="0.16927337899055622"/>
    <n v="0.59988441072081855"/>
    <n v="0.97292717582769839"/>
    <x v="5"/>
    <n v="38680"/>
    <n v="0.37304276510687984"/>
    <n v="0.38342311159056808"/>
  </r>
  <r>
    <s v="NBC"/>
    <s v="N2193OOSZQE"/>
    <s v="AL bottle with dropper"/>
    <x v="39"/>
    <n v="2.4784492361573152E-2"/>
    <n v="0.20013605364064546"/>
    <n v="4.7694462437535057E-2"/>
    <n v="6.4880611509061607E-3"/>
    <n v="0.22034637183630978"/>
    <n v="0.49944944142696962"/>
    <n v="0.64928427385506049"/>
    <x v="5"/>
    <n v="75963"/>
    <n v="0.14983483242809087"/>
    <n v="0.23076923076923075"/>
  </r>
  <r>
    <s v="NBC"/>
    <s v="N5163YIFA"/>
    <s v="AL Bottle with embossed logo"/>
    <x v="84"/>
    <n v="0.19181908537280329"/>
    <n v="0.27670575216323784"/>
    <n v="2.5225422996750901E-2"/>
    <n v="3.3085302688330091E-2"/>
    <n v="0.1800659929528842"/>
    <n v="0.7069015561740063"/>
    <n v="0.91897202302620817"/>
    <x v="6"/>
    <n v="315451"/>
    <n v="0.21207046685220188"/>
    <n v="0.23076923076923075"/>
  </r>
  <r>
    <s v="NBC"/>
    <s v="N0822OV"/>
    <s v="AL bottle with squeeze cap"/>
    <x v="41"/>
    <n v="0.36357581142754075"/>
    <n v="0.14483816772610308"/>
    <n v="8.7650827475177495E-3"/>
    <n v="5.3016059438282474E-3"/>
    <n v="0.11401446431397479"/>
    <n v="0.63649513215896458"/>
    <n v="1.0428390007608912"/>
    <x v="5"/>
    <n v="236517"/>
    <n v="0.40634386860192662"/>
    <n v="0.38965158409442319"/>
  </r>
  <r>
    <s v="NBC"/>
    <s v="N0230VKM"/>
    <s v="Standard 12 oz AL Bottle"/>
    <x v="109"/>
    <n v="0.25250848551734545"/>
    <n v="6.0771497005127524E-2"/>
    <n v="9.5642033843293492E-2"/>
    <n v="4.3667841221050165E-3"/>
    <n v="0.21724564873241822"/>
    <n v="0.63053444922028967"/>
    <n v="0.99019855239773591"/>
    <x v="6"/>
    <n v="632109"/>
    <n v="0.35966410317744624"/>
    <n v="0.36322422640038249"/>
  </r>
  <r>
    <s v="NBC"/>
    <s v="N7961FDOWG"/>
    <s v="Slim 8 oz AL Bottle"/>
    <x v="86"/>
    <n v="0.42218563590886937"/>
    <n v="7.2320730240581027E-2"/>
    <n v="0.15333121077416401"/>
    <n v="3.2793995355785713E-2"/>
    <n v="2.0732999873990798E-3"/>
    <n v="0.68270487226679921"/>
    <n v="1.1111062052786391"/>
    <x v="5"/>
    <n v="201302"/>
    <n v="0.42840133301183991"/>
    <n v="0.38556290206696037"/>
  </r>
  <r>
    <s v="NBC"/>
    <s v="N8863WQA"/>
    <s v="16 oz tallboy AL Bottle"/>
    <x v="74"/>
    <n v="0.20586537513667258"/>
    <n v="2.5256406350058623E-2"/>
    <n v="3.2699856256043124E-2"/>
    <n v="1.4789598534731458E-2"/>
    <n v="2.2040471992895272E-2"/>
    <n v="0.30065170827040105"/>
    <n v="0.43775566738771071"/>
    <x v="6"/>
    <n v="180002"/>
    <n v="0.13710395911730966"/>
    <n v="0.31319745084163503"/>
  </r>
  <r>
    <s v="NBC"/>
    <s v="N7328ZI"/>
    <s v="AL Bottle with aerosol spray"/>
    <x v="88"/>
    <n v="0.39630945771758347"/>
    <n v="2.6965071424476426E-2"/>
    <n v="5.7770054833860884E-2"/>
    <n v="4.70982524446091E-2"/>
    <n v="2.8314292521131521E-2"/>
    <n v="0.55645712894166133"/>
    <n v="0.78632503186858849"/>
    <x v="5"/>
    <n v="213742"/>
    <n v="0.22986790292692716"/>
    <n v="0.29233191569735367"/>
  </r>
  <r>
    <s v="NBC"/>
    <s v="N4868CF"/>
    <s v="AL bottle with pump dispenser"/>
    <x v="46"/>
    <n v="0.48186605521846532"/>
    <n v="0.27300959898944976"/>
    <n v="0.1922860845835983"/>
    <n v="1.1890830926241159E-3"/>
    <n v="5.8675796402439861E-2"/>
    <n v="1.0070266182865775"/>
    <n v="1.3891765811223671"/>
    <x v="5"/>
    <n v="87595"/>
    <n v="0.38214996283578961"/>
    <n v="0.27509099133174025"/>
  </r>
  <r>
    <s v="NBC"/>
    <s v="N7703ORHMS"/>
    <s v="AL Bottle with twist-lock cap"/>
    <x v="89"/>
    <n v="0.23182415097293635"/>
    <n v="0.29326326985307216"/>
    <n v="0.13585704324004813"/>
    <n v="4.9183980951001465E-3"/>
    <n v="2.5084599806459395E-2"/>
    <n v="0.69094746196761625"/>
    <n v="0.89823170055790114"/>
    <x v="7"/>
    <n v="741448"/>
    <n v="0.20728423859028489"/>
    <n v="0.23076923076923078"/>
  </r>
  <r>
    <s v="NBC"/>
    <s v="N1766PX"/>
    <s v="AL bottle with roll-on applicator"/>
    <x v="48"/>
    <n v="3.847151199660076E-2"/>
    <n v="2.7719767964955799E-2"/>
    <n v="0.16469776332667954"/>
    <n v="2.9350804601462051E-2"/>
    <n v="1.3762123286384964E-2"/>
    <n v="0.27400197117608316"/>
    <n v="0.35620256252890814"/>
    <x v="6"/>
    <n v="323617"/>
    <n v="8.2200591352824981E-2"/>
    <n v="0.23076923076923084"/>
  </r>
  <r>
    <s v="NBC"/>
    <s v="N8470HMCB"/>
    <s v="AL Bottle with push-up bottom"/>
    <x v="90"/>
    <n v="0.25744670992635338"/>
    <n v="0.18494639700933799"/>
    <n v="0.12981151516000752"/>
    <n v="4.2354384544383561E-2"/>
    <n v="2.0893620842418425E-2"/>
    <n v="0.63545262748250086"/>
    <n v="0.83183988427455824"/>
    <x v="5"/>
    <n v="258334"/>
    <n v="0.19638725679205737"/>
    <n v="0.23608781029215176"/>
  </r>
  <r>
    <s v="NBC"/>
    <s v="N1767SDV"/>
    <s v="Shatterproof AL Bottle"/>
    <x v="110"/>
    <n v="0.42997623906715887"/>
    <n v="3.8456377457378489E-2"/>
    <n v="8.6437152390983152E-2"/>
    <n v="1.0194341473082165E-2"/>
    <n v="0.2573751958183248"/>
    <n v="0.82243930620692751"/>
    <n v="1.0736260676729172"/>
    <x v="7"/>
    <n v="400778"/>
    <n v="0.25118676146598973"/>
    <n v="0.23396112392318921"/>
  </r>
  <r>
    <s v="NBC"/>
    <s v="N9814O"/>
    <s v="AL bottle with flip-cap"/>
    <x v="51"/>
    <n v="0.30724914822454824"/>
    <n v="0.20446429639685762"/>
    <n v="2.9846528395851935E-2"/>
    <n v="8.7059066127508963E-3"/>
    <n v="3.7732463050184184E-2"/>
    <n v="0.58799834268019291"/>
    <n v="0.76439784548425083"/>
    <x v="7"/>
    <n v="1799666"/>
    <n v="0.17639950280405792"/>
    <n v="0.23076923076923081"/>
  </r>
  <r>
    <s v="NBC"/>
    <s v="N7126SBJ"/>
    <s v="AL Bottle with twist-up base"/>
    <x v="92"/>
    <n v="0.45191086253772983"/>
    <n v="0.15697277580724459"/>
    <n v="0.1047500223468245"/>
    <n v="2.5260099164739827E-2"/>
    <n v="0.23967750778221433"/>
    <n v="0.97857126763875302"/>
    <n v="1.4683794078287422"/>
    <x v="7"/>
    <n v="1658162"/>
    <n v="0.48980814018998919"/>
    <n v="0.3335705592019006"/>
  </r>
  <r>
    <s v="NBC"/>
    <s v="N1731NOIFL"/>
    <s v="AL bottle with dropper"/>
    <x v="39"/>
    <n v="2.4564295867489816E-2"/>
    <n v="0.21845252287792302"/>
    <n v="2.1261289543418063E-2"/>
    <n v="2.4656222511537353E-2"/>
    <n v="1.1082082347629973E-3"/>
    <n v="0.29004253903513127"/>
    <n v="0.37705530074567067"/>
    <x v="6"/>
    <n v="745363"/>
    <n v="8.7012761710539399E-2"/>
    <n v="0.23076923076923081"/>
  </r>
  <r>
    <s v="NBC"/>
    <s v="N2899KQV"/>
    <s v="Standard 12 oz AL Bottle"/>
    <x v="103"/>
    <n v="7.3535549795356037E-2"/>
    <n v="8.9546609159411983E-2"/>
    <n v="0.14824975182493488"/>
    <n v="6.3289173469383625E-3"/>
    <n v="0.10171228071750504"/>
    <n v="0.4193731088441463"/>
    <n v="0.70215259102182515"/>
    <x v="7"/>
    <n v="986538"/>
    <n v="0.28277948217767884"/>
    <n v="0.40273223483538945"/>
  </r>
  <r>
    <s v="NBC"/>
    <s v="N4010NCS"/>
    <s v="Slim 8 oz AL Bottle"/>
    <x v="104"/>
    <n v="0.43725080410303346"/>
    <n v="0.28430468309008999"/>
    <n v="7.1198655288291834E-2"/>
    <n v="7.0295570040721901E-3"/>
    <n v="8.2119288653392533E-2"/>
    <n v="0.88190298813888002"/>
    <n v="1.146473884580544"/>
    <x v="5"/>
    <n v="81373"/>
    <n v="0.26457089644166398"/>
    <n v="0.23076923076923075"/>
  </r>
  <r>
    <s v="NBC"/>
    <s v="N9913HFP"/>
    <s v="16 oz tallboy AL Bottle"/>
    <x v="105"/>
    <n v="0.48710446845215311"/>
    <n v="7.8172221651156559E-3"/>
    <n v="8.2171728518907292E-2"/>
    <n v="4.1220810336758271E-2"/>
    <n v="0.22272442857047955"/>
    <n v="0.84103865804341393"/>
    <n v="1.3379435589742064"/>
    <x v="7"/>
    <n v="591103"/>
    <n v="0.49690490093079243"/>
    <n v="0.37139451630662701"/>
  </r>
  <r>
    <s v="NBC"/>
    <s v="N1442ZERR"/>
    <s v="AL Bottle with screw cap"/>
    <x v="111"/>
    <n v="0.25981446512933831"/>
    <n v="0.23040918712111252"/>
    <n v="0.19036717789615851"/>
    <n v="2.1364576602640135E-2"/>
    <n v="0.11189285623329391"/>
    <n v="0.81384826298254342"/>
    <n v="1.0938241076658117"/>
    <x v="5"/>
    <n v="71172"/>
    <n v="0.2799758446832683"/>
    <n v="0.25596057238190562"/>
  </r>
  <r>
    <s v="NBC"/>
    <s v="N0448OMETX"/>
    <s v="AL bottle with sports cap"/>
    <x v="54"/>
    <n v="0.4458050400856588"/>
    <n v="6.3222131357366554E-2"/>
    <n v="1.9927734867775104E-3"/>
    <n v="1.0803751851203608E-2"/>
    <n v="0.25317240663375018"/>
    <n v="0.77499610341475667"/>
    <n v="1.2175737786538745"/>
    <x v="6"/>
    <n v="292652"/>
    <n v="0.44257767523911784"/>
    <n v="0.36349146392461157"/>
  </r>
  <r>
    <s v="NBC"/>
    <s v="N0252ZIP"/>
    <s v="AL Bottle with resealable lid"/>
    <x v="106"/>
    <n v="7.4453867607175372E-2"/>
    <n v="2.6208834881943078E-2"/>
    <n v="6.8252883669290637E-2"/>
    <n v="4.3032582438333383E-2"/>
    <n v="1.8216855583808634E-2"/>
    <n v="0.2301650241805511"/>
    <n v="0.30414874149181681"/>
    <x v="5"/>
    <n v="44132"/>
    <n v="7.3983717311265712E-2"/>
    <n v="0.24324847424448823"/>
  </r>
  <r>
    <s v="NBC"/>
    <s v="N8166NPEL"/>
    <s v="AL bottle with straw"/>
    <x v="55"/>
    <n v="0.3159974725974794"/>
    <n v="7.124932801318902E-2"/>
    <n v="0.14576724059692542"/>
    <n v="1.9852012917311077E-2"/>
    <n v="0.23372929841236437"/>
    <n v="0.78659535253726931"/>
    <n v="1.2011110201753312"/>
    <x v="6"/>
    <n v="160099"/>
    <n v="0.41451566763806191"/>
    <n v="0.34511020270012455"/>
  </r>
  <r>
    <s v="NBC"/>
    <s v="N3208KP"/>
    <s v="AL Bottle with matte finish"/>
    <x v="112"/>
    <n v="2.9262499332182113E-2"/>
    <n v="0.15403390213194676"/>
    <n v="0.1882600204927537"/>
    <n v="2.7737171353897878E-2"/>
    <n v="7.3131377883951104E-2"/>
    <n v="0.47242497119473148"/>
    <n v="0.76774717779351054"/>
    <x v="5"/>
    <n v="260798"/>
    <n v="0.29532220659877906"/>
    <n v="0.38466075179530967"/>
  </r>
  <r>
    <s v="NBC"/>
    <s v="N2039GEB"/>
    <s v="Shatterproof AL Bottle"/>
    <x v="113"/>
    <n v="0.18980530989541233"/>
    <n v="0.12748191456635266"/>
    <n v="4.3171356710134036E-2"/>
    <n v="2.4840899459080482E-2"/>
    <n v="0.2448704389849039"/>
    <n v="0.63016991961588342"/>
    <n v="1.0431291118781865"/>
    <x v="7"/>
    <n v="778929"/>
    <n v="0.41295919226230304"/>
    <n v="0.39588502282210986"/>
  </r>
  <r>
    <s v="NBC"/>
    <s v="N6006IBMHC"/>
    <s v="AL bottle with carabiner"/>
    <x v="58"/>
    <n v="7.7684078528635958E-2"/>
    <n v="0.27514996136519576"/>
    <n v="2.1592870461856564E-2"/>
    <n v="1.4086344247007516E-2"/>
    <n v="0.23508509170626973"/>
    <n v="0.62359834630896549"/>
    <n v="0.83632344179802431"/>
    <x v="5"/>
    <n v="17116"/>
    <n v="0.21272509548905882"/>
    <n v="0.25435744696061363"/>
  </r>
  <r>
    <s v="NBC"/>
    <s v="N0749U"/>
    <s v="AL Bottle with embossed logo"/>
    <x v="114"/>
    <n v="0.41471111843252267"/>
    <n v="0.15494280487996637"/>
    <n v="0.14445239334354484"/>
    <n v="4.9694120331387655E-2"/>
    <n v="0.27491841739185952"/>
    <n v="1.0387188543792811"/>
    <n v="1.3661663543434606"/>
    <x v="5"/>
    <n v="249952"/>
    <n v="0.32744749996417943"/>
    <n v="0.23968347553218808"/>
  </r>
  <r>
    <s v="NBC"/>
    <s v="N3257OPVU"/>
    <s v="AL bottle with flip-top lid"/>
    <x v="11"/>
    <n v="0.18109616882888657"/>
    <n v="0.29058641609542829"/>
    <n v="1.9928622354411153E-2"/>
    <n v="3.274259871079007E-2"/>
    <n v="2.867626644750447E-2"/>
    <n v="0.55303007243702051"/>
    <n v="0.80018422661390909"/>
    <x v="5"/>
    <n v="262412"/>
    <n v="0.24715415417688857"/>
    <n v="0.30887156476797323"/>
  </r>
  <r>
    <s v="NBC"/>
    <s v="N1889VL"/>
    <s v="AL Bottle with thermal insulation"/>
    <x v="99"/>
    <n v="7.8885115526362737E-2"/>
    <n v="0.26313922762571229"/>
    <n v="0.10084703781216223"/>
    <n v="2.7315385865907128E-2"/>
    <n v="0.19493270957071399"/>
    <n v="0.66511947640085844"/>
    <n v="0.97148606073620747"/>
    <x v="6"/>
    <n v="497787"/>
    <n v="0.30636658433534902"/>
    <n v="0.31535870324601423"/>
  </r>
  <r>
    <s v="NBC"/>
    <s v="N7536L"/>
    <s v="AL bottle with silicone sleeve"/>
    <x v="60"/>
    <n v="0.37795941114110049"/>
    <n v="0.18451627315018473"/>
    <n v="0.14963606796196766"/>
    <n v="1.1694945561540122E-2"/>
    <n v="5.5063871542659057E-2"/>
    <n v="0.77887056935745214"/>
    <n v="1.0125317401646878"/>
    <x v="6"/>
    <n v="396880"/>
    <n v="0.2336611708072357"/>
    <n v="0.23076923076923081"/>
  </r>
  <r>
    <s v="NBC"/>
    <s v="N7603WZ"/>
    <s v="24 oz AL Bottle"/>
    <x v="107"/>
    <n v="0.1586687806895038"/>
    <n v="6.1916819547534113E-2"/>
    <n v="0.14058699199117466"/>
    <n v="3.5536909990998317E-2"/>
    <n v="0.14057815152157119"/>
    <n v="0.53728765374078202"/>
    <n v="0.71559854785804911"/>
    <x v="7"/>
    <n v="1516639"/>
    <n v="0.17831089411726708"/>
    <n v="0.2491772721604768"/>
  </r>
  <r>
    <s v="NBC"/>
    <s v="N2496RLNU"/>
    <s v="AL Bottle with wide mouth"/>
    <x v="100"/>
    <n v="0.28411457491095227"/>
    <n v="9.4704938292363552E-2"/>
    <n v="8.837662753840304E-3"/>
    <n v="2.0100568604950211E-2"/>
    <n v="9.2736506296847127E-2"/>
    <n v="0.50049425085895338"/>
    <n v="0.82537770264388677"/>
    <x v="6"/>
    <n v="440054"/>
    <n v="0.32488345178493339"/>
    <n v="0.39361791667530172"/>
  </r>
  <r>
    <s v="NBC"/>
    <s v="N7383LPXTD"/>
    <s v="AL bottle with fruit infuser"/>
    <x v="16"/>
    <n v="0.19125680686973379"/>
    <n v="0.2180854991577319"/>
    <n v="6.415676615906056E-2"/>
    <n v="4.0692979661426945E-2"/>
    <n v="1.2041402154228564E-2"/>
    <n v="0.5262334540021818"/>
    <n v="0.77133624025065051"/>
    <x v="6"/>
    <n v="93887"/>
    <n v="0.24510278624846871"/>
    <n v="0.31776386672668333"/>
  </r>
  <r>
    <s v="NBC"/>
    <s v="N3937PGJD"/>
    <s v="AL Bottle with textured grip"/>
    <x v="101"/>
    <n v="0.44984091663266579"/>
    <n v="9.6590198181829595E-2"/>
    <n v="0.15656387442627906"/>
    <n v="4.660719638615498E-2"/>
    <n v="9.6983868855081937E-2"/>
    <n v="0.8465860544820113"/>
    <n v="1.1449488130444219"/>
    <x v="5"/>
    <n v="198566"/>
    <n v="0.29836275856241057"/>
    <n v="0.26059047807479113"/>
  </r>
  <r>
    <s v="NBC"/>
    <s v="N4662XVYSFO"/>
    <s v="AL bottle with powder coating"/>
    <x v="18"/>
    <n v="0.13316567203307411"/>
    <n v="6.8854490624324971E-2"/>
    <n v="0.18390100160530279"/>
    <n v="2.3037175162681563E-2"/>
    <n v="0.24513808042508917"/>
    <n v="0.65409641985047262"/>
    <n v="0.85489400090895407"/>
    <x v="5"/>
    <n v="82080"/>
    <n v="0.20079758105848144"/>
    <n v="0.23488009138558258"/>
  </r>
  <r>
    <s v="NBC"/>
    <s v="N6396IO"/>
    <s v="AL Bottle with holographic design"/>
    <x v="102"/>
    <n v="0.35085916719126725"/>
    <n v="5.8025963178854209E-2"/>
    <n v="0.15208201061826385"/>
    <n v="3.2791092418645577E-2"/>
    <n v="2.9445372192144826E-3"/>
    <n v="0.59670277062624533"/>
    <n v="0.82771541822245565"/>
    <x v="5"/>
    <n v="50228"/>
    <n v="0.23101264759621032"/>
    <n v="0.27909670704493711"/>
  </r>
  <r>
    <s v="NBC"/>
    <s v="N2919SN"/>
    <s v="AL bottle with vacuum insulation"/>
    <x v="20"/>
    <n v="0.14533285921799244"/>
    <n v="0.10906215535974083"/>
    <n v="8.2678448912331989E-2"/>
    <n v="2.7580436076750856E-2"/>
    <n v="0.22794048957146787"/>
    <n v="0.59259438913828399"/>
    <n v="0.77037270587976925"/>
    <x v="7"/>
    <n v="1130398"/>
    <n v="0.17777831674148525"/>
    <n v="0.23076923076923084"/>
  </r>
  <r>
    <s v="NBC"/>
    <s v="N8195QG"/>
    <s v="Standard 12 oz AL Bottle"/>
    <x v="72"/>
    <n v="0.11317191688626876"/>
    <n v="7.7184567938176574E-2"/>
    <n v="0.16717840773844916"/>
    <n v="4.3924643061337261E-2"/>
    <n v="0.17715823744444972"/>
    <n v="0.57861777306868145"/>
    <n v="0.86257983561476081"/>
    <x v="6"/>
    <n v="68619"/>
    <n v="0.28396206254607936"/>
    <n v="0.32920090503124216"/>
  </r>
  <r>
    <s v="NBC"/>
    <s v="N6484LJH"/>
    <s v="Slim 8 oz AL Bottle"/>
    <x v="73"/>
    <n v="0.29741931670108279"/>
    <n v="0.14080492703512817"/>
    <n v="1.9266369082601844E-2"/>
    <n v="2.5149644503975829E-2"/>
    <n v="0.23886555499683421"/>
    <n v="0.72150581231962274"/>
    <n v="0.93795755601550956"/>
    <x v="5"/>
    <n v="129611"/>
    <n v="0.21645174369588682"/>
    <n v="0.23076923076923078"/>
  </r>
  <r>
    <s v="NBC"/>
    <s v="N3865BXHPJ"/>
    <s v="16 oz tallboy AL Bottle"/>
    <x v="74"/>
    <n v="0.29080821764211739"/>
    <n v="0.18341678788782248"/>
    <n v="0.17069643832040993"/>
    <n v="4.1256122951718002E-2"/>
    <n v="0.13042746118769791"/>
    <n v="0.81660502798976564"/>
    <n v="1.2857581021210733"/>
    <x v="7"/>
    <n v="671952"/>
    <n v="0.46915307413130769"/>
    <n v="0.36488440038399222"/>
  </r>
  <r>
    <s v="NBC"/>
    <s v="N9139KWUM"/>
    <s v="AL Bottle with easy-open lid"/>
    <x v="75"/>
    <n v="0.45372616176780761"/>
    <n v="0.22134330806787392"/>
    <n v="5.0535155394746359E-2"/>
    <n v="1.8981045206595805E-2"/>
    <n v="1.1781348274893298E-3"/>
    <n v="0.74576380526451302"/>
    <n v="0.969492946843867"/>
    <x v="7"/>
    <n v="1396786"/>
    <n v="0.22372914157935397"/>
    <n v="0.23076923076923081"/>
  </r>
  <r>
    <s v="NBC"/>
    <s v="N622316EW"/>
    <s v="AL bottle with twist-off cap"/>
    <x v="25"/>
    <n v="7.6911053812086627E-2"/>
    <n v="0.18019908089631437"/>
    <n v="0.15436540683926742"/>
    <n v="3.7351982876810866E-2"/>
    <n v="0.26938315956322934"/>
    <n v="0.7182106839877086"/>
    <n v="1.1536032194041679"/>
    <x v="5"/>
    <n v="14887"/>
    <n v="0.43539253541645928"/>
    <n v="0.3774196604975999"/>
  </r>
  <r>
    <m/>
    <m/>
    <m/>
    <x v="115"/>
    <m/>
    <m/>
    <m/>
    <m/>
    <m/>
    <m/>
    <m/>
    <x v="8"/>
    <m/>
    <m/>
    <m/>
  </r>
  <r>
    <m/>
    <m/>
    <m/>
    <x v="115"/>
    <m/>
    <m/>
    <m/>
    <m/>
    <m/>
    <m/>
    <m/>
    <x v="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584A6-7B39-C840-B98E-564242ACE1A7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L120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4 Production Vol" fld="12" baseField="0" baseItem="0" numFmtId="3"/>
  </dataFields>
  <formats count="2">
    <format dxfId="92">
      <pivotArea outline="0" collapsedLevelsAreSubtotals="1" fieldPosition="0"/>
    </format>
    <format dxfId="91">
      <pivotArea outline="0" collapsedLevelsAreSubtotals="1" fieldPosition="0">
        <references count="1">
          <reference field="1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9C4AA-6EBF-8C4B-9F2C-AFF89FC50AC2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L120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4 Production Vol" fld="12" baseField="0" baseItem="0" numFmtId="3"/>
  </dataFields>
  <formats count="2">
    <format dxfId="90">
      <pivotArea outline="0" collapsedLevelsAreSubtotals="1" fieldPosition="0"/>
    </format>
    <format dxfId="89">
      <pivotArea outline="0" collapsedLevelsAreSubtotals="1" fieldPosition="0">
        <references count="1">
          <reference field="1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F322E-6C37-F047-BEDE-49FEB3CF92A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V122" firstHeaderRow="1" firstDataRow="3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dataField="1"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2">
    <field x="11"/>
    <field x="-2"/>
  </colFields>
  <colItems count="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dataFields count="2">
    <dataField name="Sum of CM" fld="13" baseField="0" baseItem="0"/>
    <dataField name="Sum of 2024 Production Vol" fld="12" baseField="0" baseItem="0"/>
  </dataFields>
  <formats count="74">
    <format dxfId="86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0"/>
          </reference>
        </references>
      </pivotArea>
    </format>
    <format dxfId="85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1"/>
          </reference>
        </references>
      </pivotArea>
    </format>
    <format dxfId="84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2"/>
          </reference>
        </references>
      </pivotArea>
    </format>
    <format dxfId="83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3"/>
          </reference>
        </references>
      </pivotArea>
    </format>
    <format dxfId="82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4"/>
          </reference>
        </references>
      </pivotArea>
    </format>
    <format dxfId="81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5"/>
          </reference>
        </references>
      </pivotArea>
    </format>
    <format dxfId="80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6"/>
          </reference>
        </references>
      </pivotArea>
    </format>
    <format dxfId="79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7"/>
          </reference>
        </references>
      </pivotArea>
    </format>
    <format dxfId="78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0"/>
          </reference>
        </references>
      </pivotArea>
    </format>
    <format dxfId="77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1"/>
          </reference>
        </references>
      </pivotArea>
    </format>
    <format dxfId="76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2"/>
          </reference>
        </references>
      </pivotArea>
    </format>
    <format dxfId="75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3"/>
          </reference>
        </references>
      </pivotArea>
    </format>
    <format dxfId="74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4"/>
          </reference>
        </references>
      </pivotArea>
    </format>
    <format dxfId="73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5"/>
          </reference>
        </references>
      </pivotArea>
    </format>
    <format dxfId="72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6"/>
          </reference>
        </references>
      </pivotArea>
    </format>
    <format dxfId="71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7"/>
          </reference>
        </references>
      </pivotArea>
    </format>
    <format dxfId="70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format>
    <format dxfId="69">
      <pivotArea field="11" type="button" dataOnly="0" labelOnly="1" outline="0" axis="axisCol" fieldPosition="0"/>
    </format>
    <format dxfId="68">
      <pivotArea dataOnly="0" labelOnly="1" offset="A256" fieldPosition="0">
        <references count="1">
          <reference field="11" count="1">
            <x v="0"/>
          </reference>
        </references>
      </pivotArea>
    </format>
    <format dxfId="67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0"/>
          </reference>
        </references>
      </pivotArea>
    </format>
    <format dxfId="66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format>
    <format dxfId="65">
      <pivotArea type="topRight" dataOnly="0" labelOnly="1" outline="0" offset="A1" fieldPosition="0"/>
    </format>
    <format dxfId="64">
      <pivotArea dataOnly="0" labelOnly="1" offset="A256" fieldPosition="0">
        <references count="1">
          <reference field="11" count="1">
            <x v="1"/>
          </reference>
        </references>
      </pivotArea>
    </format>
    <format dxfId="63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1"/>
          </reference>
        </references>
      </pivotArea>
    </format>
    <format dxfId="62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format>
    <format dxfId="61">
      <pivotArea type="topRight" dataOnly="0" labelOnly="1" outline="0" offset="C1" fieldPosition="0"/>
    </format>
    <format dxfId="60">
      <pivotArea dataOnly="0" labelOnly="1" offset="A256" fieldPosition="0">
        <references count="1">
          <reference field="11" count="1">
            <x v="2"/>
          </reference>
        </references>
      </pivotArea>
    </format>
    <format dxfId="59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2"/>
          </reference>
        </references>
      </pivotArea>
    </format>
    <format dxfId="58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57">
      <pivotArea type="topRight" dataOnly="0" labelOnly="1" outline="0" offset="E1" fieldPosition="0"/>
    </format>
    <format dxfId="56">
      <pivotArea dataOnly="0" labelOnly="1" offset="A256" fieldPosition="0">
        <references count="1">
          <reference field="11" count="1">
            <x v="3"/>
          </reference>
        </references>
      </pivotArea>
    </format>
    <format dxfId="55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54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format>
    <format dxfId="53">
      <pivotArea type="topRight" dataOnly="0" labelOnly="1" outline="0" offset="G1" fieldPosition="0"/>
    </format>
    <format dxfId="52">
      <pivotArea dataOnly="0" labelOnly="1" offset="A256" fieldPosition="0">
        <references count="1">
          <reference field="11" count="1">
            <x v="4"/>
          </reference>
        </references>
      </pivotArea>
    </format>
    <format dxfId="51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4"/>
          </reference>
        </references>
      </pivotArea>
    </format>
    <format dxfId="50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format>
    <format dxfId="49">
      <pivotArea type="topRight" dataOnly="0" labelOnly="1" outline="0" offset="I1" fieldPosition="0"/>
    </format>
    <format dxfId="48">
      <pivotArea dataOnly="0" labelOnly="1" offset="A256" fieldPosition="0">
        <references count="1">
          <reference field="11" count="1">
            <x v="5"/>
          </reference>
        </references>
      </pivotArea>
    </format>
    <format dxfId="47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5"/>
          </reference>
        </references>
      </pivotArea>
    </format>
    <format dxfId="46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format>
    <format dxfId="45">
      <pivotArea type="topRight" dataOnly="0" labelOnly="1" outline="0" offset="K1" fieldPosition="0"/>
    </format>
    <format dxfId="44">
      <pivotArea dataOnly="0" labelOnly="1" offset="A256" fieldPosition="0">
        <references count="1">
          <reference field="11" count="1">
            <x v="6"/>
          </reference>
        </references>
      </pivotArea>
    </format>
    <format dxfId="43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6"/>
          </reference>
        </references>
      </pivotArea>
    </format>
    <format dxfId="42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format>
    <format dxfId="41">
      <pivotArea type="topRight" dataOnly="0" labelOnly="1" outline="0" offset="M1" fieldPosition="0"/>
    </format>
    <format dxfId="40">
      <pivotArea dataOnly="0" labelOnly="1" offset="A256" fieldPosition="0">
        <references count="1">
          <reference field="11" count="1">
            <x v="7"/>
          </reference>
        </references>
      </pivotArea>
    </format>
    <format dxfId="39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7"/>
          </reference>
        </references>
      </pivotArea>
    </format>
    <format dxfId="38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format>
    <format dxfId="37">
      <pivotArea type="topRight" dataOnly="0" labelOnly="1" outline="0" offset="O1" fieldPosition="0"/>
    </format>
    <format dxfId="36">
      <pivotArea dataOnly="0" labelOnly="1" offset="A256" fieldPosition="0">
        <references count="1">
          <reference field="11" count="1">
            <x v="8"/>
          </reference>
        </references>
      </pivotArea>
    </format>
    <format dxfId="35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8"/>
          </reference>
        </references>
      </pivotArea>
    </format>
    <format dxfId="34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format>
    <format dxfId="33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format>
    <format dxfId="32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format>
    <format dxfId="31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30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format>
    <format dxfId="29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format>
    <format dxfId="28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format>
    <format dxfId="27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format>
    <format dxfId="26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0"/>
          </reference>
        </references>
      </pivotArea>
    </format>
    <format dxfId="25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1"/>
          </reference>
        </references>
      </pivotArea>
    </format>
    <format dxfId="24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2"/>
          </reference>
        </references>
      </pivotArea>
    </format>
    <format dxfId="23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3"/>
          </reference>
        </references>
      </pivotArea>
    </format>
    <format dxfId="22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4"/>
          </reference>
        </references>
      </pivotArea>
    </format>
    <format dxfId="21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5"/>
          </reference>
        </references>
      </pivotArea>
    </format>
    <format dxfId="20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6"/>
          </reference>
        </references>
      </pivotArea>
    </format>
    <format dxfId="19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7"/>
          </reference>
        </references>
      </pivotArea>
    </format>
    <format dxfId="18">
      <pivotArea field="3" grandCol="1" collapsedLevelsAreSubtotals="1" axis="axisRow" fieldPosition="0">
        <references count="2">
          <reference field="4294967294" count="1" selected="0">
            <x v="0"/>
          </reference>
          <reference field="3" count="1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</reference>
        </references>
      </pivotArea>
    </format>
    <format dxfId="17">
      <pivotArea field="3" grandCol="1" collapsedLevelsAreSubtotals="1" axis="axisRow" fieldPosition="0">
        <references count="2">
          <reference field="4294967294" count="1" selected="0">
            <x v="1"/>
          </reference>
          <reference field="3" count="1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</reference>
        </references>
      </pivotArea>
    </format>
    <format dxfId="16">
      <pivotArea field="11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5">
      <pivotArea type="topRight" dataOnly="0" labelOnly="1" outline="0" offset="Q1" fieldPosition="0"/>
    </format>
    <format dxfId="14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8D8574-8DC7-1C4D-8AD2-1538BABBFACE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K119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4 Production Vol" fld="12" baseField="0" baseItem="0" numFmtId="37"/>
  </dataFields>
  <formats count="4">
    <format dxfId="12">
      <pivotArea outline="0" collapsedLevelsAreSubtotals="1" fieldPosition="0"/>
    </format>
    <format dxfId="11">
      <pivotArea outline="0" collapsedLevelsAreSubtotals="1" fieldPosition="0">
        <references count="1">
          <reference field="11" count="1" selected="0">
            <x v="0"/>
          </reference>
        </references>
      </pivotArea>
    </format>
    <format dxfId="10">
      <pivotArea field="11" type="button" dataOnly="0" labelOnly="1" outline="0" axis="axisCol" fieldPosition="0"/>
    </format>
    <format dxfId="9">
      <pivotArea dataOnly="0" labelOnly="1" fieldPosition="0">
        <references count="1">
          <reference field="1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171FD-C8ED-7245-8039-3A4995363C3E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K119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showAll="0"/>
    <pivotField dataField="1"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CM" fld="13" baseField="0" baseItem="0" numFmtId="44"/>
  </dataFields>
  <formats count="4">
    <format dxfId="3">
      <pivotArea outline="0" collapsedLevelsAreSubtotals="1" fieldPosition="0"/>
    </format>
    <format dxfId="2">
      <pivotArea outline="0" collapsedLevelsAreSubtotals="1" fieldPosition="0">
        <references count="1">
          <reference field="11" count="1" selected="0">
            <x v="0"/>
          </reference>
        </references>
      </pivotArea>
    </format>
    <format dxfId="1">
      <pivotArea field="11" type="button" dataOnly="0" labelOnly="1" outline="0" axis="axisCol" fieldPosition="0"/>
    </format>
    <format dxfId="0">
      <pivotArea dataOnly="0" labelOnly="1" fieldPosition="0">
        <references count="1">
          <reference field="1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F7684-8658-5941-9EDD-1262ABFD8775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L120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4 Production Vol" fld="12" baseField="0" baseItem="0" numFmtId="3"/>
  </dataFields>
  <formats count="2">
    <format dxfId="88">
      <pivotArea outline="0" collapsedLevelsAreSubtotals="1" fieldPosition="0"/>
    </format>
    <format dxfId="87">
      <pivotArea outline="0" collapsedLevelsAreSubtotals="1" fieldPosition="0">
        <references count="1">
          <reference field="1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6164-CB43-435C-8181-FF73051FFFCB}">
  <dimension ref="A1:J18"/>
  <sheetViews>
    <sheetView showGridLines="0" workbookViewId="0">
      <selection activeCell="J18" sqref="J18"/>
    </sheetView>
  </sheetViews>
  <sheetFormatPr baseColWidth="10" defaultColWidth="8.83203125" defaultRowHeight="15" x14ac:dyDescent="0.2"/>
  <cols>
    <col min="1" max="1" width="11.83203125" bestFit="1" customWidth="1"/>
    <col min="2" max="2" width="8.83203125" bestFit="1" customWidth="1"/>
    <col min="3" max="3" width="5.1640625" customWidth="1"/>
    <col min="4" max="4" width="14" bestFit="1" customWidth="1"/>
    <col min="5" max="5" width="11.83203125" style="1" customWidth="1"/>
    <col min="6" max="6" width="15.5" style="13" bestFit="1" customWidth="1"/>
    <col min="7" max="7" width="13.6640625" bestFit="1" customWidth="1"/>
    <col min="8" max="8" width="17.6640625" customWidth="1"/>
  </cols>
  <sheetData>
    <row r="1" spans="1:10" x14ac:dyDescent="0.2">
      <c r="A1" t="s">
        <v>0</v>
      </c>
    </row>
    <row r="2" spans="1:10" ht="16" thickBot="1" x14ac:dyDescent="0.25"/>
    <row r="3" spans="1:10" ht="28" x14ac:dyDescent="0.2">
      <c r="A3" s="2" t="s">
        <v>4</v>
      </c>
      <c r="B3" s="2" t="s">
        <v>2</v>
      </c>
      <c r="C3" s="2" t="s">
        <v>1</v>
      </c>
      <c r="D3" s="2" t="s">
        <v>3</v>
      </c>
      <c r="E3" s="2" t="s">
        <v>9</v>
      </c>
      <c r="F3" s="14" t="s">
        <v>26</v>
      </c>
      <c r="G3" s="6" t="s">
        <v>734</v>
      </c>
      <c r="H3" s="6" t="s">
        <v>735</v>
      </c>
    </row>
    <row r="4" spans="1:10" x14ac:dyDescent="0.2">
      <c r="A4" s="3" t="s">
        <v>5</v>
      </c>
      <c r="B4" s="3" t="s">
        <v>6</v>
      </c>
      <c r="C4" s="3" t="s">
        <v>7</v>
      </c>
      <c r="D4" s="4">
        <v>60000000</v>
      </c>
      <c r="E4" s="3" t="s">
        <v>14</v>
      </c>
      <c r="F4" s="15">
        <f>G4/D4</f>
        <v>0.75000069999999996</v>
      </c>
      <c r="G4" s="4">
        <f>SUMIFS('SKU Cost'!M:M,'SKU Cost'!L:L,B4)</f>
        <v>45000042</v>
      </c>
      <c r="H4" s="16">
        <v>5848000</v>
      </c>
    </row>
    <row r="5" spans="1:10" x14ac:dyDescent="0.2">
      <c r="A5" s="3" t="s">
        <v>5</v>
      </c>
      <c r="B5" s="3" t="s">
        <v>10</v>
      </c>
      <c r="C5" s="3" t="s">
        <v>11</v>
      </c>
      <c r="D5" s="4">
        <v>50000000</v>
      </c>
      <c r="E5" s="3" t="s">
        <v>14</v>
      </c>
      <c r="F5" s="15">
        <f t="shared" ref="F5:F11" si="0">G5/D5</f>
        <v>0.60000067999999995</v>
      </c>
      <c r="G5" s="4">
        <f>SUMIFS('SKU Cost'!M:M,'SKU Cost'!L:L,B5)</f>
        <v>30000034</v>
      </c>
      <c r="H5" s="16">
        <v>3468000</v>
      </c>
    </row>
    <row r="6" spans="1:10" x14ac:dyDescent="0.2">
      <c r="A6" s="3" t="s">
        <v>5</v>
      </c>
      <c r="B6" s="3" t="s">
        <v>13</v>
      </c>
      <c r="C6" s="3" t="s">
        <v>12</v>
      </c>
      <c r="D6" s="4">
        <v>30000000</v>
      </c>
      <c r="E6" s="3" t="s">
        <v>14</v>
      </c>
      <c r="F6" s="15">
        <f t="shared" si="0"/>
        <v>0.80000146666666672</v>
      </c>
      <c r="G6" s="4">
        <f>SUMIFS('SKU Cost'!M:M,'SKU Cost'!L:L,B6)</f>
        <v>24000044</v>
      </c>
      <c r="H6" s="16">
        <v>3348000</v>
      </c>
    </row>
    <row r="7" spans="1:10" x14ac:dyDescent="0.2">
      <c r="A7" s="3" t="s">
        <v>5</v>
      </c>
      <c r="B7" s="3" t="s">
        <v>16</v>
      </c>
      <c r="C7" s="3" t="s">
        <v>15</v>
      </c>
      <c r="D7" s="4">
        <v>20000000</v>
      </c>
      <c r="E7" s="3" t="s">
        <v>14</v>
      </c>
      <c r="F7" s="15">
        <f t="shared" si="0"/>
        <v>0.5000021</v>
      </c>
      <c r="G7" s="4">
        <f>SUMIFS('SKU Cost'!M:M,'SKU Cost'!L:L,B7)</f>
        <v>10000042</v>
      </c>
      <c r="H7" s="16">
        <v>677000</v>
      </c>
    </row>
    <row r="8" spans="1:10" x14ac:dyDescent="0.2">
      <c r="A8" s="3" t="s">
        <v>5</v>
      </c>
      <c r="B8" s="3" t="s">
        <v>18</v>
      </c>
      <c r="C8" s="3" t="s">
        <v>19</v>
      </c>
      <c r="D8" s="4">
        <v>15000000</v>
      </c>
      <c r="E8" s="3" t="s">
        <v>14</v>
      </c>
      <c r="F8" s="15">
        <f t="shared" si="0"/>
        <v>0.90000279999999999</v>
      </c>
      <c r="G8" s="4">
        <f>SUMIFS('SKU Cost'!M:M,'SKU Cost'!L:L,B8)</f>
        <v>13500042</v>
      </c>
      <c r="H8" s="16">
        <v>1317000</v>
      </c>
    </row>
    <row r="9" spans="1:10" x14ac:dyDescent="0.2">
      <c r="A9" s="3" t="s">
        <v>17</v>
      </c>
      <c r="B9" s="3" t="s">
        <v>20</v>
      </c>
      <c r="C9" s="3" t="s">
        <v>21</v>
      </c>
      <c r="D9" s="4">
        <v>45000000</v>
      </c>
      <c r="E9" s="3" t="s">
        <v>8</v>
      </c>
      <c r="F9" s="15">
        <f t="shared" si="0"/>
        <v>0.70000044444444443</v>
      </c>
      <c r="G9" s="4">
        <f>SUMIFS('SKU Cost'!M:M,'SKU Cost'!L:L,B9)</f>
        <v>31500020</v>
      </c>
      <c r="H9" s="16">
        <v>4837000</v>
      </c>
      <c r="J9" s="48"/>
    </row>
    <row r="10" spans="1:10" x14ac:dyDescent="0.2">
      <c r="A10" s="3" t="s">
        <v>17</v>
      </c>
      <c r="B10" s="3" t="s">
        <v>22</v>
      </c>
      <c r="C10" s="3" t="s">
        <v>23</v>
      </c>
      <c r="D10" s="4">
        <v>25000000</v>
      </c>
      <c r="E10" s="3" t="s">
        <v>8</v>
      </c>
      <c r="F10" s="15">
        <f t="shared" si="0"/>
        <v>0.50000064</v>
      </c>
      <c r="G10" s="4">
        <f>SUMIFS('SKU Cost'!M:M,'SKU Cost'!L:L,B10)</f>
        <v>12500016</v>
      </c>
      <c r="H10" s="16">
        <v>1436000</v>
      </c>
      <c r="J10" s="48"/>
    </row>
    <row r="11" spans="1:10" x14ac:dyDescent="0.2">
      <c r="A11" s="3" t="s">
        <v>17</v>
      </c>
      <c r="B11" s="3" t="s">
        <v>24</v>
      </c>
      <c r="C11" s="3" t="s">
        <v>25</v>
      </c>
      <c r="D11" s="4">
        <v>10000000</v>
      </c>
      <c r="E11" s="3" t="s">
        <v>8</v>
      </c>
      <c r="F11" s="15">
        <f t="shared" si="0"/>
        <v>0.60000209999999998</v>
      </c>
      <c r="G11" s="4">
        <f>SUMIFS('SKU Cost'!M:M,'SKU Cost'!L:L,B11)</f>
        <v>6000021</v>
      </c>
      <c r="H11" s="16">
        <v>419000</v>
      </c>
    </row>
    <row r="18" spans="4:4" x14ac:dyDescent="0.2">
      <c r="D18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C34A-0CC0-42B5-A5FA-27EB847CE885}">
  <dimension ref="A1:O513"/>
  <sheetViews>
    <sheetView showGridLines="0" workbookViewId="0">
      <pane xSplit="2" ySplit="1" topLeftCell="C255" activePane="bottomRight" state="frozen"/>
      <selection pane="topRight" activeCell="C1" sqref="C1"/>
      <selection pane="bottomLeft" activeCell="A3" sqref="A3"/>
      <selection pane="bottomRight" activeCell="I515" sqref="I515"/>
    </sheetView>
  </sheetViews>
  <sheetFormatPr baseColWidth="10" defaultColWidth="8.83203125" defaultRowHeight="15" x14ac:dyDescent="0.2"/>
  <cols>
    <col min="1" max="2" width="19.6640625" customWidth="1"/>
    <col min="3" max="3" width="34.33203125" bestFit="1" customWidth="1"/>
    <col min="4" max="4" width="21.5" bestFit="1" customWidth="1"/>
    <col min="5" max="5" width="13.1640625" style="5" bestFit="1" customWidth="1"/>
    <col min="6" max="6" width="10.83203125" style="5" bestFit="1" customWidth="1"/>
    <col min="7" max="7" width="6.83203125" style="5" bestFit="1" customWidth="1"/>
    <col min="8" max="8" width="9.1640625" style="5" bestFit="1" customWidth="1"/>
    <col min="9" max="9" width="10.6640625" style="5" bestFit="1" customWidth="1"/>
    <col min="10" max="10" width="17.83203125" style="5" bestFit="1" customWidth="1"/>
    <col min="11" max="11" width="6.83203125" style="5" bestFit="1" customWidth="1"/>
    <col min="12" max="12" width="15" bestFit="1" customWidth="1"/>
    <col min="13" max="13" width="17" style="1" customWidth="1"/>
  </cols>
  <sheetData>
    <row r="1" spans="1:15" ht="28" x14ac:dyDescent="0.2">
      <c r="A1" s="2" t="s">
        <v>4</v>
      </c>
      <c r="B1" s="2" t="s">
        <v>27</v>
      </c>
      <c r="C1" s="2" t="s">
        <v>28</v>
      </c>
      <c r="D1" s="2" t="s">
        <v>29</v>
      </c>
      <c r="E1" s="7" t="s">
        <v>723</v>
      </c>
      <c r="F1" s="7" t="s">
        <v>724</v>
      </c>
      <c r="G1" s="7" t="s">
        <v>725</v>
      </c>
      <c r="H1" s="7" t="s">
        <v>726</v>
      </c>
      <c r="I1" s="7" t="s">
        <v>727</v>
      </c>
      <c r="J1" s="7" t="s">
        <v>728</v>
      </c>
      <c r="K1" s="7" t="s">
        <v>729</v>
      </c>
      <c r="L1" s="2" t="s">
        <v>731</v>
      </c>
      <c r="M1" s="9" t="s">
        <v>732</v>
      </c>
      <c r="N1" s="17" t="s">
        <v>736</v>
      </c>
      <c r="O1" s="17" t="s">
        <v>737</v>
      </c>
    </row>
    <row r="2" spans="1:15" x14ac:dyDescent="0.2">
      <c r="A2" s="3" t="s">
        <v>5</v>
      </c>
      <c r="B2" s="3" t="s">
        <v>30</v>
      </c>
      <c r="C2" s="3" t="s">
        <v>656</v>
      </c>
      <c r="D2" s="3" t="s">
        <v>541</v>
      </c>
      <c r="E2" s="8">
        <v>0.18394527535411576</v>
      </c>
      <c r="F2" s="8">
        <v>0.14819384478075684</v>
      </c>
      <c r="G2" s="8">
        <v>0.15338631828287158</v>
      </c>
      <c r="H2" s="8">
        <v>2.3491030305160317E-2</v>
      </c>
      <c r="I2" s="8">
        <v>3.4678694923102825E-3</v>
      </c>
      <c r="J2" s="8">
        <f>SUM(E2:I2)</f>
        <v>0.51248433821521477</v>
      </c>
      <c r="K2" s="8">
        <v>0.72705998631723034</v>
      </c>
      <c r="L2" s="3" t="s">
        <v>13</v>
      </c>
      <c r="M2" s="4">
        <v>530023</v>
      </c>
      <c r="N2" s="18">
        <f>K2-J2</f>
        <v>0.21457564810201557</v>
      </c>
      <c r="O2" s="20">
        <f>N2/K2</f>
        <v>0.29512784658787711</v>
      </c>
    </row>
    <row r="3" spans="1:15" x14ac:dyDescent="0.2">
      <c r="A3" s="3" t="s">
        <v>5</v>
      </c>
      <c r="B3" s="3" t="s">
        <v>31</v>
      </c>
      <c r="C3" s="3" t="s">
        <v>657</v>
      </c>
      <c r="D3" s="3" t="s">
        <v>542</v>
      </c>
      <c r="E3" s="8">
        <v>0.43484497287334795</v>
      </c>
      <c r="F3" s="8">
        <v>0.29705856544444587</v>
      </c>
      <c r="G3" s="8">
        <v>8.3594321812770517E-2</v>
      </c>
      <c r="H3" s="8">
        <v>4.2123766671826816E-2</v>
      </c>
      <c r="I3" s="8">
        <v>3.8329763299395893E-2</v>
      </c>
      <c r="J3" s="8">
        <f t="shared" ref="J3:J66" si="0">SUM(E3:I3)</f>
        <v>0.89595139010178704</v>
      </c>
      <c r="K3" s="8">
        <v>1.4567631425166778</v>
      </c>
      <c r="L3" s="3" t="s">
        <v>18</v>
      </c>
      <c r="M3" s="4">
        <v>86452</v>
      </c>
      <c r="N3" s="18">
        <f t="shared" ref="N3:N66" si="1">K3-J3</f>
        <v>0.56081175241489079</v>
      </c>
      <c r="O3" s="20">
        <f t="shared" ref="O3:O66" si="2">N3/K3</f>
        <v>0.38497112951803714</v>
      </c>
    </row>
    <row r="4" spans="1:15" x14ac:dyDescent="0.2">
      <c r="A4" s="3" t="s">
        <v>5</v>
      </c>
      <c r="B4" s="3" t="s">
        <v>32</v>
      </c>
      <c r="C4" s="3" t="s">
        <v>658</v>
      </c>
      <c r="D4" s="3" t="s">
        <v>543</v>
      </c>
      <c r="E4" s="8">
        <v>0.15509605843719854</v>
      </c>
      <c r="F4" s="8">
        <v>1.8134712799029562E-2</v>
      </c>
      <c r="G4" s="8">
        <v>0.12966856023890916</v>
      </c>
      <c r="H4" s="8">
        <v>1.8780887700169276E-2</v>
      </c>
      <c r="I4" s="8">
        <v>6.5483010029657842E-3</v>
      </c>
      <c r="J4" s="8">
        <f t="shared" si="0"/>
        <v>0.32822852017827231</v>
      </c>
      <c r="K4" s="8">
        <v>0.42669707623175401</v>
      </c>
      <c r="L4" s="3" t="s">
        <v>16</v>
      </c>
      <c r="M4" s="4">
        <v>177349</v>
      </c>
      <c r="N4" s="18">
        <f t="shared" si="1"/>
        <v>9.8468556053481704E-2</v>
      </c>
      <c r="O4" s="20">
        <f t="shared" si="2"/>
        <v>0.23076923076923078</v>
      </c>
    </row>
    <row r="5" spans="1:15" x14ac:dyDescent="0.2">
      <c r="A5" s="3" t="s">
        <v>5</v>
      </c>
      <c r="B5" s="3" t="s">
        <v>33</v>
      </c>
      <c r="C5" s="3" t="s">
        <v>659</v>
      </c>
      <c r="D5" s="3" t="s">
        <v>544</v>
      </c>
      <c r="E5" s="8">
        <v>0.19579442130638197</v>
      </c>
      <c r="F5" s="8">
        <v>0.12777979827082922</v>
      </c>
      <c r="G5" s="8">
        <v>3.5515007285803278E-2</v>
      </c>
      <c r="H5" s="8">
        <v>2.6559576001127884E-2</v>
      </c>
      <c r="I5" s="8">
        <v>0.26778948270740977</v>
      </c>
      <c r="J5" s="8">
        <f t="shared" si="0"/>
        <v>0.65343828557155215</v>
      </c>
      <c r="K5" s="8">
        <v>1.0105325933531522</v>
      </c>
      <c r="L5" s="3" t="s">
        <v>6</v>
      </c>
      <c r="M5" s="4">
        <v>754316</v>
      </c>
      <c r="N5" s="18">
        <f t="shared" si="1"/>
        <v>0.35709430778160001</v>
      </c>
      <c r="O5" s="20">
        <f t="shared" si="2"/>
        <v>0.3533723801987313</v>
      </c>
    </row>
    <row r="6" spans="1:15" x14ac:dyDescent="0.2">
      <c r="A6" s="3" t="s">
        <v>5</v>
      </c>
      <c r="B6" s="3" t="s">
        <v>34</v>
      </c>
      <c r="C6" s="3" t="s">
        <v>660</v>
      </c>
      <c r="D6" s="3" t="s">
        <v>545</v>
      </c>
      <c r="E6" s="8">
        <v>0.33959799289500492</v>
      </c>
      <c r="F6" s="8">
        <v>0.14992772038064092</v>
      </c>
      <c r="G6" s="8">
        <v>8.8095409118039703E-3</v>
      </c>
      <c r="H6" s="8">
        <v>4.3542748016322214E-2</v>
      </c>
      <c r="I6" s="8">
        <v>0.21166592782063326</v>
      </c>
      <c r="J6" s="8">
        <f t="shared" si="0"/>
        <v>0.75354393002440534</v>
      </c>
      <c r="K6" s="8">
        <v>0.98661197567217518</v>
      </c>
      <c r="L6" s="3" t="s">
        <v>18</v>
      </c>
      <c r="M6" s="4">
        <v>275591</v>
      </c>
      <c r="N6" s="18">
        <f t="shared" si="1"/>
        <v>0.23306804564776984</v>
      </c>
      <c r="O6" s="20">
        <f t="shared" si="2"/>
        <v>0.23623070811499264</v>
      </c>
    </row>
    <row r="7" spans="1:15" x14ac:dyDescent="0.2">
      <c r="A7" s="3" t="s">
        <v>5</v>
      </c>
      <c r="B7" s="3" t="s">
        <v>35</v>
      </c>
      <c r="C7" s="3" t="s">
        <v>661</v>
      </c>
      <c r="D7" s="3" t="s">
        <v>546</v>
      </c>
      <c r="E7" s="8">
        <v>0.47143299272394729</v>
      </c>
      <c r="F7" s="8">
        <v>4.9769188327297133E-2</v>
      </c>
      <c r="G7" s="8">
        <v>7.961615948795582E-2</v>
      </c>
      <c r="H7" s="8">
        <v>1.5037181510709008E-2</v>
      </c>
      <c r="I7" s="8">
        <v>1.5266802769997034E-3</v>
      </c>
      <c r="J7" s="8">
        <f t="shared" si="0"/>
        <v>0.61738220232690888</v>
      </c>
      <c r="K7" s="8">
        <v>0.84219612509135777</v>
      </c>
      <c r="L7" s="3" t="s">
        <v>18</v>
      </c>
      <c r="M7" s="4">
        <v>301822</v>
      </c>
      <c r="N7" s="18">
        <f t="shared" si="1"/>
        <v>0.22481392276444889</v>
      </c>
      <c r="O7" s="20">
        <f t="shared" si="2"/>
        <v>0.26693773108972929</v>
      </c>
    </row>
    <row r="8" spans="1:15" x14ac:dyDescent="0.2">
      <c r="A8" s="3" t="s">
        <v>5</v>
      </c>
      <c r="B8" s="3" t="s">
        <v>36</v>
      </c>
      <c r="C8" s="3" t="s">
        <v>662</v>
      </c>
      <c r="D8" s="3" t="s">
        <v>547</v>
      </c>
      <c r="E8" s="8">
        <v>0.40638868250631527</v>
      </c>
      <c r="F8" s="8">
        <v>0.11981198420871689</v>
      </c>
      <c r="G8" s="8">
        <v>0.16933374704687557</v>
      </c>
      <c r="H8" s="8">
        <v>1.8365281353520359E-2</v>
      </c>
      <c r="I8" s="8">
        <v>0.11016292814360518</v>
      </c>
      <c r="J8" s="8">
        <f t="shared" si="0"/>
        <v>0.82406262325903323</v>
      </c>
      <c r="K8" s="8">
        <v>1.0712814102367432</v>
      </c>
      <c r="L8" s="3" t="s">
        <v>18</v>
      </c>
      <c r="M8" s="4">
        <v>323716</v>
      </c>
      <c r="N8" s="18">
        <f t="shared" si="1"/>
        <v>0.24721878697770994</v>
      </c>
      <c r="O8" s="20">
        <f t="shared" si="2"/>
        <v>0.23076923076923075</v>
      </c>
    </row>
    <row r="9" spans="1:15" x14ac:dyDescent="0.2">
      <c r="A9" s="3" t="s">
        <v>5</v>
      </c>
      <c r="B9" s="3" t="s">
        <v>37</v>
      </c>
      <c r="C9" s="3" t="s">
        <v>663</v>
      </c>
      <c r="D9" s="3" t="s">
        <v>548</v>
      </c>
      <c r="E9" s="8">
        <v>0.33617503420121242</v>
      </c>
      <c r="F9" s="8">
        <v>0.17182333758072257</v>
      </c>
      <c r="G9" s="8">
        <v>0.17311675270511612</v>
      </c>
      <c r="H9" s="8">
        <v>3.6088452342607998E-2</v>
      </c>
      <c r="I9" s="8">
        <v>0.19416728165501287</v>
      </c>
      <c r="J9" s="8">
        <f t="shared" si="0"/>
        <v>0.91137085848467192</v>
      </c>
      <c r="K9" s="8">
        <v>1.4846325307562307</v>
      </c>
      <c r="L9" s="3" t="s">
        <v>18</v>
      </c>
      <c r="M9" s="4">
        <v>218020</v>
      </c>
      <c r="N9" s="18">
        <f t="shared" si="1"/>
        <v>0.57326167227155878</v>
      </c>
      <c r="O9" s="20">
        <f t="shared" si="2"/>
        <v>0.38613034565499865</v>
      </c>
    </row>
    <row r="10" spans="1:15" x14ac:dyDescent="0.2">
      <c r="A10" s="3" t="s">
        <v>5</v>
      </c>
      <c r="B10" s="3" t="s">
        <v>38</v>
      </c>
      <c r="C10" s="3" t="s">
        <v>664</v>
      </c>
      <c r="D10" s="3" t="s">
        <v>549</v>
      </c>
      <c r="E10" s="8">
        <v>6.3549460280598047E-3</v>
      </c>
      <c r="F10" s="8">
        <v>9.8584324298928841E-2</v>
      </c>
      <c r="G10" s="8">
        <v>0.11911365766046278</v>
      </c>
      <c r="H10" s="8">
        <v>3.6625697602601058E-2</v>
      </c>
      <c r="I10" s="8">
        <v>1.1198576655016623E-2</v>
      </c>
      <c r="J10" s="8">
        <f t="shared" si="0"/>
        <v>0.27187720224506906</v>
      </c>
      <c r="K10" s="8">
        <v>0.37874903798144333</v>
      </c>
      <c r="L10" s="3" t="s">
        <v>13</v>
      </c>
      <c r="M10" s="4">
        <v>152990</v>
      </c>
      <c r="N10" s="18">
        <f t="shared" si="1"/>
        <v>0.10687183573637427</v>
      </c>
      <c r="O10" s="20">
        <f t="shared" si="2"/>
        <v>0.28217058003883411</v>
      </c>
    </row>
    <row r="11" spans="1:15" x14ac:dyDescent="0.2">
      <c r="A11" s="3" t="s">
        <v>5</v>
      </c>
      <c r="B11" s="3" t="s">
        <v>39</v>
      </c>
      <c r="C11" s="3" t="s">
        <v>665</v>
      </c>
      <c r="D11" s="3" t="s">
        <v>550</v>
      </c>
      <c r="E11" s="8">
        <v>0.44393697521988823</v>
      </c>
      <c r="F11" s="8">
        <v>1.8802939506537573E-2</v>
      </c>
      <c r="G11" s="8">
        <v>0.18556814764471963</v>
      </c>
      <c r="H11" s="8">
        <v>3.2151702738272801E-2</v>
      </c>
      <c r="I11" s="8">
        <v>0.18587475965292413</v>
      </c>
      <c r="J11" s="8">
        <f t="shared" si="0"/>
        <v>0.86633452476234241</v>
      </c>
      <c r="K11" s="8">
        <v>1.4287312752914056</v>
      </c>
      <c r="L11" s="3" t="s">
        <v>18</v>
      </c>
      <c r="M11" s="4">
        <v>296622</v>
      </c>
      <c r="N11" s="18">
        <f t="shared" si="1"/>
        <v>0.56239675052906324</v>
      </c>
      <c r="O11" s="20">
        <f t="shared" si="2"/>
        <v>0.39363368063343901</v>
      </c>
    </row>
    <row r="12" spans="1:15" x14ac:dyDescent="0.2">
      <c r="A12" s="3" t="s">
        <v>5</v>
      </c>
      <c r="B12" s="3" t="s">
        <v>40</v>
      </c>
      <c r="C12" s="3" t="s">
        <v>666</v>
      </c>
      <c r="D12" s="3" t="s">
        <v>551</v>
      </c>
      <c r="E12" s="8">
        <v>0.32652217447401133</v>
      </c>
      <c r="F12" s="8">
        <v>3.4276643714880893E-2</v>
      </c>
      <c r="G12" s="8">
        <v>4.6676600699369518E-3</v>
      </c>
      <c r="H12" s="8">
        <v>3.695918946052671E-2</v>
      </c>
      <c r="I12" s="8">
        <v>7.1819021074091452E-2</v>
      </c>
      <c r="J12" s="8">
        <f t="shared" si="0"/>
        <v>0.47424468879344733</v>
      </c>
      <c r="K12" s="8">
        <v>0.61651809543148151</v>
      </c>
      <c r="L12" s="3" t="s">
        <v>6</v>
      </c>
      <c r="M12" s="4">
        <v>650936</v>
      </c>
      <c r="N12" s="18">
        <f t="shared" si="1"/>
        <v>0.14227340663803417</v>
      </c>
      <c r="O12" s="20">
        <f t="shared" si="2"/>
        <v>0.23076923076923073</v>
      </c>
    </row>
    <row r="13" spans="1:15" x14ac:dyDescent="0.2">
      <c r="A13" s="3" t="s">
        <v>5</v>
      </c>
      <c r="B13" s="3" t="s">
        <v>41</v>
      </c>
      <c r="C13" s="3" t="s">
        <v>667</v>
      </c>
      <c r="D13" s="3" t="s">
        <v>552</v>
      </c>
      <c r="E13" s="8">
        <v>0.44691176670643862</v>
      </c>
      <c r="F13" s="8">
        <v>0.29528535322507565</v>
      </c>
      <c r="G13" s="8">
        <v>5.0804630146704888E-2</v>
      </c>
      <c r="H13" s="8">
        <v>4.5297776998712734E-3</v>
      </c>
      <c r="I13" s="8">
        <v>0.19236587615042652</v>
      </c>
      <c r="J13" s="8">
        <f t="shared" si="0"/>
        <v>0.98989740392851699</v>
      </c>
      <c r="K13" s="8">
        <v>1.4616123400031373</v>
      </c>
      <c r="L13" s="3" t="s">
        <v>13</v>
      </c>
      <c r="M13" s="4">
        <v>112054</v>
      </c>
      <c r="N13" s="18">
        <f t="shared" si="1"/>
        <v>0.47171493607462034</v>
      </c>
      <c r="O13" s="20">
        <f t="shared" si="2"/>
        <v>0.32273601088617504</v>
      </c>
    </row>
    <row r="14" spans="1:15" x14ac:dyDescent="0.2">
      <c r="A14" s="3" t="s">
        <v>5</v>
      </c>
      <c r="B14" s="3" t="s">
        <v>42</v>
      </c>
      <c r="C14" s="3" t="s">
        <v>668</v>
      </c>
      <c r="D14" s="3" t="s">
        <v>553</v>
      </c>
      <c r="E14" s="8">
        <v>4.8554695057147768E-2</v>
      </c>
      <c r="F14" s="8">
        <v>6.7674803479160398E-2</v>
      </c>
      <c r="G14" s="8">
        <v>8.39593966703822E-2</v>
      </c>
      <c r="H14" s="8">
        <v>4.8016412057515251E-2</v>
      </c>
      <c r="I14" s="8">
        <v>6.5004045401295243E-2</v>
      </c>
      <c r="J14" s="8">
        <f t="shared" si="0"/>
        <v>0.31320935266550087</v>
      </c>
      <c r="K14" s="8">
        <v>0.40717215846515115</v>
      </c>
      <c r="L14" s="3" t="s">
        <v>13</v>
      </c>
      <c r="M14" s="4">
        <v>494183</v>
      </c>
      <c r="N14" s="18">
        <f t="shared" si="1"/>
        <v>9.3962805799650273E-2</v>
      </c>
      <c r="O14" s="20">
        <f t="shared" si="2"/>
        <v>0.23076923076923078</v>
      </c>
    </row>
    <row r="15" spans="1:15" x14ac:dyDescent="0.2">
      <c r="A15" s="3" t="s">
        <v>5</v>
      </c>
      <c r="B15" s="3" t="s">
        <v>43</v>
      </c>
      <c r="C15" s="3" t="s">
        <v>669</v>
      </c>
      <c r="D15" s="3" t="s">
        <v>554</v>
      </c>
      <c r="E15" s="8">
        <v>0.11638032317619629</v>
      </c>
      <c r="F15" s="8">
        <v>0.24031838508905837</v>
      </c>
      <c r="G15" s="8">
        <v>7.1080001103954987E-2</v>
      </c>
      <c r="H15" s="8">
        <v>1.2951847383698551E-2</v>
      </c>
      <c r="I15" s="8">
        <v>1.923337339445149E-2</v>
      </c>
      <c r="J15" s="8">
        <f t="shared" si="0"/>
        <v>0.45996393014735959</v>
      </c>
      <c r="K15" s="8">
        <v>0.59795310919156752</v>
      </c>
      <c r="L15" s="3" t="s">
        <v>18</v>
      </c>
      <c r="M15" s="4">
        <v>207419</v>
      </c>
      <c r="N15" s="18">
        <f t="shared" si="1"/>
        <v>0.13798917904420793</v>
      </c>
      <c r="O15" s="20">
        <f t="shared" si="2"/>
        <v>0.23076923076923084</v>
      </c>
    </row>
    <row r="16" spans="1:15" x14ac:dyDescent="0.2">
      <c r="A16" s="3" t="s">
        <v>5</v>
      </c>
      <c r="B16" s="3" t="s">
        <v>44</v>
      </c>
      <c r="C16" s="3" t="s">
        <v>670</v>
      </c>
      <c r="D16" s="3" t="s">
        <v>555</v>
      </c>
      <c r="E16" s="8">
        <v>7.0139581605525358E-2</v>
      </c>
      <c r="F16" s="8">
        <v>0.11782766171921139</v>
      </c>
      <c r="G16" s="8">
        <v>0.19948514011801941</v>
      </c>
      <c r="H16" s="8">
        <v>4.3179916513404748E-3</v>
      </c>
      <c r="I16" s="8">
        <v>0.15031680346619156</v>
      </c>
      <c r="J16" s="8">
        <f t="shared" si="0"/>
        <v>0.54208717856028821</v>
      </c>
      <c r="K16" s="8">
        <v>0.85587787572795782</v>
      </c>
      <c r="L16" s="3" t="s">
        <v>16</v>
      </c>
      <c r="M16" s="4">
        <v>133884</v>
      </c>
      <c r="N16" s="18">
        <f t="shared" si="1"/>
        <v>0.31379069716766961</v>
      </c>
      <c r="O16" s="20">
        <f t="shared" si="2"/>
        <v>0.36663022385147914</v>
      </c>
    </row>
    <row r="17" spans="1:15" x14ac:dyDescent="0.2">
      <c r="A17" s="3" t="s">
        <v>5</v>
      </c>
      <c r="B17" s="3" t="s">
        <v>45</v>
      </c>
      <c r="C17" s="3" t="s">
        <v>671</v>
      </c>
      <c r="D17" s="3" t="s">
        <v>556</v>
      </c>
      <c r="E17" s="8">
        <v>0.32829489052143013</v>
      </c>
      <c r="F17" s="8">
        <v>4.3221034418180183E-2</v>
      </c>
      <c r="G17" s="8">
        <v>5.799004093948526E-2</v>
      </c>
      <c r="H17" s="8">
        <v>1.5244223097308614E-2</v>
      </c>
      <c r="I17" s="8">
        <v>0.17479493459791146</v>
      </c>
      <c r="J17" s="8">
        <f t="shared" si="0"/>
        <v>0.61954512357431568</v>
      </c>
      <c r="K17" s="8">
        <v>0.9585362061979108</v>
      </c>
      <c r="L17" s="3" t="s">
        <v>13</v>
      </c>
      <c r="M17" s="4">
        <v>396620</v>
      </c>
      <c r="N17" s="18">
        <f t="shared" si="1"/>
        <v>0.33899108262359512</v>
      </c>
      <c r="O17" s="20">
        <f t="shared" si="2"/>
        <v>0.35365495891722526</v>
      </c>
    </row>
    <row r="18" spans="1:15" x14ac:dyDescent="0.2">
      <c r="A18" s="3" t="s">
        <v>5</v>
      </c>
      <c r="B18" s="3" t="s">
        <v>46</v>
      </c>
      <c r="C18" s="3" t="s">
        <v>672</v>
      </c>
      <c r="D18" s="3" t="s">
        <v>557</v>
      </c>
      <c r="E18" s="8">
        <v>0.24348136902544604</v>
      </c>
      <c r="F18" s="8">
        <v>9.1440447633014843E-2</v>
      </c>
      <c r="G18" s="8">
        <v>2.9060420195799443E-2</v>
      </c>
      <c r="H18" s="8">
        <v>4.3911315723936754E-3</v>
      </c>
      <c r="I18" s="8">
        <v>0.18537030938586602</v>
      </c>
      <c r="J18" s="8">
        <f t="shared" si="0"/>
        <v>0.55374367781251999</v>
      </c>
      <c r="K18" s="8">
        <v>0.719866781156276</v>
      </c>
      <c r="L18" s="3" t="s">
        <v>18</v>
      </c>
      <c r="M18" s="4">
        <v>241756</v>
      </c>
      <c r="N18" s="18">
        <f t="shared" si="1"/>
        <v>0.16612310334375602</v>
      </c>
      <c r="O18" s="20">
        <f t="shared" si="2"/>
        <v>0.23076923076923078</v>
      </c>
    </row>
    <row r="19" spans="1:15" x14ac:dyDescent="0.2">
      <c r="A19" s="3" t="s">
        <v>5</v>
      </c>
      <c r="B19" s="3" t="s">
        <v>47</v>
      </c>
      <c r="C19" s="3" t="s">
        <v>673</v>
      </c>
      <c r="D19" s="3" t="s">
        <v>558</v>
      </c>
      <c r="E19" s="8">
        <v>0.16059086017138813</v>
      </c>
      <c r="F19" s="8">
        <v>0.28904550032099097</v>
      </c>
      <c r="G19" s="8">
        <v>4.7759259661532831E-4</v>
      </c>
      <c r="H19" s="8">
        <v>5.759343066738371E-3</v>
      </c>
      <c r="I19" s="8">
        <v>1.5739514290244647E-2</v>
      </c>
      <c r="J19" s="8">
        <f t="shared" si="0"/>
        <v>0.47161281044597747</v>
      </c>
      <c r="K19" s="8">
        <v>0.61309665357977072</v>
      </c>
      <c r="L19" s="3" t="s">
        <v>18</v>
      </c>
      <c r="M19" s="4">
        <v>31375</v>
      </c>
      <c r="N19" s="18">
        <f t="shared" si="1"/>
        <v>0.14148384313379325</v>
      </c>
      <c r="O19" s="20">
        <f t="shared" si="2"/>
        <v>0.23076923076923078</v>
      </c>
    </row>
    <row r="20" spans="1:15" x14ac:dyDescent="0.2">
      <c r="A20" s="3" t="s">
        <v>5</v>
      </c>
      <c r="B20" s="3" t="s">
        <v>48</v>
      </c>
      <c r="C20" s="3" t="s">
        <v>674</v>
      </c>
      <c r="D20" s="3" t="s">
        <v>559</v>
      </c>
      <c r="E20" s="8">
        <v>0.48520027816036182</v>
      </c>
      <c r="F20" s="8">
        <v>7.6013713255338594E-2</v>
      </c>
      <c r="G20" s="8">
        <v>2.2726155597660315E-2</v>
      </c>
      <c r="H20" s="8">
        <v>7.3511664793498022E-3</v>
      </c>
      <c r="I20" s="8">
        <v>0.16395727717474146</v>
      </c>
      <c r="J20" s="8">
        <f t="shared" si="0"/>
        <v>0.75524859066745198</v>
      </c>
      <c r="K20" s="8">
        <v>0.98182316786768764</v>
      </c>
      <c r="L20" s="3" t="s">
        <v>10</v>
      </c>
      <c r="M20" s="4">
        <v>618642</v>
      </c>
      <c r="N20" s="18">
        <f t="shared" si="1"/>
        <v>0.22657457720023566</v>
      </c>
      <c r="O20" s="20">
        <f t="shared" si="2"/>
        <v>0.23076923076923081</v>
      </c>
    </row>
    <row r="21" spans="1:15" x14ac:dyDescent="0.2">
      <c r="A21" s="3" t="s">
        <v>5</v>
      </c>
      <c r="B21" s="3" t="s">
        <v>49</v>
      </c>
      <c r="C21" s="3" t="s">
        <v>675</v>
      </c>
      <c r="D21" s="3" t="s">
        <v>560</v>
      </c>
      <c r="E21" s="8">
        <v>4.0238263539646157E-2</v>
      </c>
      <c r="F21" s="8">
        <v>0.28817275606863757</v>
      </c>
      <c r="G21" s="8">
        <v>0.14384453096924224</v>
      </c>
      <c r="H21" s="8">
        <v>4.288658670152784E-2</v>
      </c>
      <c r="I21" s="8">
        <v>0.23877278888498565</v>
      </c>
      <c r="J21" s="8">
        <f t="shared" si="0"/>
        <v>0.75391492616403954</v>
      </c>
      <c r="K21" s="8">
        <v>1.2722530858816181</v>
      </c>
      <c r="L21" s="3" t="s">
        <v>6</v>
      </c>
      <c r="M21" s="4">
        <v>191638</v>
      </c>
      <c r="N21" s="18">
        <f t="shared" si="1"/>
        <v>0.51833815971757857</v>
      </c>
      <c r="O21" s="20">
        <f t="shared" si="2"/>
        <v>0.40741749064683302</v>
      </c>
    </row>
    <row r="22" spans="1:15" x14ac:dyDescent="0.2">
      <c r="A22" s="3" t="s">
        <v>5</v>
      </c>
      <c r="B22" s="3" t="s">
        <v>50</v>
      </c>
      <c r="C22" s="3" t="s">
        <v>676</v>
      </c>
      <c r="D22" s="3" t="s">
        <v>561</v>
      </c>
      <c r="E22" s="8">
        <v>0.44100125921465366</v>
      </c>
      <c r="F22" s="8">
        <v>0.2518328242411203</v>
      </c>
      <c r="G22" s="8">
        <v>0.1323772794676624</v>
      </c>
      <c r="H22" s="8">
        <v>3.703650670518896E-2</v>
      </c>
      <c r="I22" s="8">
        <v>0.20546647339503835</v>
      </c>
      <c r="J22" s="8">
        <f t="shared" si="0"/>
        <v>1.0677143430236637</v>
      </c>
      <c r="K22" s="8">
        <v>1.7200736610407759</v>
      </c>
      <c r="L22" s="3" t="s">
        <v>6</v>
      </c>
      <c r="M22" s="4">
        <v>697718</v>
      </c>
      <c r="N22" s="18">
        <f t="shared" si="1"/>
        <v>0.65235931801711211</v>
      </c>
      <c r="O22" s="20">
        <f t="shared" si="2"/>
        <v>0.37926243090216549</v>
      </c>
    </row>
    <row r="23" spans="1:15" x14ac:dyDescent="0.2">
      <c r="A23" s="3" t="s">
        <v>5</v>
      </c>
      <c r="B23" s="3" t="s">
        <v>51</v>
      </c>
      <c r="C23" s="3" t="s">
        <v>656</v>
      </c>
      <c r="D23" s="3" t="s">
        <v>562</v>
      </c>
      <c r="E23" s="8">
        <v>0.1195511747140594</v>
      </c>
      <c r="F23" s="8">
        <v>9.5712684386512592E-2</v>
      </c>
      <c r="G23" s="8">
        <v>4.6690839965151623E-2</v>
      </c>
      <c r="H23" s="8">
        <v>2.0683493991789922E-2</v>
      </c>
      <c r="I23" s="8">
        <v>0.15696703020048183</v>
      </c>
      <c r="J23" s="8">
        <f t="shared" si="0"/>
        <v>0.43960522325799534</v>
      </c>
      <c r="K23" s="8">
        <v>0.73306078189662893</v>
      </c>
      <c r="L23" s="3" t="s">
        <v>16</v>
      </c>
      <c r="M23" s="4">
        <v>90258</v>
      </c>
      <c r="N23" s="18">
        <f t="shared" si="1"/>
        <v>0.2934555586386336</v>
      </c>
      <c r="O23" s="20">
        <f t="shared" si="2"/>
        <v>0.40031545253230399</v>
      </c>
    </row>
    <row r="24" spans="1:15" x14ac:dyDescent="0.2">
      <c r="A24" s="3" t="s">
        <v>5</v>
      </c>
      <c r="B24" s="3" t="s">
        <v>52</v>
      </c>
      <c r="C24" s="3" t="s">
        <v>657</v>
      </c>
      <c r="D24" s="3" t="s">
        <v>563</v>
      </c>
      <c r="E24" s="8">
        <v>0.27379170624192273</v>
      </c>
      <c r="F24" s="8">
        <v>6.5284176274582162E-2</v>
      </c>
      <c r="G24" s="8">
        <v>4.9719557384224626E-4</v>
      </c>
      <c r="H24" s="8">
        <v>3.3781135100071344E-2</v>
      </c>
      <c r="I24" s="8">
        <v>4.7185228093893673E-2</v>
      </c>
      <c r="J24" s="8">
        <f t="shared" si="0"/>
        <v>0.4205394412843122</v>
      </c>
      <c r="K24" s="8">
        <v>0.6783378465333163</v>
      </c>
      <c r="L24" s="3" t="s">
        <v>16</v>
      </c>
      <c r="M24" s="4">
        <v>229352</v>
      </c>
      <c r="N24" s="18">
        <f t="shared" si="1"/>
        <v>0.2577984052490041</v>
      </c>
      <c r="O24" s="20">
        <f t="shared" si="2"/>
        <v>0.3800442604912837</v>
      </c>
    </row>
    <row r="25" spans="1:15" x14ac:dyDescent="0.2">
      <c r="A25" s="3" t="s">
        <v>5</v>
      </c>
      <c r="B25" s="3" t="s">
        <v>53</v>
      </c>
      <c r="C25" s="3" t="s">
        <v>658</v>
      </c>
      <c r="D25" s="3" t="s">
        <v>564</v>
      </c>
      <c r="E25" s="8">
        <v>0.3170132007120271</v>
      </c>
      <c r="F25" s="8">
        <v>9.4655538918671886E-2</v>
      </c>
      <c r="G25" s="8">
        <v>8.2375212765947836E-2</v>
      </c>
      <c r="H25" s="8">
        <v>2.2585709951431596E-2</v>
      </c>
      <c r="I25" s="8">
        <v>0.24901843105966212</v>
      </c>
      <c r="J25" s="8">
        <f t="shared" si="0"/>
        <v>0.76564809340774054</v>
      </c>
      <c r="K25" s="8">
        <v>0.99534252143006274</v>
      </c>
      <c r="L25" s="3" t="s">
        <v>18</v>
      </c>
      <c r="M25" s="4">
        <v>229461</v>
      </c>
      <c r="N25" s="18">
        <f t="shared" si="1"/>
        <v>0.22969442802232221</v>
      </c>
      <c r="O25" s="20">
        <f t="shared" si="2"/>
        <v>0.23076923076923081</v>
      </c>
    </row>
    <row r="26" spans="1:15" x14ac:dyDescent="0.2">
      <c r="A26" s="3" t="s">
        <v>5</v>
      </c>
      <c r="B26" s="3" t="s">
        <v>54</v>
      </c>
      <c r="C26" s="3" t="s">
        <v>677</v>
      </c>
      <c r="D26" s="3" t="s">
        <v>565</v>
      </c>
      <c r="E26" s="8">
        <v>0.30404903144766521</v>
      </c>
      <c r="F26" s="8">
        <v>2.3815372987433112E-2</v>
      </c>
      <c r="G26" s="8">
        <v>2.0057099134075142E-2</v>
      </c>
      <c r="H26" s="8">
        <v>2.8080905501309595E-3</v>
      </c>
      <c r="I26" s="8">
        <v>0.23447956392101335</v>
      </c>
      <c r="J26" s="8">
        <f t="shared" si="0"/>
        <v>0.58520915804031781</v>
      </c>
      <c r="K26" s="8">
        <v>0.86600057111246598</v>
      </c>
      <c r="L26" s="3" t="s">
        <v>10</v>
      </c>
      <c r="M26" s="4">
        <v>496805</v>
      </c>
      <c r="N26" s="18">
        <f t="shared" si="1"/>
        <v>0.28079141307214817</v>
      </c>
      <c r="O26" s="20">
        <f t="shared" si="2"/>
        <v>0.32423929318134626</v>
      </c>
    </row>
    <row r="27" spans="1:15" x14ac:dyDescent="0.2">
      <c r="A27" s="3" t="s">
        <v>5</v>
      </c>
      <c r="B27" s="3" t="s">
        <v>55</v>
      </c>
      <c r="C27" s="3" t="s">
        <v>678</v>
      </c>
      <c r="D27" s="3" t="s">
        <v>566</v>
      </c>
      <c r="E27" s="8">
        <v>7.1491411161346274E-3</v>
      </c>
      <c r="F27" s="8">
        <v>0.28331829534341596</v>
      </c>
      <c r="G27" s="8">
        <v>0.18337645798076821</v>
      </c>
      <c r="H27" s="8">
        <v>4.9994848784090787E-2</v>
      </c>
      <c r="I27" s="8">
        <v>0.15073733066649711</v>
      </c>
      <c r="J27" s="8">
        <f t="shared" si="0"/>
        <v>0.67457607389090668</v>
      </c>
      <c r="K27" s="8">
        <v>0.87694889605817872</v>
      </c>
      <c r="L27" s="3" t="s">
        <v>13</v>
      </c>
      <c r="M27" s="4">
        <v>22939</v>
      </c>
      <c r="N27" s="18">
        <f t="shared" si="1"/>
        <v>0.20237282216727204</v>
      </c>
      <c r="O27" s="20">
        <f t="shared" si="2"/>
        <v>0.23076923076923081</v>
      </c>
    </row>
    <row r="28" spans="1:15" x14ac:dyDescent="0.2">
      <c r="A28" s="3" t="s">
        <v>5</v>
      </c>
      <c r="B28" s="3" t="s">
        <v>56</v>
      </c>
      <c r="C28" s="3" t="s">
        <v>679</v>
      </c>
      <c r="D28" s="3" t="s">
        <v>567</v>
      </c>
      <c r="E28" s="8">
        <v>0.22820846833436143</v>
      </c>
      <c r="F28" s="8">
        <v>0.15077099015702897</v>
      </c>
      <c r="G28" s="8">
        <v>7.8886279764392275E-2</v>
      </c>
      <c r="H28" s="8">
        <v>4.9357631788362499E-2</v>
      </c>
      <c r="I28" s="8">
        <v>0.16863485433920691</v>
      </c>
      <c r="J28" s="8">
        <f t="shared" si="0"/>
        <v>0.67585822438335197</v>
      </c>
      <c r="K28" s="8">
        <v>1.0865820512678872</v>
      </c>
      <c r="L28" s="3" t="s">
        <v>13</v>
      </c>
      <c r="M28" s="4">
        <v>365892</v>
      </c>
      <c r="N28" s="18">
        <f t="shared" si="1"/>
        <v>0.41072382688453524</v>
      </c>
      <c r="O28" s="20">
        <f t="shared" si="2"/>
        <v>0.3779961452568435</v>
      </c>
    </row>
    <row r="29" spans="1:15" x14ac:dyDescent="0.2">
      <c r="A29" s="3" t="s">
        <v>5</v>
      </c>
      <c r="B29" s="3" t="s">
        <v>57</v>
      </c>
      <c r="C29" s="3" t="s">
        <v>680</v>
      </c>
      <c r="D29" s="3" t="s">
        <v>568</v>
      </c>
      <c r="E29" s="8">
        <v>0.16289097186338503</v>
      </c>
      <c r="F29" s="8">
        <v>0.13247873665174664</v>
      </c>
      <c r="G29" s="8">
        <v>7.0982525776316146E-3</v>
      </c>
      <c r="H29" s="8">
        <v>3.7185421725255761E-2</v>
      </c>
      <c r="I29" s="8">
        <v>4.0414389569001397E-2</v>
      </c>
      <c r="J29" s="8">
        <f t="shared" si="0"/>
        <v>0.38006777238702044</v>
      </c>
      <c r="K29" s="8">
        <v>0.5395346897195078</v>
      </c>
      <c r="L29" s="3" t="s">
        <v>16</v>
      </c>
      <c r="M29" s="4">
        <v>205596</v>
      </c>
      <c r="N29" s="18">
        <f t="shared" si="1"/>
        <v>0.15946691733248736</v>
      </c>
      <c r="O29" s="20">
        <f t="shared" si="2"/>
        <v>0.29556378926328297</v>
      </c>
    </row>
    <row r="30" spans="1:15" x14ac:dyDescent="0.2">
      <c r="A30" s="3" t="s">
        <v>5</v>
      </c>
      <c r="B30" s="3" t="s">
        <v>58</v>
      </c>
      <c r="C30" s="3" t="s">
        <v>681</v>
      </c>
      <c r="D30" s="3" t="s">
        <v>569</v>
      </c>
      <c r="E30" s="8">
        <v>0.45191369276720306</v>
      </c>
      <c r="F30" s="8">
        <v>6.2344316777294413E-2</v>
      </c>
      <c r="G30" s="8">
        <v>0.18330245726516781</v>
      </c>
      <c r="H30" s="8">
        <v>2.8401953193470615E-2</v>
      </c>
      <c r="I30" s="8">
        <v>3.2040260047381995E-2</v>
      </c>
      <c r="J30" s="8">
        <f t="shared" si="0"/>
        <v>0.75800268005051796</v>
      </c>
      <c r="K30" s="8">
        <v>0.98540348406567335</v>
      </c>
      <c r="L30" s="3" t="s">
        <v>6</v>
      </c>
      <c r="M30" s="4">
        <v>12126</v>
      </c>
      <c r="N30" s="18">
        <f t="shared" si="1"/>
        <v>0.22740080401515539</v>
      </c>
      <c r="O30" s="20">
        <f t="shared" si="2"/>
        <v>0.23076923076923078</v>
      </c>
    </row>
    <row r="31" spans="1:15" x14ac:dyDescent="0.2">
      <c r="A31" s="3" t="s">
        <v>5</v>
      </c>
      <c r="B31" s="3" t="s">
        <v>59</v>
      </c>
      <c r="C31" s="3" t="s">
        <v>664</v>
      </c>
      <c r="D31" s="3" t="s">
        <v>570</v>
      </c>
      <c r="E31" s="8">
        <v>0.25029247256094961</v>
      </c>
      <c r="F31" s="8">
        <v>0.29174871996515622</v>
      </c>
      <c r="G31" s="8">
        <v>3.3019167158454099E-2</v>
      </c>
      <c r="H31" s="8">
        <v>2.2147480045862061E-2</v>
      </c>
      <c r="I31" s="8">
        <v>3.3492797619529044E-2</v>
      </c>
      <c r="J31" s="8">
        <f t="shared" si="0"/>
        <v>0.63070063734995108</v>
      </c>
      <c r="K31" s="8">
        <v>0.94221065319145736</v>
      </c>
      <c r="L31" s="3" t="s">
        <v>6</v>
      </c>
      <c r="M31" s="4">
        <v>886465</v>
      </c>
      <c r="N31" s="18">
        <f t="shared" si="1"/>
        <v>0.31151001584150628</v>
      </c>
      <c r="O31" s="20">
        <f t="shared" si="2"/>
        <v>0.33061610456892954</v>
      </c>
    </row>
    <row r="32" spans="1:15" x14ac:dyDescent="0.2">
      <c r="A32" s="3" t="s">
        <v>5</v>
      </c>
      <c r="B32" s="3" t="s">
        <v>60</v>
      </c>
      <c r="C32" s="3" t="s">
        <v>682</v>
      </c>
      <c r="D32" s="3" t="s">
        <v>571</v>
      </c>
      <c r="E32" s="8">
        <v>0.40499692507734791</v>
      </c>
      <c r="F32" s="8">
        <v>8.8149615483563551E-2</v>
      </c>
      <c r="G32" s="8">
        <v>0.12035586853660302</v>
      </c>
      <c r="H32" s="8">
        <v>1.5922572479176684E-2</v>
      </c>
      <c r="I32" s="8">
        <v>9.6659984058471274E-2</v>
      </c>
      <c r="J32" s="8">
        <f t="shared" si="0"/>
        <v>0.72608496563516256</v>
      </c>
      <c r="K32" s="8">
        <v>0.94931417927551698</v>
      </c>
      <c r="L32" s="3" t="s">
        <v>6</v>
      </c>
      <c r="M32" s="4">
        <v>240795</v>
      </c>
      <c r="N32" s="18">
        <f t="shared" si="1"/>
        <v>0.22322921364035442</v>
      </c>
      <c r="O32" s="20">
        <f t="shared" si="2"/>
        <v>0.23514787676585117</v>
      </c>
    </row>
    <row r="33" spans="1:15" x14ac:dyDescent="0.2">
      <c r="A33" s="3" t="s">
        <v>5</v>
      </c>
      <c r="B33" s="3" t="s">
        <v>61</v>
      </c>
      <c r="C33" s="3" t="s">
        <v>683</v>
      </c>
      <c r="D33" s="3" t="s">
        <v>572</v>
      </c>
      <c r="E33" s="8">
        <v>0.35079894417601792</v>
      </c>
      <c r="F33" s="8">
        <v>0.22796134347077684</v>
      </c>
      <c r="G33" s="8">
        <v>2.8571368183207647E-2</v>
      </c>
      <c r="H33" s="8">
        <v>3.3144945041854938E-2</v>
      </c>
      <c r="I33" s="8">
        <v>0.22818777832827958</v>
      </c>
      <c r="J33" s="8">
        <f t="shared" si="0"/>
        <v>0.86866437920013695</v>
      </c>
      <c r="K33" s="8">
        <v>1.3276845100201586</v>
      </c>
      <c r="L33" s="3" t="s">
        <v>6</v>
      </c>
      <c r="M33" s="4">
        <v>268687</v>
      </c>
      <c r="N33" s="18">
        <f t="shared" si="1"/>
        <v>0.45902013082002169</v>
      </c>
      <c r="O33" s="20">
        <f t="shared" si="2"/>
        <v>0.34572982312872824</v>
      </c>
    </row>
    <row r="34" spans="1:15" x14ac:dyDescent="0.2">
      <c r="A34" s="3" t="s">
        <v>5</v>
      </c>
      <c r="B34" s="3" t="s">
        <v>62</v>
      </c>
      <c r="C34" s="3" t="s">
        <v>684</v>
      </c>
      <c r="D34" s="3" t="s">
        <v>573</v>
      </c>
      <c r="E34" s="8">
        <v>0.1225828804461459</v>
      </c>
      <c r="F34" s="8">
        <v>5.6665604432639488E-2</v>
      </c>
      <c r="G34" s="8">
        <v>6.563853340826771E-2</v>
      </c>
      <c r="H34" s="8">
        <v>4.3709560803928044E-2</v>
      </c>
      <c r="I34" s="8">
        <v>0.20236537376001412</v>
      </c>
      <c r="J34" s="8">
        <f t="shared" si="0"/>
        <v>0.49096195285099525</v>
      </c>
      <c r="K34" s="8">
        <v>0.63825053870629389</v>
      </c>
      <c r="L34" s="3" t="s">
        <v>16</v>
      </c>
      <c r="M34" s="4">
        <v>182861</v>
      </c>
      <c r="N34" s="18">
        <f t="shared" si="1"/>
        <v>0.14728858585529864</v>
      </c>
      <c r="O34" s="20">
        <f t="shared" si="2"/>
        <v>0.23076923076923084</v>
      </c>
    </row>
    <row r="35" spans="1:15" x14ac:dyDescent="0.2">
      <c r="A35" s="3" t="s">
        <v>5</v>
      </c>
      <c r="B35" s="3" t="s">
        <v>63</v>
      </c>
      <c r="C35" s="3" t="s">
        <v>685</v>
      </c>
      <c r="D35" s="3" t="s">
        <v>574</v>
      </c>
      <c r="E35" s="8">
        <v>0.32665784243272528</v>
      </c>
      <c r="F35" s="8">
        <v>6.0294578338700174E-2</v>
      </c>
      <c r="G35" s="8">
        <v>6.6046147560312532E-2</v>
      </c>
      <c r="H35" s="8">
        <v>1.7327544077346498E-2</v>
      </c>
      <c r="I35" s="8">
        <v>0.21073258633317793</v>
      </c>
      <c r="J35" s="8">
        <f t="shared" si="0"/>
        <v>0.68105869874226244</v>
      </c>
      <c r="K35" s="8">
        <v>0.92047307412678436</v>
      </c>
      <c r="L35" s="3" t="s">
        <v>10</v>
      </c>
      <c r="M35" s="4">
        <v>73180</v>
      </c>
      <c r="N35" s="18">
        <f t="shared" si="1"/>
        <v>0.23941437538452193</v>
      </c>
      <c r="O35" s="20">
        <f t="shared" si="2"/>
        <v>0.26009927081424372</v>
      </c>
    </row>
    <row r="36" spans="1:15" x14ac:dyDescent="0.2">
      <c r="A36" s="3" t="s">
        <v>5</v>
      </c>
      <c r="B36" s="3" t="s">
        <v>64</v>
      </c>
      <c r="C36" s="3" t="s">
        <v>686</v>
      </c>
      <c r="D36" s="3" t="s">
        <v>575</v>
      </c>
      <c r="E36" s="8">
        <v>8.9396333922955873E-2</v>
      </c>
      <c r="F36" s="8">
        <v>0.20602115958710329</v>
      </c>
      <c r="G36" s="8">
        <v>1.1507817015251498E-2</v>
      </c>
      <c r="H36" s="8">
        <v>8.1558356513646295E-4</v>
      </c>
      <c r="I36" s="8">
        <v>0.15395363567527839</v>
      </c>
      <c r="J36" s="8">
        <f t="shared" si="0"/>
        <v>0.46169452976572556</v>
      </c>
      <c r="K36" s="8">
        <v>0.60020288869544325</v>
      </c>
      <c r="L36" s="3" t="s">
        <v>16</v>
      </c>
      <c r="M36" s="4">
        <v>79570</v>
      </c>
      <c r="N36" s="18">
        <f t="shared" si="1"/>
        <v>0.13850835892971769</v>
      </c>
      <c r="O36" s="20">
        <f t="shared" si="2"/>
        <v>0.23076923076923081</v>
      </c>
    </row>
    <row r="37" spans="1:15" x14ac:dyDescent="0.2">
      <c r="A37" s="3" t="s">
        <v>5</v>
      </c>
      <c r="B37" s="3" t="s">
        <v>65</v>
      </c>
      <c r="C37" s="3" t="s">
        <v>670</v>
      </c>
      <c r="D37" s="3" t="s">
        <v>576</v>
      </c>
      <c r="E37" s="8">
        <v>3.7257413877631318E-2</v>
      </c>
      <c r="F37" s="8">
        <v>5.2399377312459229E-2</v>
      </c>
      <c r="G37" s="8">
        <v>9.863989682348917E-3</v>
      </c>
      <c r="H37" s="8">
        <v>4.8230532719418462E-2</v>
      </c>
      <c r="I37" s="8">
        <v>9.6880586259645352E-2</v>
      </c>
      <c r="J37" s="8">
        <f t="shared" si="0"/>
        <v>0.24463189985150327</v>
      </c>
      <c r="K37" s="8">
        <v>0.31802146980695428</v>
      </c>
      <c r="L37" s="3" t="s">
        <v>13</v>
      </c>
      <c r="M37" s="4">
        <v>163739</v>
      </c>
      <c r="N37" s="18">
        <f t="shared" si="1"/>
        <v>7.3389569955451012E-2</v>
      </c>
      <c r="O37" s="20">
        <f t="shared" si="2"/>
        <v>0.23076923076923084</v>
      </c>
    </row>
    <row r="38" spans="1:15" x14ac:dyDescent="0.2">
      <c r="A38" s="3" t="s">
        <v>5</v>
      </c>
      <c r="B38" s="3" t="s">
        <v>66</v>
      </c>
      <c r="C38" s="3" t="s">
        <v>687</v>
      </c>
      <c r="D38" s="3" t="s">
        <v>577</v>
      </c>
      <c r="E38" s="8">
        <v>0.1951138667995348</v>
      </c>
      <c r="F38" s="8">
        <v>0.20433653751836958</v>
      </c>
      <c r="G38" s="8">
        <v>9.2448425647619667E-2</v>
      </c>
      <c r="H38" s="8">
        <v>1.4181560258213511E-2</v>
      </c>
      <c r="I38" s="8">
        <v>0.29466767278977496</v>
      </c>
      <c r="J38" s="8">
        <f t="shared" si="0"/>
        <v>0.80074806301351242</v>
      </c>
      <c r="K38" s="8">
        <v>1.0409724819175661</v>
      </c>
      <c r="L38" s="3" t="s">
        <v>18</v>
      </c>
      <c r="M38" s="4">
        <v>215553</v>
      </c>
      <c r="N38" s="18">
        <f t="shared" si="1"/>
        <v>0.24022441890405366</v>
      </c>
      <c r="O38" s="20">
        <f t="shared" si="2"/>
        <v>0.23076923076923073</v>
      </c>
    </row>
    <row r="39" spans="1:15" x14ac:dyDescent="0.2">
      <c r="A39" s="3" t="s">
        <v>5</v>
      </c>
      <c r="B39" s="3" t="s">
        <v>67</v>
      </c>
      <c r="C39" s="3" t="s">
        <v>688</v>
      </c>
      <c r="D39" s="3" t="s">
        <v>578</v>
      </c>
      <c r="E39" s="8">
        <v>0.41085590441236669</v>
      </c>
      <c r="F39" s="8">
        <v>8.3524053258149114E-2</v>
      </c>
      <c r="G39" s="8">
        <v>0.15335327522772157</v>
      </c>
      <c r="H39" s="8">
        <v>1.2363198045033476E-2</v>
      </c>
      <c r="I39" s="8">
        <v>0.18127848966466534</v>
      </c>
      <c r="J39" s="8">
        <f t="shared" si="0"/>
        <v>0.84137492060793617</v>
      </c>
      <c r="K39" s="8">
        <v>1.0937873967903171</v>
      </c>
      <c r="L39" s="3" t="s">
        <v>16</v>
      </c>
      <c r="M39" s="4">
        <v>73717</v>
      </c>
      <c r="N39" s="18">
        <f t="shared" si="1"/>
        <v>0.25241247618238094</v>
      </c>
      <c r="O39" s="20">
        <f t="shared" si="2"/>
        <v>0.23076923076923084</v>
      </c>
    </row>
    <row r="40" spans="1:15" x14ac:dyDescent="0.2">
      <c r="A40" s="3" t="s">
        <v>5</v>
      </c>
      <c r="B40" s="3" t="s">
        <v>68</v>
      </c>
      <c r="C40" s="3" t="s">
        <v>689</v>
      </c>
      <c r="D40" s="3" t="s">
        <v>579</v>
      </c>
      <c r="E40" s="8">
        <v>0.24755201745372829</v>
      </c>
      <c r="F40" s="8">
        <v>0.15470825223880516</v>
      </c>
      <c r="G40" s="8">
        <v>0.17803710608240841</v>
      </c>
      <c r="H40" s="8">
        <v>4.4904150256871361E-2</v>
      </c>
      <c r="I40" s="8">
        <v>3.2764337527860239E-2</v>
      </c>
      <c r="J40" s="8">
        <f t="shared" si="0"/>
        <v>0.65796586355967346</v>
      </c>
      <c r="K40" s="8">
        <v>0.90851195237449234</v>
      </c>
      <c r="L40" s="3" t="s">
        <v>18</v>
      </c>
      <c r="M40" s="4">
        <v>341049</v>
      </c>
      <c r="N40" s="18">
        <f t="shared" si="1"/>
        <v>0.25054608881481888</v>
      </c>
      <c r="O40" s="20">
        <f t="shared" si="2"/>
        <v>0.27577632650840761</v>
      </c>
    </row>
    <row r="41" spans="1:15" x14ac:dyDescent="0.2">
      <c r="A41" s="3" t="s">
        <v>5</v>
      </c>
      <c r="B41" s="3" t="s">
        <v>69</v>
      </c>
      <c r="C41" s="3" t="s">
        <v>690</v>
      </c>
      <c r="D41" s="3" t="s">
        <v>580</v>
      </c>
      <c r="E41" s="8">
        <v>0.4954208648979197</v>
      </c>
      <c r="F41" s="8">
        <v>6.5241661610590931E-2</v>
      </c>
      <c r="G41" s="8">
        <v>0.15695977313698115</v>
      </c>
      <c r="H41" s="8">
        <v>6.6263970830435122E-3</v>
      </c>
      <c r="I41" s="8">
        <v>2.1261120470622206E-2</v>
      </c>
      <c r="J41" s="8">
        <f t="shared" si="0"/>
        <v>0.74550981719915754</v>
      </c>
      <c r="K41" s="8">
        <v>1.1135702983519309</v>
      </c>
      <c r="L41" s="3" t="s">
        <v>13</v>
      </c>
      <c r="M41" s="4">
        <v>380635</v>
      </c>
      <c r="N41" s="18">
        <f t="shared" si="1"/>
        <v>0.36806048115277334</v>
      </c>
      <c r="O41" s="20">
        <f t="shared" si="2"/>
        <v>0.33052289711524985</v>
      </c>
    </row>
    <row r="42" spans="1:15" x14ac:dyDescent="0.2">
      <c r="A42" s="3" t="s">
        <v>5</v>
      </c>
      <c r="B42" s="3" t="s">
        <v>70</v>
      </c>
      <c r="C42" s="3" t="s">
        <v>666</v>
      </c>
      <c r="D42" s="3" t="s">
        <v>581</v>
      </c>
      <c r="E42" s="8">
        <v>0.29447294276184732</v>
      </c>
      <c r="F42" s="8">
        <v>5.6558017062661531E-2</v>
      </c>
      <c r="G42" s="8">
        <v>1.8975888242281025E-2</v>
      </c>
      <c r="H42" s="8">
        <v>2.0903856195706325E-2</v>
      </c>
      <c r="I42" s="8">
        <v>0.21573294619504371</v>
      </c>
      <c r="J42" s="8">
        <f t="shared" si="0"/>
        <v>0.60664365045753987</v>
      </c>
      <c r="K42" s="8">
        <v>0.88550706011826752</v>
      </c>
      <c r="L42" s="3" t="s">
        <v>18</v>
      </c>
      <c r="M42" s="4">
        <v>108345</v>
      </c>
      <c r="N42" s="18">
        <f t="shared" si="1"/>
        <v>0.27886340966072765</v>
      </c>
      <c r="O42" s="20">
        <f t="shared" si="2"/>
        <v>0.31491946503902851</v>
      </c>
    </row>
    <row r="43" spans="1:15" x14ac:dyDescent="0.2">
      <c r="A43" s="3" t="s">
        <v>5</v>
      </c>
      <c r="B43" s="3" t="s">
        <v>71</v>
      </c>
      <c r="C43" s="3" t="s">
        <v>691</v>
      </c>
      <c r="D43" s="3" t="s">
        <v>582</v>
      </c>
      <c r="E43" s="8">
        <v>0.15510492335570231</v>
      </c>
      <c r="F43" s="8">
        <v>0.28060905492998406</v>
      </c>
      <c r="G43" s="8">
        <v>1.3936298032516038E-2</v>
      </c>
      <c r="H43" s="8">
        <v>4.648710265874105E-2</v>
      </c>
      <c r="I43" s="8">
        <v>0.20875034479296448</v>
      </c>
      <c r="J43" s="8">
        <f t="shared" si="0"/>
        <v>0.70488772376990794</v>
      </c>
      <c r="K43" s="8">
        <v>0.91635404090088035</v>
      </c>
      <c r="L43" s="3" t="s">
        <v>13</v>
      </c>
      <c r="M43" s="4">
        <v>230198</v>
      </c>
      <c r="N43" s="18">
        <f t="shared" si="1"/>
        <v>0.21146631713097241</v>
      </c>
      <c r="O43" s="20">
        <f t="shared" si="2"/>
        <v>0.23076923076923081</v>
      </c>
    </row>
    <row r="44" spans="1:15" x14ac:dyDescent="0.2">
      <c r="A44" s="3" t="s">
        <v>5</v>
      </c>
      <c r="B44" s="3" t="s">
        <v>72</v>
      </c>
      <c r="C44" s="3" t="s">
        <v>656</v>
      </c>
      <c r="D44" s="3" t="s">
        <v>583</v>
      </c>
      <c r="E44" s="8">
        <v>0.10454007109071467</v>
      </c>
      <c r="F44" s="8">
        <v>5.6029659791455855E-2</v>
      </c>
      <c r="G44" s="8">
        <v>9.9607049590775598E-2</v>
      </c>
      <c r="H44" s="8">
        <v>2.3342366308183173E-2</v>
      </c>
      <c r="I44" s="8">
        <v>0.25939644207697071</v>
      </c>
      <c r="J44" s="8">
        <f t="shared" si="0"/>
        <v>0.54291558885809998</v>
      </c>
      <c r="K44" s="8">
        <v>0.70579026551553004</v>
      </c>
      <c r="L44" s="3" t="s">
        <v>16</v>
      </c>
      <c r="M44" s="4">
        <v>62394</v>
      </c>
      <c r="N44" s="18">
        <f t="shared" si="1"/>
        <v>0.16287467665743005</v>
      </c>
      <c r="O44" s="20">
        <f t="shared" si="2"/>
        <v>0.23076923076923084</v>
      </c>
    </row>
    <row r="45" spans="1:15" x14ac:dyDescent="0.2">
      <c r="A45" s="3" t="s">
        <v>5</v>
      </c>
      <c r="B45" s="3" t="s">
        <v>73</v>
      </c>
      <c r="C45" s="3" t="s">
        <v>657</v>
      </c>
      <c r="D45" s="3" t="s">
        <v>584</v>
      </c>
      <c r="E45" s="8">
        <v>0.41350517236796741</v>
      </c>
      <c r="F45" s="8">
        <v>6.4503432895320026E-2</v>
      </c>
      <c r="G45" s="8">
        <v>2.8728167550882325E-2</v>
      </c>
      <c r="H45" s="8">
        <v>4.9723272053330381E-2</v>
      </c>
      <c r="I45" s="8">
        <v>0.14230348856167527</v>
      </c>
      <c r="J45" s="8">
        <f t="shared" si="0"/>
        <v>0.69876353342917541</v>
      </c>
      <c r="K45" s="8">
        <v>0.90839259345792811</v>
      </c>
      <c r="L45" s="3" t="s">
        <v>10</v>
      </c>
      <c r="M45" s="4">
        <v>131582</v>
      </c>
      <c r="N45" s="18">
        <f t="shared" si="1"/>
        <v>0.2096290600287527</v>
      </c>
      <c r="O45" s="20">
        <f t="shared" si="2"/>
        <v>0.23076923076923084</v>
      </c>
    </row>
    <row r="46" spans="1:15" x14ac:dyDescent="0.2">
      <c r="A46" s="3" t="s">
        <v>5</v>
      </c>
      <c r="B46" s="3" t="s">
        <v>74</v>
      </c>
      <c r="C46" s="3" t="s">
        <v>658</v>
      </c>
      <c r="D46" s="3" t="s">
        <v>585</v>
      </c>
      <c r="E46" s="8">
        <v>0.16993383704936843</v>
      </c>
      <c r="F46" s="8">
        <v>0.18773383383408709</v>
      </c>
      <c r="G46" s="8">
        <v>0.17028720595047006</v>
      </c>
      <c r="H46" s="8">
        <v>2.7733602963258802E-2</v>
      </c>
      <c r="I46" s="8">
        <v>8.209888197369615E-2</v>
      </c>
      <c r="J46" s="8">
        <f t="shared" si="0"/>
        <v>0.63778736177088058</v>
      </c>
      <c r="K46" s="8">
        <v>0.92668071490127812</v>
      </c>
      <c r="L46" s="3" t="s">
        <v>18</v>
      </c>
      <c r="M46" s="4">
        <v>139032</v>
      </c>
      <c r="N46" s="18">
        <f t="shared" si="1"/>
        <v>0.28889335313039755</v>
      </c>
      <c r="O46" s="20">
        <f t="shared" si="2"/>
        <v>0.31175069091750135</v>
      </c>
    </row>
    <row r="47" spans="1:15" x14ac:dyDescent="0.2">
      <c r="A47" s="3" t="s">
        <v>5</v>
      </c>
      <c r="B47" s="3" t="s">
        <v>75</v>
      </c>
      <c r="C47" s="3" t="s">
        <v>692</v>
      </c>
      <c r="D47" s="3" t="s">
        <v>586</v>
      </c>
      <c r="E47" s="8">
        <v>0.45527044658618593</v>
      </c>
      <c r="F47" s="8">
        <v>0.21610442873708346</v>
      </c>
      <c r="G47" s="8">
        <v>0.14920523795289503</v>
      </c>
      <c r="H47" s="8">
        <v>3.5046638672062758E-2</v>
      </c>
      <c r="I47" s="8">
        <v>0.15300187679975266</v>
      </c>
      <c r="J47" s="8">
        <f t="shared" si="0"/>
        <v>1.0086286287479798</v>
      </c>
      <c r="K47" s="8">
        <v>1.3112172173723737</v>
      </c>
      <c r="L47" s="3" t="s">
        <v>13</v>
      </c>
      <c r="M47" s="4">
        <v>249003</v>
      </c>
      <c r="N47" s="18">
        <f t="shared" si="1"/>
        <v>0.30258858862439397</v>
      </c>
      <c r="O47" s="20">
        <f t="shared" si="2"/>
        <v>0.23076923076923078</v>
      </c>
    </row>
    <row r="48" spans="1:15" x14ac:dyDescent="0.2">
      <c r="A48" s="3" t="s">
        <v>5</v>
      </c>
      <c r="B48" s="3" t="s">
        <v>76</v>
      </c>
      <c r="C48" s="3" t="s">
        <v>693</v>
      </c>
      <c r="D48" s="3" t="s">
        <v>587</v>
      </c>
      <c r="E48" s="8">
        <v>1.6343585469424882E-2</v>
      </c>
      <c r="F48" s="8">
        <v>5.9873573098753304E-2</v>
      </c>
      <c r="G48" s="8">
        <v>0.12444629732764936</v>
      </c>
      <c r="H48" s="8">
        <v>2.3455198691669888E-2</v>
      </c>
      <c r="I48" s="8">
        <v>0.15798566926708499</v>
      </c>
      <c r="J48" s="8">
        <f t="shared" si="0"/>
        <v>0.38210432385458243</v>
      </c>
      <c r="K48" s="8">
        <v>0.4967356210109572</v>
      </c>
      <c r="L48" s="3" t="s">
        <v>13</v>
      </c>
      <c r="M48" s="4">
        <v>458773</v>
      </c>
      <c r="N48" s="18">
        <f t="shared" si="1"/>
        <v>0.11463129715637477</v>
      </c>
      <c r="O48" s="20">
        <f t="shared" si="2"/>
        <v>0.23076923076923084</v>
      </c>
    </row>
    <row r="49" spans="1:15" x14ac:dyDescent="0.2">
      <c r="A49" s="3" t="s">
        <v>5</v>
      </c>
      <c r="B49" s="3" t="s">
        <v>77</v>
      </c>
      <c r="C49" s="3" t="s">
        <v>694</v>
      </c>
      <c r="D49" s="3" t="s">
        <v>588</v>
      </c>
      <c r="E49" s="8">
        <v>0.48643448916263976</v>
      </c>
      <c r="F49" s="8">
        <v>0.16219658835407158</v>
      </c>
      <c r="G49" s="8">
        <v>2.2742012889676057E-2</v>
      </c>
      <c r="H49" s="8">
        <v>3.6275636691932421E-2</v>
      </c>
      <c r="I49" s="8">
        <v>4.1037349537679122E-3</v>
      </c>
      <c r="J49" s="8">
        <f t="shared" si="0"/>
        <v>0.71175246205208775</v>
      </c>
      <c r="K49" s="8">
        <v>0.96615713275810067</v>
      </c>
      <c r="L49" s="3" t="s">
        <v>10</v>
      </c>
      <c r="M49" s="4">
        <v>124431</v>
      </c>
      <c r="N49" s="18">
        <f t="shared" si="1"/>
        <v>0.25440467070601291</v>
      </c>
      <c r="O49" s="20">
        <f t="shared" si="2"/>
        <v>0.26331604050757329</v>
      </c>
    </row>
    <row r="50" spans="1:15" x14ac:dyDescent="0.2">
      <c r="A50" s="3" t="s">
        <v>5</v>
      </c>
      <c r="B50" s="3" t="s">
        <v>78</v>
      </c>
      <c r="C50" s="3" t="s">
        <v>695</v>
      </c>
      <c r="D50" s="3" t="s">
        <v>589</v>
      </c>
      <c r="E50" s="8">
        <v>0.1355274352809771</v>
      </c>
      <c r="F50" s="8">
        <v>0.10851915263949204</v>
      </c>
      <c r="G50" s="8">
        <v>0.17883655815327543</v>
      </c>
      <c r="H50" s="8">
        <v>4.8632151412592089E-3</v>
      </c>
      <c r="I50" s="8">
        <v>0.29770686549910985</v>
      </c>
      <c r="J50" s="8">
        <f t="shared" si="0"/>
        <v>0.72545322671411361</v>
      </c>
      <c r="K50" s="8">
        <v>1.0271245833277873</v>
      </c>
      <c r="L50" s="3" t="s">
        <v>10</v>
      </c>
      <c r="M50" s="4">
        <v>81925</v>
      </c>
      <c r="N50" s="18">
        <f t="shared" si="1"/>
        <v>0.30167135661367372</v>
      </c>
      <c r="O50" s="20">
        <f t="shared" si="2"/>
        <v>0.29370473797471269</v>
      </c>
    </row>
    <row r="51" spans="1:15" x14ac:dyDescent="0.2">
      <c r="A51" s="3" t="s">
        <v>5</v>
      </c>
      <c r="B51" s="3" t="s">
        <v>79</v>
      </c>
      <c r="C51" s="3" t="s">
        <v>696</v>
      </c>
      <c r="D51" s="3" t="s">
        <v>590</v>
      </c>
      <c r="E51" s="8">
        <v>0.12949093303649978</v>
      </c>
      <c r="F51" s="8">
        <v>3.4264011230138398E-2</v>
      </c>
      <c r="G51" s="8">
        <v>3.0591692577444787E-2</v>
      </c>
      <c r="H51" s="8">
        <v>5.0279948676583367E-3</v>
      </c>
      <c r="I51" s="8">
        <v>0.27108116511584862</v>
      </c>
      <c r="J51" s="8">
        <f t="shared" si="0"/>
        <v>0.47045579682758992</v>
      </c>
      <c r="K51" s="8">
        <v>0.61159253587586693</v>
      </c>
      <c r="L51" s="3" t="s">
        <v>16</v>
      </c>
      <c r="M51" s="4">
        <v>82157</v>
      </c>
      <c r="N51" s="18">
        <f t="shared" si="1"/>
        <v>0.141136739048277</v>
      </c>
      <c r="O51" s="20">
        <f t="shared" si="2"/>
        <v>0.23076923076923081</v>
      </c>
    </row>
    <row r="52" spans="1:15" x14ac:dyDescent="0.2">
      <c r="A52" s="3" t="s">
        <v>5</v>
      </c>
      <c r="B52" s="3" t="s">
        <v>80</v>
      </c>
      <c r="C52" s="3" t="s">
        <v>664</v>
      </c>
      <c r="D52" s="3" t="s">
        <v>591</v>
      </c>
      <c r="E52" s="8">
        <v>1.0380367364250076E-2</v>
      </c>
      <c r="F52" s="8">
        <v>0.26960741707236741</v>
      </c>
      <c r="G52" s="8">
        <v>8.5292423900778847E-2</v>
      </c>
      <c r="H52" s="8">
        <v>4.4990403245647424E-2</v>
      </c>
      <c r="I52" s="8">
        <v>0.2201528963171196</v>
      </c>
      <c r="J52" s="8">
        <f t="shared" si="0"/>
        <v>0.63042350790016333</v>
      </c>
      <c r="K52" s="8">
        <v>0.81955056027021234</v>
      </c>
      <c r="L52" s="3" t="s">
        <v>16</v>
      </c>
      <c r="M52" s="4">
        <v>157952</v>
      </c>
      <c r="N52" s="18">
        <f t="shared" si="1"/>
        <v>0.18912705237004901</v>
      </c>
      <c r="O52" s="20">
        <f t="shared" si="2"/>
        <v>0.23076923076923078</v>
      </c>
    </row>
    <row r="53" spans="1:15" x14ac:dyDescent="0.2">
      <c r="A53" s="3" t="s">
        <v>5</v>
      </c>
      <c r="B53" s="3" t="s">
        <v>81</v>
      </c>
      <c r="C53" s="3" t="s">
        <v>697</v>
      </c>
      <c r="D53" s="3" t="s">
        <v>592</v>
      </c>
      <c r="E53" s="8">
        <v>0.41838740604858471</v>
      </c>
      <c r="F53" s="8">
        <v>3.3251292630526383E-2</v>
      </c>
      <c r="G53" s="8">
        <v>3.6203696355652924E-2</v>
      </c>
      <c r="H53" s="8">
        <v>4.7041742057130798E-2</v>
      </c>
      <c r="I53" s="8">
        <v>0.26530900175615751</v>
      </c>
      <c r="J53" s="8">
        <f t="shared" si="0"/>
        <v>0.80019313884805232</v>
      </c>
      <c r="K53" s="8">
        <v>1.0402510805024681</v>
      </c>
      <c r="L53" s="3" t="s">
        <v>6</v>
      </c>
      <c r="M53" s="4">
        <v>960393</v>
      </c>
      <c r="N53" s="18">
        <f t="shared" si="1"/>
        <v>0.24005794165441574</v>
      </c>
      <c r="O53" s="20">
        <f t="shared" si="2"/>
        <v>0.23076923076923081</v>
      </c>
    </row>
    <row r="54" spans="1:15" x14ac:dyDescent="0.2">
      <c r="A54" s="3" t="s">
        <v>5</v>
      </c>
      <c r="B54" s="3" t="s">
        <v>82</v>
      </c>
      <c r="C54" s="3" t="s">
        <v>698</v>
      </c>
      <c r="D54" s="3" t="s">
        <v>593</v>
      </c>
      <c r="E54" s="8">
        <v>0.22689437076872931</v>
      </c>
      <c r="F54" s="8">
        <v>0.24983523669017271</v>
      </c>
      <c r="G54" s="8">
        <v>0.18819598113360614</v>
      </c>
      <c r="H54" s="8">
        <v>1.4343116522612576E-2</v>
      </c>
      <c r="I54" s="8">
        <v>0.16541221790847752</v>
      </c>
      <c r="J54" s="8">
        <f t="shared" si="0"/>
        <v>0.84468092302359821</v>
      </c>
      <c r="K54" s="8">
        <v>1.1104520046170248</v>
      </c>
      <c r="L54" s="3" t="s">
        <v>18</v>
      </c>
      <c r="M54" s="4">
        <v>37955</v>
      </c>
      <c r="N54" s="18">
        <f t="shared" si="1"/>
        <v>0.26577108159342655</v>
      </c>
      <c r="O54" s="20">
        <f t="shared" si="2"/>
        <v>0.23933594652304338</v>
      </c>
    </row>
    <row r="55" spans="1:15" x14ac:dyDescent="0.2">
      <c r="A55" s="3" t="s">
        <v>5</v>
      </c>
      <c r="B55" s="3" t="s">
        <v>83</v>
      </c>
      <c r="C55" s="3" t="s">
        <v>690</v>
      </c>
      <c r="D55" s="3" t="s">
        <v>580</v>
      </c>
      <c r="E55" s="8">
        <v>0.14267806400512728</v>
      </c>
      <c r="F55" s="8">
        <v>0.13144155740809332</v>
      </c>
      <c r="G55" s="8">
        <v>3.2423816070604718E-2</v>
      </c>
      <c r="H55" s="8">
        <v>2.8793906064202415E-2</v>
      </c>
      <c r="I55" s="8">
        <v>0.29010205181476428</v>
      </c>
      <c r="J55" s="8">
        <f t="shared" si="0"/>
        <v>0.62543939536279203</v>
      </c>
      <c r="K55" s="8">
        <v>0.81307121397162962</v>
      </c>
      <c r="L55" s="3" t="s">
        <v>6</v>
      </c>
      <c r="M55" s="4">
        <v>902845</v>
      </c>
      <c r="N55" s="18">
        <f t="shared" si="1"/>
        <v>0.1876318186088376</v>
      </c>
      <c r="O55" s="20">
        <f t="shared" si="2"/>
        <v>0.23076923076923075</v>
      </c>
    </row>
    <row r="56" spans="1:15" x14ac:dyDescent="0.2">
      <c r="A56" s="3" t="s">
        <v>5</v>
      </c>
      <c r="B56" s="3" t="s">
        <v>84</v>
      </c>
      <c r="C56" s="3" t="s">
        <v>656</v>
      </c>
      <c r="D56" s="3" t="s">
        <v>562</v>
      </c>
      <c r="E56" s="8">
        <v>0.45945207883672984</v>
      </c>
      <c r="F56" s="8">
        <v>0.26841543153230885</v>
      </c>
      <c r="G56" s="8">
        <v>0.19413337546220788</v>
      </c>
      <c r="H56" s="8">
        <v>1.2182504542372803E-2</v>
      </c>
      <c r="I56" s="8">
        <v>0.22960841785131886</v>
      </c>
      <c r="J56" s="8">
        <f t="shared" si="0"/>
        <v>1.1637918082249381</v>
      </c>
      <c r="K56" s="8">
        <v>1.5129293506924195</v>
      </c>
      <c r="L56" s="3" t="s">
        <v>13</v>
      </c>
      <c r="M56" s="4">
        <v>146967</v>
      </c>
      <c r="N56" s="18">
        <f t="shared" si="1"/>
        <v>0.34913754246748141</v>
      </c>
      <c r="O56" s="20">
        <f t="shared" si="2"/>
        <v>0.23076923076923075</v>
      </c>
    </row>
    <row r="57" spans="1:15" x14ac:dyDescent="0.2">
      <c r="A57" s="3" t="s">
        <v>5</v>
      </c>
      <c r="B57" s="3" t="s">
        <v>85</v>
      </c>
      <c r="C57" s="3" t="s">
        <v>657</v>
      </c>
      <c r="D57" s="3" t="s">
        <v>563</v>
      </c>
      <c r="E57" s="8">
        <v>0.4509953517341973</v>
      </c>
      <c r="F57" s="8">
        <v>0.14754067334346804</v>
      </c>
      <c r="G57" s="8">
        <v>6.8451263992231823E-2</v>
      </c>
      <c r="H57" s="8">
        <v>1.0606199154083458E-2</v>
      </c>
      <c r="I57" s="8">
        <v>0.17802074096534326</v>
      </c>
      <c r="J57" s="8">
        <f t="shared" si="0"/>
        <v>0.85561422918932384</v>
      </c>
      <c r="K57" s="8">
        <v>1.3541476720094545</v>
      </c>
      <c r="L57" s="3" t="s">
        <v>16</v>
      </c>
      <c r="M57" s="4">
        <v>221000</v>
      </c>
      <c r="N57" s="18">
        <f t="shared" si="1"/>
        <v>0.49853344282013068</v>
      </c>
      <c r="O57" s="20">
        <f t="shared" si="2"/>
        <v>0.36815293717585773</v>
      </c>
    </row>
    <row r="58" spans="1:15" x14ac:dyDescent="0.2">
      <c r="A58" s="3" t="s">
        <v>5</v>
      </c>
      <c r="B58" s="3" t="s">
        <v>86</v>
      </c>
      <c r="C58" s="3" t="s">
        <v>658</v>
      </c>
      <c r="D58" s="3" t="s">
        <v>564</v>
      </c>
      <c r="E58" s="8">
        <v>0.40839042632668016</v>
      </c>
      <c r="F58" s="8">
        <v>8.533210716310087E-2</v>
      </c>
      <c r="G58" s="8">
        <v>1.2712467256019044E-2</v>
      </c>
      <c r="H58" s="8">
        <v>4.9497478902118391E-2</v>
      </c>
      <c r="I58" s="8">
        <v>0.1227980884310373</v>
      </c>
      <c r="J58" s="8">
        <f t="shared" si="0"/>
        <v>0.67873056807895582</v>
      </c>
      <c r="K58" s="8">
        <v>0.92525929345621538</v>
      </c>
      <c r="L58" s="3" t="s">
        <v>6</v>
      </c>
      <c r="M58" s="4">
        <v>58696</v>
      </c>
      <c r="N58" s="18">
        <f t="shared" si="1"/>
        <v>0.24652872537725956</v>
      </c>
      <c r="O58" s="20">
        <f t="shared" si="2"/>
        <v>0.26644285242072596</v>
      </c>
    </row>
    <row r="59" spans="1:15" x14ac:dyDescent="0.2">
      <c r="A59" s="3" t="s">
        <v>5</v>
      </c>
      <c r="B59" s="3" t="s">
        <v>87</v>
      </c>
      <c r="C59" s="3" t="s">
        <v>659</v>
      </c>
      <c r="D59" s="3" t="s">
        <v>594</v>
      </c>
      <c r="E59" s="8">
        <v>0.24916864649410447</v>
      </c>
      <c r="F59" s="8">
        <v>2.6718416475865168E-2</v>
      </c>
      <c r="G59" s="8">
        <v>8.8811993429645061E-2</v>
      </c>
      <c r="H59" s="8">
        <v>3.6408448259055374E-3</v>
      </c>
      <c r="I59" s="8">
        <v>0.12864338855145444</v>
      </c>
      <c r="J59" s="8">
        <f t="shared" si="0"/>
        <v>0.4969832897769747</v>
      </c>
      <c r="K59" s="8">
        <v>0.64607827671006712</v>
      </c>
      <c r="L59" s="3" t="s">
        <v>6</v>
      </c>
      <c r="M59" s="4">
        <v>15437</v>
      </c>
      <c r="N59" s="18">
        <f t="shared" si="1"/>
        <v>0.14909498693309242</v>
      </c>
      <c r="O59" s="20">
        <f t="shared" si="2"/>
        <v>0.23076923076923078</v>
      </c>
    </row>
    <row r="60" spans="1:15" x14ac:dyDescent="0.2">
      <c r="A60" s="3" t="s">
        <v>5</v>
      </c>
      <c r="B60" s="3" t="s">
        <v>88</v>
      </c>
      <c r="C60" s="3" t="s">
        <v>660</v>
      </c>
      <c r="D60" s="3" t="s">
        <v>595</v>
      </c>
      <c r="E60" s="8">
        <v>0.36375681164019696</v>
      </c>
      <c r="F60" s="8">
        <v>0.2730349444150415</v>
      </c>
      <c r="G60" s="8">
        <v>0.11174992166510285</v>
      </c>
      <c r="H60" s="8">
        <v>3.870496985726004E-2</v>
      </c>
      <c r="I60" s="8">
        <v>0.17941609015335738</v>
      </c>
      <c r="J60" s="8">
        <f t="shared" si="0"/>
        <v>0.96666273773095879</v>
      </c>
      <c r="K60" s="8">
        <v>1.2566615590502466</v>
      </c>
      <c r="L60" s="3" t="s">
        <v>13</v>
      </c>
      <c r="M60" s="4">
        <v>231053</v>
      </c>
      <c r="N60" s="18">
        <f t="shared" si="1"/>
        <v>0.28999882131928778</v>
      </c>
      <c r="O60" s="20">
        <f t="shared" si="2"/>
        <v>0.23076923076923087</v>
      </c>
    </row>
    <row r="61" spans="1:15" x14ac:dyDescent="0.2">
      <c r="A61" s="3" t="s">
        <v>5</v>
      </c>
      <c r="B61" s="3" t="s">
        <v>89</v>
      </c>
      <c r="C61" s="3" t="s">
        <v>661</v>
      </c>
      <c r="D61" s="3" t="s">
        <v>574</v>
      </c>
      <c r="E61" s="8">
        <v>0.13456271626662875</v>
      </c>
      <c r="F61" s="8">
        <v>0.29753861733746462</v>
      </c>
      <c r="G61" s="8">
        <v>0.15271412065746792</v>
      </c>
      <c r="H61" s="8">
        <v>2.9699729630388041E-2</v>
      </c>
      <c r="I61" s="8">
        <v>0.21670673358553594</v>
      </c>
      <c r="J61" s="8">
        <f t="shared" si="0"/>
        <v>0.83122191747748531</v>
      </c>
      <c r="K61" s="8">
        <v>1.169602214406011</v>
      </c>
      <c r="L61" s="3" t="s">
        <v>18</v>
      </c>
      <c r="M61" s="4">
        <v>155642</v>
      </c>
      <c r="N61" s="18">
        <f t="shared" si="1"/>
        <v>0.33838029692852567</v>
      </c>
      <c r="O61" s="20">
        <f t="shared" si="2"/>
        <v>0.28931229161563615</v>
      </c>
    </row>
    <row r="62" spans="1:15" x14ac:dyDescent="0.2">
      <c r="A62" s="3" t="s">
        <v>5</v>
      </c>
      <c r="B62" s="3" t="s">
        <v>90</v>
      </c>
      <c r="C62" s="3" t="s">
        <v>662</v>
      </c>
      <c r="D62" s="3" t="s">
        <v>596</v>
      </c>
      <c r="E62" s="8">
        <v>0.48957535368871563</v>
      </c>
      <c r="F62" s="8">
        <v>0.17860333693976552</v>
      </c>
      <c r="G62" s="8">
        <v>2.4577580452695449E-2</v>
      </c>
      <c r="H62" s="8">
        <v>3.7311073713794989E-2</v>
      </c>
      <c r="I62" s="8">
        <v>0.21046188177728117</v>
      </c>
      <c r="J62" s="8">
        <f t="shared" si="0"/>
        <v>0.94052922657225269</v>
      </c>
      <c r="K62" s="8">
        <v>1.5377740341739015</v>
      </c>
      <c r="L62" s="3" t="s">
        <v>16</v>
      </c>
      <c r="M62" s="4">
        <v>175974</v>
      </c>
      <c r="N62" s="18">
        <f t="shared" si="1"/>
        <v>0.59724480760164878</v>
      </c>
      <c r="O62" s="20">
        <f t="shared" si="2"/>
        <v>0.38838268453563213</v>
      </c>
    </row>
    <row r="63" spans="1:15" x14ac:dyDescent="0.2">
      <c r="A63" s="3" t="s">
        <v>5</v>
      </c>
      <c r="B63" s="3" t="s">
        <v>91</v>
      </c>
      <c r="C63" s="3" t="s">
        <v>663</v>
      </c>
      <c r="D63" s="3" t="s">
        <v>597</v>
      </c>
      <c r="E63" s="8">
        <v>0.12559203557142168</v>
      </c>
      <c r="F63" s="8">
        <v>0.29374815087874945</v>
      </c>
      <c r="G63" s="8">
        <v>8.4648038253625019E-2</v>
      </c>
      <c r="H63" s="8">
        <v>4.1320032069080227E-2</v>
      </c>
      <c r="I63" s="8">
        <v>0.25035499141446754</v>
      </c>
      <c r="J63" s="8">
        <f t="shared" si="0"/>
        <v>0.7956632481873438</v>
      </c>
      <c r="K63" s="8">
        <v>1.2001109033994133</v>
      </c>
      <c r="L63" s="3" t="s">
        <v>16</v>
      </c>
      <c r="M63" s="4">
        <v>223751</v>
      </c>
      <c r="N63" s="18">
        <f t="shared" si="1"/>
        <v>0.40444765521206949</v>
      </c>
      <c r="O63" s="20">
        <f t="shared" si="2"/>
        <v>0.33700856651367644</v>
      </c>
    </row>
    <row r="64" spans="1:15" x14ac:dyDescent="0.2">
      <c r="A64" s="3" t="s">
        <v>5</v>
      </c>
      <c r="B64" s="3" t="s">
        <v>92</v>
      </c>
      <c r="C64" s="3" t="s">
        <v>664</v>
      </c>
      <c r="D64" s="3" t="s">
        <v>598</v>
      </c>
      <c r="E64" s="8">
        <v>0.19610276229635881</v>
      </c>
      <c r="F64" s="8">
        <v>0.27105781342339386</v>
      </c>
      <c r="G64" s="8">
        <v>5.5523173241072345E-2</v>
      </c>
      <c r="H64" s="8">
        <v>1.2308791079923016E-2</v>
      </c>
      <c r="I64" s="8">
        <v>0.17128894456876129</v>
      </c>
      <c r="J64" s="8">
        <f t="shared" si="0"/>
        <v>0.70628148460950935</v>
      </c>
      <c r="K64" s="8">
        <v>0.91816592999236213</v>
      </c>
      <c r="L64" s="3" t="s">
        <v>16</v>
      </c>
      <c r="M64" s="4">
        <v>100546</v>
      </c>
      <c r="N64" s="18">
        <f t="shared" si="1"/>
        <v>0.21188444538285278</v>
      </c>
      <c r="O64" s="20">
        <f t="shared" si="2"/>
        <v>0.23076923076923075</v>
      </c>
    </row>
    <row r="65" spans="1:15" x14ac:dyDescent="0.2">
      <c r="A65" s="3" t="s">
        <v>5</v>
      </c>
      <c r="B65" s="3" t="s">
        <v>93</v>
      </c>
      <c r="C65" s="3" t="s">
        <v>665</v>
      </c>
      <c r="D65" s="3" t="s">
        <v>599</v>
      </c>
      <c r="E65" s="8">
        <v>0.41786511478427513</v>
      </c>
      <c r="F65" s="8">
        <v>9.3118500133793136E-2</v>
      </c>
      <c r="G65" s="8">
        <v>0.13735913158017005</v>
      </c>
      <c r="H65" s="8">
        <v>4.6028101228019432E-2</v>
      </c>
      <c r="I65" s="8">
        <v>8.8118214407736373E-2</v>
      </c>
      <c r="J65" s="8">
        <f t="shared" si="0"/>
        <v>0.78248906213399416</v>
      </c>
      <c r="K65" s="8">
        <v>1.2072486010577541</v>
      </c>
      <c r="L65" s="3" t="s">
        <v>13</v>
      </c>
      <c r="M65" s="4">
        <v>441161</v>
      </c>
      <c r="N65" s="18">
        <f t="shared" si="1"/>
        <v>0.42475953892375995</v>
      </c>
      <c r="O65" s="20">
        <f t="shared" si="2"/>
        <v>0.3518409866464941</v>
      </c>
    </row>
    <row r="66" spans="1:15" x14ac:dyDescent="0.2">
      <c r="A66" s="3" t="s">
        <v>5</v>
      </c>
      <c r="B66" s="3" t="s">
        <v>94</v>
      </c>
      <c r="C66" s="3" t="s">
        <v>666</v>
      </c>
      <c r="D66" s="3" t="s">
        <v>600</v>
      </c>
      <c r="E66" s="8">
        <v>0.23045811694900947</v>
      </c>
      <c r="F66" s="8">
        <v>4.046656014032627E-2</v>
      </c>
      <c r="G66" s="8">
        <v>6.7200762591338878E-2</v>
      </c>
      <c r="H66" s="8">
        <v>1.168867675748153E-3</v>
      </c>
      <c r="I66" s="8">
        <v>0.1008017339429591</v>
      </c>
      <c r="J66" s="8">
        <f t="shared" si="0"/>
        <v>0.4400960412993819</v>
      </c>
      <c r="K66" s="8">
        <v>0.57212485368919652</v>
      </c>
      <c r="L66" s="3" t="s">
        <v>10</v>
      </c>
      <c r="M66" s="4">
        <v>135548</v>
      </c>
      <c r="N66" s="18">
        <f t="shared" si="1"/>
        <v>0.13202881238981462</v>
      </c>
      <c r="O66" s="20">
        <f t="shared" si="2"/>
        <v>0.23076923076923084</v>
      </c>
    </row>
    <row r="67" spans="1:15" x14ac:dyDescent="0.2">
      <c r="A67" s="3" t="s">
        <v>5</v>
      </c>
      <c r="B67" s="3" t="s">
        <v>95</v>
      </c>
      <c r="C67" s="3" t="s">
        <v>667</v>
      </c>
      <c r="D67" s="3" t="s">
        <v>552</v>
      </c>
      <c r="E67" s="8">
        <v>0.15264907073350509</v>
      </c>
      <c r="F67" s="8">
        <v>0.2004214496290857</v>
      </c>
      <c r="G67" s="8">
        <v>6.5767980103533463E-2</v>
      </c>
      <c r="H67" s="8">
        <v>1.5381493680989173E-2</v>
      </c>
      <c r="I67" s="8">
        <v>0.14854842217653566</v>
      </c>
      <c r="J67" s="8">
        <f t="shared" ref="J67:J130" si="3">SUM(E67:I67)</f>
        <v>0.58276841632364906</v>
      </c>
      <c r="K67" s="8">
        <v>0.75759894122074378</v>
      </c>
      <c r="L67" s="3" t="s">
        <v>16</v>
      </c>
      <c r="M67" s="4">
        <v>182139</v>
      </c>
      <c r="N67" s="18">
        <f t="shared" ref="N67:N130" si="4">K67-J67</f>
        <v>0.17483052489709472</v>
      </c>
      <c r="O67" s="20">
        <f t="shared" ref="O67:O130" si="5">N67/K67</f>
        <v>0.23076923076923078</v>
      </c>
    </row>
    <row r="68" spans="1:15" x14ac:dyDescent="0.2">
      <c r="A68" s="3" t="s">
        <v>5</v>
      </c>
      <c r="B68" s="3" t="s">
        <v>96</v>
      </c>
      <c r="C68" s="3" t="s">
        <v>668</v>
      </c>
      <c r="D68" s="3" t="s">
        <v>553</v>
      </c>
      <c r="E68" s="8">
        <v>1.3958004524340484E-2</v>
      </c>
      <c r="F68" s="8">
        <v>0.22095289413034802</v>
      </c>
      <c r="G68" s="8">
        <v>5.6541045507919496E-2</v>
      </c>
      <c r="H68" s="8">
        <v>1.1791702132196408E-2</v>
      </c>
      <c r="I68" s="8">
        <v>0.14826146374429852</v>
      </c>
      <c r="J68" s="8">
        <f t="shared" si="3"/>
        <v>0.45150511003910287</v>
      </c>
      <c r="K68" s="8">
        <v>0.68021593963155125</v>
      </c>
      <c r="L68" s="3" t="s">
        <v>16</v>
      </c>
      <c r="M68" s="4">
        <v>158893</v>
      </c>
      <c r="N68" s="18">
        <f t="shared" si="4"/>
        <v>0.22871082959244837</v>
      </c>
      <c r="O68" s="20">
        <f t="shared" si="5"/>
        <v>0.33623268181032762</v>
      </c>
    </row>
    <row r="69" spans="1:15" x14ac:dyDescent="0.2">
      <c r="A69" s="3" t="s">
        <v>5</v>
      </c>
      <c r="B69" s="3" t="s">
        <v>97</v>
      </c>
      <c r="C69" s="3" t="s">
        <v>669</v>
      </c>
      <c r="D69" s="3" t="s">
        <v>601</v>
      </c>
      <c r="E69" s="8">
        <v>0.15355771458475503</v>
      </c>
      <c r="F69" s="8">
        <v>0.14949528923873195</v>
      </c>
      <c r="G69" s="8">
        <v>6.2549736611102733E-2</v>
      </c>
      <c r="H69" s="8">
        <v>3.1613280070224258E-2</v>
      </c>
      <c r="I69" s="8">
        <v>0.10232834366237777</v>
      </c>
      <c r="J69" s="8">
        <f t="shared" si="3"/>
        <v>0.49954436416719172</v>
      </c>
      <c r="K69" s="8">
        <v>0.64940767341734928</v>
      </c>
      <c r="L69" s="3" t="s">
        <v>6</v>
      </c>
      <c r="M69" s="4">
        <v>991975</v>
      </c>
      <c r="N69" s="18">
        <f t="shared" si="4"/>
        <v>0.14986330925015756</v>
      </c>
      <c r="O69" s="20">
        <f t="shared" si="5"/>
        <v>0.23076923076923081</v>
      </c>
    </row>
    <row r="70" spans="1:15" x14ac:dyDescent="0.2">
      <c r="A70" s="3" t="s">
        <v>5</v>
      </c>
      <c r="B70" s="3" t="s">
        <v>98</v>
      </c>
      <c r="C70" s="3" t="s">
        <v>670</v>
      </c>
      <c r="D70" s="3" t="s">
        <v>576</v>
      </c>
      <c r="E70" s="8">
        <v>4.5354357180720672E-2</v>
      </c>
      <c r="F70" s="8">
        <v>0.29010994984499189</v>
      </c>
      <c r="G70" s="8">
        <v>2.3070275588553971E-2</v>
      </c>
      <c r="H70" s="8">
        <v>3.0749230452405785E-2</v>
      </c>
      <c r="I70" s="8">
        <v>5.6547454579054475E-2</v>
      </c>
      <c r="J70" s="8">
        <f t="shared" si="3"/>
        <v>0.44583126764572678</v>
      </c>
      <c r="K70" s="8">
        <v>0.74234178213410063</v>
      </c>
      <c r="L70" s="3" t="s">
        <v>16</v>
      </c>
      <c r="M70" s="4">
        <v>166362</v>
      </c>
      <c r="N70" s="18">
        <f t="shared" si="4"/>
        <v>0.29651051448837384</v>
      </c>
      <c r="O70" s="20">
        <f t="shared" si="5"/>
        <v>0.39942587312808775</v>
      </c>
    </row>
    <row r="71" spans="1:15" x14ac:dyDescent="0.2">
      <c r="A71" s="3" t="s">
        <v>5</v>
      </c>
      <c r="B71" s="3" t="s">
        <v>99</v>
      </c>
      <c r="C71" s="3" t="s">
        <v>671</v>
      </c>
      <c r="D71" s="3" t="s">
        <v>556</v>
      </c>
      <c r="E71" s="8">
        <v>0.46881753962922368</v>
      </c>
      <c r="F71" s="8">
        <v>0.25343123592900041</v>
      </c>
      <c r="G71" s="8">
        <v>1.528452737439856E-2</v>
      </c>
      <c r="H71" s="8">
        <v>3.8090315132825882E-2</v>
      </c>
      <c r="I71" s="8">
        <v>0.11986281961454323</v>
      </c>
      <c r="J71" s="8">
        <f t="shared" si="3"/>
        <v>0.89548643767999181</v>
      </c>
      <c r="K71" s="8">
        <v>1.2172446497557445</v>
      </c>
      <c r="L71" s="3" t="s">
        <v>13</v>
      </c>
      <c r="M71" s="4">
        <v>276701</v>
      </c>
      <c r="N71" s="18">
        <f t="shared" si="4"/>
        <v>0.32175821207575273</v>
      </c>
      <c r="O71" s="20">
        <f t="shared" si="5"/>
        <v>0.26433323172980677</v>
      </c>
    </row>
    <row r="72" spans="1:15" x14ac:dyDescent="0.2">
      <c r="A72" s="3" t="s">
        <v>5</v>
      </c>
      <c r="B72" s="3" t="s">
        <v>100</v>
      </c>
      <c r="C72" s="3" t="s">
        <v>672</v>
      </c>
      <c r="D72" s="3" t="s">
        <v>557</v>
      </c>
      <c r="E72" s="8">
        <v>0.22627944838587127</v>
      </c>
      <c r="F72" s="8">
        <v>0.1673656523446235</v>
      </c>
      <c r="G72" s="8">
        <v>0.12448253921517305</v>
      </c>
      <c r="H72" s="8">
        <v>2.6233216441214586E-2</v>
      </c>
      <c r="I72" s="8">
        <v>0.16699356472992347</v>
      </c>
      <c r="J72" s="8">
        <f t="shared" si="3"/>
        <v>0.7113544211168058</v>
      </c>
      <c r="K72" s="8">
        <v>0.92476074745184755</v>
      </c>
      <c r="L72" s="3" t="s">
        <v>6</v>
      </c>
      <c r="M72" s="4">
        <v>816242</v>
      </c>
      <c r="N72" s="18">
        <f t="shared" si="4"/>
        <v>0.21340632633504175</v>
      </c>
      <c r="O72" s="20">
        <f t="shared" si="5"/>
        <v>0.23076923076923078</v>
      </c>
    </row>
    <row r="73" spans="1:15" x14ac:dyDescent="0.2">
      <c r="A73" s="3" t="s">
        <v>5</v>
      </c>
      <c r="B73" s="3" t="s">
        <v>101</v>
      </c>
      <c r="C73" s="3" t="s">
        <v>673</v>
      </c>
      <c r="D73" s="3" t="s">
        <v>558</v>
      </c>
      <c r="E73" s="8">
        <v>0.30053367962800365</v>
      </c>
      <c r="F73" s="8">
        <v>0.23886171239835338</v>
      </c>
      <c r="G73" s="8">
        <v>0.16022436236158169</v>
      </c>
      <c r="H73" s="8">
        <v>1.7271328837277927E-2</v>
      </c>
      <c r="I73" s="8">
        <v>0.24386869904299002</v>
      </c>
      <c r="J73" s="8">
        <f t="shared" si="3"/>
        <v>0.96075978226820657</v>
      </c>
      <c r="K73" s="8">
        <v>1.3899095943412241</v>
      </c>
      <c r="L73" s="3" t="s">
        <v>6</v>
      </c>
      <c r="M73" s="4">
        <v>16447</v>
      </c>
      <c r="N73" s="18">
        <f t="shared" si="4"/>
        <v>0.4291498120730175</v>
      </c>
      <c r="O73" s="20">
        <f t="shared" si="5"/>
        <v>0.30876095382046903</v>
      </c>
    </row>
    <row r="74" spans="1:15" x14ac:dyDescent="0.2">
      <c r="A74" s="3" t="s">
        <v>5</v>
      </c>
      <c r="B74" s="3" t="s">
        <v>102</v>
      </c>
      <c r="C74" s="3" t="s">
        <v>674</v>
      </c>
      <c r="D74" s="3" t="s">
        <v>559</v>
      </c>
      <c r="E74" s="8">
        <v>0.18335398117232105</v>
      </c>
      <c r="F74" s="8">
        <v>0.28638752885394825</v>
      </c>
      <c r="G74" s="8">
        <v>0.17648937739566792</v>
      </c>
      <c r="H74" s="8">
        <v>4.6272050916342121E-3</v>
      </c>
      <c r="I74" s="8">
        <v>4.493746901630525E-2</v>
      </c>
      <c r="J74" s="8">
        <f t="shared" si="3"/>
        <v>0.69579556152987665</v>
      </c>
      <c r="K74" s="8">
        <v>0.9045342299888397</v>
      </c>
      <c r="L74" s="3" t="s">
        <v>18</v>
      </c>
      <c r="M74" s="4">
        <v>340939</v>
      </c>
      <c r="N74" s="18">
        <f t="shared" si="4"/>
        <v>0.20873866845896305</v>
      </c>
      <c r="O74" s="20">
        <f t="shared" si="5"/>
        <v>0.23076923076923081</v>
      </c>
    </row>
    <row r="75" spans="1:15" x14ac:dyDescent="0.2">
      <c r="A75" s="3" t="s">
        <v>5</v>
      </c>
      <c r="B75" s="3" t="s">
        <v>103</v>
      </c>
      <c r="C75" s="3" t="s">
        <v>675</v>
      </c>
      <c r="D75" s="3" t="s">
        <v>560</v>
      </c>
      <c r="E75" s="8">
        <v>0.12169570680306147</v>
      </c>
      <c r="F75" s="8">
        <v>6.1008622447606617E-2</v>
      </c>
      <c r="G75" s="8">
        <v>3.5068030749989989E-3</v>
      </c>
      <c r="H75" s="8">
        <v>2.1506199647577658E-2</v>
      </c>
      <c r="I75" s="8">
        <v>2.9986048896684103E-2</v>
      </c>
      <c r="J75" s="8">
        <f t="shared" si="3"/>
        <v>0.23770338086992887</v>
      </c>
      <c r="K75" s="8">
        <v>0.30901439513090756</v>
      </c>
      <c r="L75" s="3" t="s">
        <v>13</v>
      </c>
      <c r="M75" s="4">
        <v>202717</v>
      </c>
      <c r="N75" s="18">
        <f t="shared" si="4"/>
        <v>7.1311014260978689E-2</v>
      </c>
      <c r="O75" s="20">
        <f t="shared" si="5"/>
        <v>0.23076923076923084</v>
      </c>
    </row>
    <row r="76" spans="1:15" x14ac:dyDescent="0.2">
      <c r="A76" s="3" t="s">
        <v>5</v>
      </c>
      <c r="B76" s="3" t="s">
        <v>104</v>
      </c>
      <c r="C76" s="3" t="s">
        <v>676</v>
      </c>
      <c r="D76" s="3" t="s">
        <v>561</v>
      </c>
      <c r="E76" s="8">
        <v>7.4110915227883434E-2</v>
      </c>
      <c r="F76" s="8">
        <v>4.5030104361865053E-2</v>
      </c>
      <c r="G76" s="8">
        <v>0.10491377437106382</v>
      </c>
      <c r="H76" s="8">
        <v>3.6195687705643689E-3</v>
      </c>
      <c r="I76" s="8">
        <v>0.18483338188211584</v>
      </c>
      <c r="J76" s="8">
        <f t="shared" si="3"/>
        <v>0.41250774461349249</v>
      </c>
      <c r="K76" s="8">
        <v>0.53626006799754022</v>
      </c>
      <c r="L76" s="3" t="s">
        <v>18</v>
      </c>
      <c r="M76" s="4">
        <v>58762</v>
      </c>
      <c r="N76" s="18">
        <f t="shared" si="4"/>
        <v>0.12375232338404774</v>
      </c>
      <c r="O76" s="20">
        <f t="shared" si="5"/>
        <v>0.23076923076923075</v>
      </c>
    </row>
    <row r="77" spans="1:15" x14ac:dyDescent="0.2">
      <c r="A77" s="3" t="s">
        <v>5</v>
      </c>
      <c r="B77" s="3" t="s">
        <v>105</v>
      </c>
      <c r="C77" s="3" t="s">
        <v>656</v>
      </c>
      <c r="D77" s="3" t="s">
        <v>602</v>
      </c>
      <c r="E77" s="8">
        <v>0.41965279037918846</v>
      </c>
      <c r="F77" s="8">
        <v>0.25519892303826919</v>
      </c>
      <c r="G77" s="8">
        <v>0.1518383130113872</v>
      </c>
      <c r="H77" s="8">
        <v>3.6435592582364104E-2</v>
      </c>
      <c r="I77" s="8">
        <v>5.3222673788947183E-2</v>
      </c>
      <c r="J77" s="8">
        <f t="shared" si="3"/>
        <v>0.91634829280015606</v>
      </c>
      <c r="K77" s="8">
        <v>1.1912527806402029</v>
      </c>
      <c r="L77" s="3" t="s">
        <v>16</v>
      </c>
      <c r="M77" s="4">
        <v>115444</v>
      </c>
      <c r="N77" s="18">
        <f t="shared" si="4"/>
        <v>0.27490448784004684</v>
      </c>
      <c r="O77" s="20">
        <f t="shared" si="5"/>
        <v>0.23076923076923078</v>
      </c>
    </row>
    <row r="78" spans="1:15" x14ac:dyDescent="0.2">
      <c r="A78" s="3" t="s">
        <v>5</v>
      </c>
      <c r="B78" s="3" t="s">
        <v>106</v>
      </c>
      <c r="C78" s="3" t="s">
        <v>657</v>
      </c>
      <c r="D78" s="3" t="s">
        <v>603</v>
      </c>
      <c r="E78" s="8">
        <v>0.11738031065520826</v>
      </c>
      <c r="F78" s="8">
        <v>0.277424215973675</v>
      </c>
      <c r="G78" s="8">
        <v>0.19986328928677113</v>
      </c>
      <c r="H78" s="8">
        <v>2.8590870132302E-2</v>
      </c>
      <c r="I78" s="8">
        <v>0.2466699064118632</v>
      </c>
      <c r="J78" s="8">
        <f t="shared" si="3"/>
        <v>0.86992859245981968</v>
      </c>
      <c r="K78" s="8">
        <v>1.3035263625398847</v>
      </c>
      <c r="L78" s="3" t="s">
        <v>16</v>
      </c>
      <c r="M78" s="4">
        <v>76918</v>
      </c>
      <c r="N78" s="18">
        <f t="shared" si="4"/>
        <v>0.43359777008006506</v>
      </c>
      <c r="O78" s="20">
        <f t="shared" si="5"/>
        <v>0.33263444648346957</v>
      </c>
    </row>
    <row r="79" spans="1:15" x14ac:dyDescent="0.2">
      <c r="A79" s="3" t="s">
        <v>5</v>
      </c>
      <c r="B79" s="3" t="s">
        <v>107</v>
      </c>
      <c r="C79" s="3" t="s">
        <v>658</v>
      </c>
      <c r="D79" s="3" t="s">
        <v>585</v>
      </c>
      <c r="E79" s="8">
        <v>0.31214530175115934</v>
      </c>
      <c r="F79" s="8">
        <v>0.27429475390250557</v>
      </c>
      <c r="G79" s="8">
        <v>0.18502322795949136</v>
      </c>
      <c r="H79" s="8">
        <v>2.3366225424071199E-2</v>
      </c>
      <c r="I79" s="8">
        <v>3.3985451300564205E-2</v>
      </c>
      <c r="J79" s="8">
        <f t="shared" si="3"/>
        <v>0.82881496033779156</v>
      </c>
      <c r="K79" s="8">
        <v>1.3660570594808135</v>
      </c>
      <c r="L79" s="3" t="s">
        <v>6</v>
      </c>
      <c r="M79" s="4">
        <v>1130199</v>
      </c>
      <c r="N79" s="18">
        <f t="shared" si="4"/>
        <v>0.5372420991430219</v>
      </c>
      <c r="O79" s="20">
        <f t="shared" si="5"/>
        <v>0.39327939884678553</v>
      </c>
    </row>
    <row r="80" spans="1:15" x14ac:dyDescent="0.2">
      <c r="A80" s="3" t="s">
        <v>5</v>
      </c>
      <c r="B80" s="3" t="s">
        <v>108</v>
      </c>
      <c r="C80" s="3" t="s">
        <v>677</v>
      </c>
      <c r="D80" s="3" t="s">
        <v>565</v>
      </c>
      <c r="E80" s="8">
        <v>0.23531469588959186</v>
      </c>
      <c r="F80" s="8">
        <v>0.12154850393589167</v>
      </c>
      <c r="G80" s="8">
        <v>0.131312031747153</v>
      </c>
      <c r="H80" s="8">
        <v>4.4098592867941655E-2</v>
      </c>
      <c r="I80" s="8">
        <v>5.8056390580365685E-2</v>
      </c>
      <c r="J80" s="8">
        <f t="shared" si="3"/>
        <v>0.59033021502094396</v>
      </c>
      <c r="K80" s="8">
        <v>0.82655365717666174</v>
      </c>
      <c r="L80" s="3" t="s">
        <v>6</v>
      </c>
      <c r="M80" s="4">
        <v>683447</v>
      </c>
      <c r="N80" s="18">
        <f t="shared" si="4"/>
        <v>0.23622344215571778</v>
      </c>
      <c r="O80" s="20">
        <f t="shared" si="5"/>
        <v>0.28579323327006834</v>
      </c>
    </row>
    <row r="81" spans="1:15" x14ac:dyDescent="0.2">
      <c r="A81" s="3" t="s">
        <v>5</v>
      </c>
      <c r="B81" s="3" t="s">
        <v>109</v>
      </c>
      <c r="C81" s="3" t="s">
        <v>678</v>
      </c>
      <c r="D81" s="3" t="s">
        <v>566</v>
      </c>
      <c r="E81" s="8">
        <v>0.30130554100567941</v>
      </c>
      <c r="F81" s="8">
        <v>0.27519704580848109</v>
      </c>
      <c r="G81" s="8">
        <v>4.0355421806236816E-2</v>
      </c>
      <c r="H81" s="8">
        <v>3.7102144687146385E-2</v>
      </c>
      <c r="I81" s="8">
        <v>2.0294012912600079E-2</v>
      </c>
      <c r="J81" s="8">
        <f t="shared" si="3"/>
        <v>0.67425416622014378</v>
      </c>
      <c r="K81" s="8">
        <v>0.91519246531490983</v>
      </c>
      <c r="L81" s="3" t="s">
        <v>6</v>
      </c>
      <c r="M81" s="4">
        <v>772628</v>
      </c>
      <c r="N81" s="18">
        <f t="shared" si="4"/>
        <v>0.24093829909476605</v>
      </c>
      <c r="O81" s="20">
        <f t="shared" si="5"/>
        <v>0.2632651690503825</v>
      </c>
    </row>
    <row r="82" spans="1:15" x14ac:dyDescent="0.2">
      <c r="A82" s="3" t="s">
        <v>5</v>
      </c>
      <c r="B82" s="3" t="s">
        <v>110</v>
      </c>
      <c r="C82" s="3" t="s">
        <v>679</v>
      </c>
      <c r="D82" s="3" t="s">
        <v>567</v>
      </c>
      <c r="E82" s="8">
        <v>0.1052755977648025</v>
      </c>
      <c r="F82" s="8">
        <v>0.2459931088808153</v>
      </c>
      <c r="G82" s="8">
        <v>0.12902709411059127</v>
      </c>
      <c r="H82" s="8">
        <v>4.9672100779129535E-2</v>
      </c>
      <c r="I82" s="8">
        <v>0.13823408178308422</v>
      </c>
      <c r="J82" s="8">
        <f t="shared" si="3"/>
        <v>0.66820198331842295</v>
      </c>
      <c r="K82" s="8">
        <v>0.99470098954538699</v>
      </c>
      <c r="L82" s="3" t="s">
        <v>10</v>
      </c>
      <c r="M82" s="4">
        <v>32823</v>
      </c>
      <c r="N82" s="18">
        <f t="shared" si="4"/>
        <v>0.32649900622696404</v>
      </c>
      <c r="O82" s="20">
        <f t="shared" si="5"/>
        <v>0.32823834464685259</v>
      </c>
    </row>
    <row r="83" spans="1:15" x14ac:dyDescent="0.2">
      <c r="A83" s="3" t="s">
        <v>5</v>
      </c>
      <c r="B83" s="3" t="s">
        <v>111</v>
      </c>
      <c r="C83" s="3" t="s">
        <v>680</v>
      </c>
      <c r="D83" s="3" t="s">
        <v>568</v>
      </c>
      <c r="E83" s="8">
        <v>0.3004823730799086</v>
      </c>
      <c r="F83" s="8">
        <v>0.23068264711233519</v>
      </c>
      <c r="G83" s="8">
        <v>7.0561473322465582E-2</v>
      </c>
      <c r="H83" s="8">
        <v>3.1131709122365504E-2</v>
      </c>
      <c r="I83" s="8">
        <v>0.11851080608009623</v>
      </c>
      <c r="J83" s="8">
        <f t="shared" si="3"/>
        <v>0.75136900871717105</v>
      </c>
      <c r="K83" s="8">
        <v>0.97677971133232244</v>
      </c>
      <c r="L83" s="3" t="s">
        <v>16</v>
      </c>
      <c r="M83" s="4">
        <v>51540</v>
      </c>
      <c r="N83" s="18">
        <f t="shared" si="4"/>
        <v>0.22541070261515139</v>
      </c>
      <c r="O83" s="20">
        <f t="shared" si="5"/>
        <v>0.23076923076923084</v>
      </c>
    </row>
    <row r="84" spans="1:15" x14ac:dyDescent="0.2">
      <c r="A84" s="3" t="s">
        <v>5</v>
      </c>
      <c r="B84" s="3" t="s">
        <v>112</v>
      </c>
      <c r="C84" s="3" t="s">
        <v>681</v>
      </c>
      <c r="D84" s="3" t="s">
        <v>569</v>
      </c>
      <c r="E84" s="8">
        <v>0.1379542502175129</v>
      </c>
      <c r="F84" s="8">
        <v>5.8785930974615284E-2</v>
      </c>
      <c r="G84" s="8">
        <v>2.0957807892339055E-2</v>
      </c>
      <c r="H84" s="8">
        <v>2.3411277374112988E-2</v>
      </c>
      <c r="I84" s="8">
        <v>2.5040728732814131E-2</v>
      </c>
      <c r="J84" s="8">
        <f t="shared" si="3"/>
        <v>0.26614999519139437</v>
      </c>
      <c r="K84" s="8">
        <v>0.34599499374881271</v>
      </c>
      <c r="L84" s="3" t="s">
        <v>10</v>
      </c>
      <c r="M84" s="4">
        <v>719255</v>
      </c>
      <c r="N84" s="18">
        <f t="shared" si="4"/>
        <v>7.9844998557418334E-2</v>
      </c>
      <c r="O84" s="20">
        <f t="shared" si="5"/>
        <v>0.23076923076923081</v>
      </c>
    </row>
    <row r="85" spans="1:15" x14ac:dyDescent="0.2">
      <c r="A85" s="3" t="s">
        <v>5</v>
      </c>
      <c r="B85" s="3" t="s">
        <v>113</v>
      </c>
      <c r="C85" s="3" t="s">
        <v>664</v>
      </c>
      <c r="D85" s="3" t="s">
        <v>570</v>
      </c>
      <c r="E85" s="8">
        <v>0.2531355394207791</v>
      </c>
      <c r="F85" s="8">
        <v>7.0767419298206527E-2</v>
      </c>
      <c r="G85" s="8">
        <v>0.10646242051864055</v>
      </c>
      <c r="H85" s="8">
        <v>6.4913106992057551E-3</v>
      </c>
      <c r="I85" s="8">
        <v>0.29616310109285232</v>
      </c>
      <c r="J85" s="8">
        <f t="shared" si="3"/>
        <v>0.73301979102968429</v>
      </c>
      <c r="K85" s="8">
        <v>0.95292572833858957</v>
      </c>
      <c r="L85" s="3" t="s">
        <v>6</v>
      </c>
      <c r="M85" s="4">
        <v>151824</v>
      </c>
      <c r="N85" s="18">
        <f t="shared" si="4"/>
        <v>0.21990593730890529</v>
      </c>
      <c r="O85" s="20">
        <f t="shared" si="5"/>
        <v>0.23076923076923078</v>
      </c>
    </row>
    <row r="86" spans="1:15" x14ac:dyDescent="0.2">
      <c r="A86" s="3" t="s">
        <v>5</v>
      </c>
      <c r="B86" s="3" t="s">
        <v>114</v>
      </c>
      <c r="C86" s="3" t="s">
        <v>682</v>
      </c>
      <c r="D86" s="3" t="s">
        <v>571</v>
      </c>
      <c r="E86" s="8">
        <v>0.14190956405339805</v>
      </c>
      <c r="F86" s="8">
        <v>0.18579044432083625</v>
      </c>
      <c r="G86" s="8">
        <v>0.12855247067042019</v>
      </c>
      <c r="H86" s="8">
        <v>4.7434802010850999E-2</v>
      </c>
      <c r="I86" s="8">
        <v>0.16111866712917167</v>
      </c>
      <c r="J86" s="8">
        <f t="shared" si="3"/>
        <v>0.6648059481846772</v>
      </c>
      <c r="K86" s="8">
        <v>0.86424773264008037</v>
      </c>
      <c r="L86" s="3" t="s">
        <v>16</v>
      </c>
      <c r="M86" s="4">
        <v>183777</v>
      </c>
      <c r="N86" s="18">
        <f t="shared" si="4"/>
        <v>0.19944178445540317</v>
      </c>
      <c r="O86" s="20">
        <f t="shared" si="5"/>
        <v>0.23076923076923078</v>
      </c>
    </row>
    <row r="87" spans="1:15" x14ac:dyDescent="0.2">
      <c r="A87" s="3" t="s">
        <v>5</v>
      </c>
      <c r="B87" s="3" t="s">
        <v>115</v>
      </c>
      <c r="C87" s="3" t="s">
        <v>683</v>
      </c>
      <c r="D87" s="3" t="s">
        <v>572</v>
      </c>
      <c r="E87" s="8">
        <v>0.48503466966719283</v>
      </c>
      <c r="F87" s="8">
        <v>0.2398621896207746</v>
      </c>
      <c r="G87" s="8">
        <v>0.19622646271286226</v>
      </c>
      <c r="H87" s="8">
        <v>3.9804045101589622E-2</v>
      </c>
      <c r="I87" s="8">
        <v>0.18718021470123752</v>
      </c>
      <c r="J87" s="8">
        <f t="shared" si="3"/>
        <v>1.1481075818036568</v>
      </c>
      <c r="K87" s="8">
        <v>1.4925398563447538</v>
      </c>
      <c r="L87" s="3" t="s">
        <v>16</v>
      </c>
      <c r="M87" s="4">
        <v>13262</v>
      </c>
      <c r="N87" s="18">
        <f t="shared" si="4"/>
        <v>0.34443227454109704</v>
      </c>
      <c r="O87" s="20">
        <f t="shared" si="5"/>
        <v>0.23076923076923078</v>
      </c>
    </row>
    <row r="88" spans="1:15" x14ac:dyDescent="0.2">
      <c r="A88" s="3" t="s">
        <v>5</v>
      </c>
      <c r="B88" s="3" t="s">
        <v>116</v>
      </c>
      <c r="C88" s="3" t="s">
        <v>684</v>
      </c>
      <c r="D88" s="3" t="s">
        <v>573</v>
      </c>
      <c r="E88" s="8">
        <v>0.47592553712454211</v>
      </c>
      <c r="F88" s="8">
        <v>0.16234509400565786</v>
      </c>
      <c r="G88" s="8">
        <v>1.8622380175112398E-2</v>
      </c>
      <c r="H88" s="8">
        <v>7.3970568965047723E-3</v>
      </c>
      <c r="I88" s="8">
        <v>0.12442198191585052</v>
      </c>
      <c r="J88" s="8">
        <f t="shared" si="3"/>
        <v>0.78871205011766765</v>
      </c>
      <c r="K88" s="8">
        <v>1.2545406168107287</v>
      </c>
      <c r="L88" s="3" t="s">
        <v>10</v>
      </c>
      <c r="M88" s="4">
        <v>364555</v>
      </c>
      <c r="N88" s="18">
        <f t="shared" si="4"/>
        <v>0.46582856669306105</v>
      </c>
      <c r="O88" s="20">
        <f t="shared" si="5"/>
        <v>0.37131405747331031</v>
      </c>
    </row>
    <row r="89" spans="1:15" x14ac:dyDescent="0.2">
      <c r="A89" s="3" t="s">
        <v>5</v>
      </c>
      <c r="B89" s="3" t="s">
        <v>117</v>
      </c>
      <c r="C89" s="3" t="s">
        <v>685</v>
      </c>
      <c r="D89" s="3" t="s">
        <v>604</v>
      </c>
      <c r="E89" s="8">
        <v>0.39771996207066562</v>
      </c>
      <c r="F89" s="8">
        <v>0.17683151735913394</v>
      </c>
      <c r="G89" s="8">
        <v>3.5824450816600038E-2</v>
      </c>
      <c r="H89" s="8">
        <v>3.7332188291520449E-2</v>
      </c>
      <c r="I89" s="8">
        <v>0.1720022222542435</v>
      </c>
      <c r="J89" s="8">
        <f t="shared" si="3"/>
        <v>0.81971034079216354</v>
      </c>
      <c r="K89" s="8">
        <v>1.2412103213740571</v>
      </c>
      <c r="L89" s="3" t="s">
        <v>18</v>
      </c>
      <c r="M89" s="4">
        <v>234222</v>
      </c>
      <c r="N89" s="18">
        <f t="shared" si="4"/>
        <v>0.42149998058189353</v>
      </c>
      <c r="O89" s="20">
        <f t="shared" si="5"/>
        <v>0.33958787912372529</v>
      </c>
    </row>
    <row r="90" spans="1:15" x14ac:dyDescent="0.2">
      <c r="A90" s="3" t="s">
        <v>5</v>
      </c>
      <c r="B90" s="3" t="s">
        <v>118</v>
      </c>
      <c r="C90" s="3" t="s">
        <v>686</v>
      </c>
      <c r="D90" s="3" t="s">
        <v>605</v>
      </c>
      <c r="E90" s="8">
        <v>8.6996005863241743E-2</v>
      </c>
      <c r="F90" s="8">
        <v>1.8072079287381415E-2</v>
      </c>
      <c r="G90" s="8">
        <v>9.3136088950039331E-2</v>
      </c>
      <c r="H90" s="8">
        <v>3.2148836409316581E-2</v>
      </c>
      <c r="I90" s="8">
        <v>1.8809108977084276E-2</v>
      </c>
      <c r="J90" s="8">
        <f t="shared" si="3"/>
        <v>0.24916211948706335</v>
      </c>
      <c r="K90" s="8">
        <v>0.32391075533318237</v>
      </c>
      <c r="L90" s="3" t="s">
        <v>16</v>
      </c>
      <c r="M90" s="4">
        <v>131337</v>
      </c>
      <c r="N90" s="18">
        <f t="shared" si="4"/>
        <v>7.4748635846119016E-2</v>
      </c>
      <c r="O90" s="20">
        <f t="shared" si="5"/>
        <v>0.23076923076923078</v>
      </c>
    </row>
    <row r="91" spans="1:15" x14ac:dyDescent="0.2">
      <c r="A91" s="3" t="s">
        <v>5</v>
      </c>
      <c r="B91" s="3" t="s">
        <v>119</v>
      </c>
      <c r="C91" s="3" t="s">
        <v>670</v>
      </c>
      <c r="D91" s="3" t="s">
        <v>555</v>
      </c>
      <c r="E91" s="8">
        <v>0.35953686908727811</v>
      </c>
      <c r="F91" s="8">
        <v>2.5411487049737846E-2</v>
      </c>
      <c r="G91" s="8">
        <v>0.11763430600809495</v>
      </c>
      <c r="H91" s="8">
        <v>2.6442187831252392E-2</v>
      </c>
      <c r="I91" s="8">
        <v>0.21611028200416749</v>
      </c>
      <c r="J91" s="8">
        <f t="shared" si="3"/>
        <v>0.74513513198053083</v>
      </c>
      <c r="K91" s="8">
        <v>0.96867567157469014</v>
      </c>
      <c r="L91" s="3" t="s">
        <v>10</v>
      </c>
      <c r="M91" s="4">
        <v>287258</v>
      </c>
      <c r="N91" s="18">
        <f t="shared" si="4"/>
        <v>0.22354053959415932</v>
      </c>
      <c r="O91" s="20">
        <f t="shared" si="5"/>
        <v>0.23076923076923081</v>
      </c>
    </row>
    <row r="92" spans="1:15" x14ac:dyDescent="0.2">
      <c r="A92" s="3" t="s">
        <v>5</v>
      </c>
      <c r="B92" s="3" t="s">
        <v>120</v>
      </c>
      <c r="C92" s="3" t="s">
        <v>687</v>
      </c>
      <c r="D92" s="3" t="s">
        <v>577</v>
      </c>
      <c r="E92" s="8">
        <v>0.14965969946567531</v>
      </c>
      <c r="F92" s="8">
        <v>0.25270777427579644</v>
      </c>
      <c r="G92" s="8">
        <v>2.31909568475414E-2</v>
      </c>
      <c r="H92" s="8">
        <v>3.0375341428461201E-2</v>
      </c>
      <c r="I92" s="8">
        <v>0.11216562608814476</v>
      </c>
      <c r="J92" s="8">
        <f t="shared" si="3"/>
        <v>0.56809939810561916</v>
      </c>
      <c r="K92" s="8">
        <v>0.73852921753730494</v>
      </c>
      <c r="L92" s="3" t="s">
        <v>18</v>
      </c>
      <c r="M92" s="4">
        <v>54521</v>
      </c>
      <c r="N92" s="18">
        <f t="shared" si="4"/>
        <v>0.17042981943168578</v>
      </c>
      <c r="O92" s="20">
        <f t="shared" si="5"/>
        <v>0.23076923076923081</v>
      </c>
    </row>
    <row r="93" spans="1:15" x14ac:dyDescent="0.2">
      <c r="A93" s="3" t="s">
        <v>5</v>
      </c>
      <c r="B93" s="3" t="s">
        <v>121</v>
      </c>
      <c r="C93" s="3" t="s">
        <v>688</v>
      </c>
      <c r="D93" s="3" t="s">
        <v>606</v>
      </c>
      <c r="E93" s="8">
        <v>5.1692370543041655E-3</v>
      </c>
      <c r="F93" s="8">
        <v>0.2272825802894512</v>
      </c>
      <c r="G93" s="8">
        <v>0.14675386008529792</v>
      </c>
      <c r="H93" s="8">
        <v>9.3552613022357903E-3</v>
      </c>
      <c r="I93" s="8">
        <v>1.2978669005255016E-3</v>
      </c>
      <c r="J93" s="8">
        <f t="shared" si="3"/>
        <v>0.38985880563181463</v>
      </c>
      <c r="K93" s="8">
        <v>0.6594981320400346</v>
      </c>
      <c r="L93" s="3" t="s">
        <v>13</v>
      </c>
      <c r="M93" s="4">
        <v>277115</v>
      </c>
      <c r="N93" s="18">
        <f t="shared" si="4"/>
        <v>0.26963932640821997</v>
      </c>
      <c r="O93" s="20">
        <f t="shared" si="5"/>
        <v>0.40885532999788937</v>
      </c>
    </row>
    <row r="94" spans="1:15" x14ac:dyDescent="0.2">
      <c r="A94" s="3" t="s">
        <v>5</v>
      </c>
      <c r="B94" s="3" t="s">
        <v>122</v>
      </c>
      <c r="C94" s="3" t="s">
        <v>689</v>
      </c>
      <c r="D94" s="3" t="s">
        <v>607</v>
      </c>
      <c r="E94" s="8">
        <v>0.16483535155886248</v>
      </c>
      <c r="F94" s="8">
        <v>9.1145011245735222E-2</v>
      </c>
      <c r="G94" s="8">
        <v>0.18036847856025007</v>
      </c>
      <c r="H94" s="8">
        <v>4.361096052950586E-2</v>
      </c>
      <c r="I94" s="8">
        <v>1.613035421314014E-2</v>
      </c>
      <c r="J94" s="8">
        <f t="shared" si="3"/>
        <v>0.49609015610749374</v>
      </c>
      <c r="K94" s="8">
        <v>0.703718258290287</v>
      </c>
      <c r="L94" s="3" t="s">
        <v>16</v>
      </c>
      <c r="M94" s="4">
        <v>91865</v>
      </c>
      <c r="N94" s="18">
        <f t="shared" si="4"/>
        <v>0.20762810218279326</v>
      </c>
      <c r="O94" s="20">
        <f t="shared" si="5"/>
        <v>0.29504435864323664</v>
      </c>
    </row>
    <row r="95" spans="1:15" x14ac:dyDescent="0.2">
      <c r="A95" s="3" t="s">
        <v>5</v>
      </c>
      <c r="B95" s="3" t="s">
        <v>123</v>
      </c>
      <c r="C95" s="3" t="s">
        <v>690</v>
      </c>
      <c r="D95" s="3" t="s">
        <v>580</v>
      </c>
      <c r="E95" s="8">
        <v>0.21612003937085428</v>
      </c>
      <c r="F95" s="8">
        <v>0.15291591721249542</v>
      </c>
      <c r="G95" s="8">
        <v>0.16887571226553488</v>
      </c>
      <c r="H95" s="8">
        <v>3.0884596485307472E-2</v>
      </c>
      <c r="I95" s="8">
        <v>1.3541732933001737E-2</v>
      </c>
      <c r="J95" s="8">
        <f t="shared" si="3"/>
        <v>0.58233799826719379</v>
      </c>
      <c r="K95" s="8">
        <v>0.95955919124020184</v>
      </c>
      <c r="L95" s="3" t="s">
        <v>18</v>
      </c>
      <c r="M95" s="4">
        <v>228385</v>
      </c>
      <c r="N95" s="18">
        <f t="shared" si="4"/>
        <v>0.37722119297300805</v>
      </c>
      <c r="O95" s="20">
        <f t="shared" si="5"/>
        <v>0.39311925352459065</v>
      </c>
    </row>
    <row r="96" spans="1:15" x14ac:dyDescent="0.2">
      <c r="A96" s="3" t="s">
        <v>5</v>
      </c>
      <c r="B96" s="3" t="s">
        <v>124</v>
      </c>
      <c r="C96" s="3" t="s">
        <v>666</v>
      </c>
      <c r="D96" s="3" t="s">
        <v>581</v>
      </c>
      <c r="E96" s="8">
        <v>3.2167245378261045E-2</v>
      </c>
      <c r="F96" s="8">
        <v>7.2708904646858863E-2</v>
      </c>
      <c r="G96" s="8">
        <v>0.11034063826385808</v>
      </c>
      <c r="H96" s="8">
        <v>4.0000830186868674E-2</v>
      </c>
      <c r="I96" s="8">
        <v>0.14136994348358281</v>
      </c>
      <c r="J96" s="8">
        <f t="shared" si="3"/>
        <v>0.39658756195942946</v>
      </c>
      <c r="K96" s="8">
        <v>0.51556383054725829</v>
      </c>
      <c r="L96" s="3" t="s">
        <v>13</v>
      </c>
      <c r="M96" s="4">
        <v>427940</v>
      </c>
      <c r="N96" s="18">
        <f t="shared" si="4"/>
        <v>0.11897626858782884</v>
      </c>
      <c r="O96" s="20">
        <f t="shared" si="5"/>
        <v>0.23076923076923078</v>
      </c>
    </row>
    <row r="97" spans="1:15" x14ac:dyDescent="0.2">
      <c r="A97" s="3" t="s">
        <v>5</v>
      </c>
      <c r="B97" s="3" t="s">
        <v>125</v>
      </c>
      <c r="C97" s="3" t="s">
        <v>691</v>
      </c>
      <c r="D97" s="3" t="s">
        <v>608</v>
      </c>
      <c r="E97" s="8">
        <v>0.12476170586424823</v>
      </c>
      <c r="F97" s="8">
        <v>0.22239431729704365</v>
      </c>
      <c r="G97" s="8">
        <v>1.8407315057010078E-2</v>
      </c>
      <c r="H97" s="8">
        <v>2.3648886800036042E-2</v>
      </c>
      <c r="I97" s="8">
        <v>4.854436499934995E-2</v>
      </c>
      <c r="J97" s="8">
        <f t="shared" si="3"/>
        <v>0.43775659001768796</v>
      </c>
      <c r="K97" s="8">
        <v>0.56908356702299434</v>
      </c>
      <c r="L97" s="3" t="s">
        <v>10</v>
      </c>
      <c r="M97" s="4">
        <v>67551</v>
      </c>
      <c r="N97" s="18">
        <f t="shared" si="4"/>
        <v>0.13132697700530638</v>
      </c>
      <c r="O97" s="20">
        <f t="shared" si="5"/>
        <v>0.23076923076923075</v>
      </c>
    </row>
    <row r="98" spans="1:15" x14ac:dyDescent="0.2">
      <c r="A98" s="3" t="s">
        <v>5</v>
      </c>
      <c r="B98" s="3" t="s">
        <v>126</v>
      </c>
      <c r="C98" s="3" t="s">
        <v>656</v>
      </c>
      <c r="D98" s="3" t="s">
        <v>609</v>
      </c>
      <c r="E98" s="8">
        <v>0.30372795756236592</v>
      </c>
      <c r="F98" s="8">
        <v>0.16843920023195272</v>
      </c>
      <c r="G98" s="8">
        <v>0.10923473580130104</v>
      </c>
      <c r="H98" s="8">
        <v>1.0931995690677366E-2</v>
      </c>
      <c r="I98" s="8">
        <v>3.5324747527312052E-2</v>
      </c>
      <c r="J98" s="8">
        <f t="shared" si="3"/>
        <v>0.62765863681360912</v>
      </c>
      <c r="K98" s="8">
        <v>0.9298066702716079</v>
      </c>
      <c r="L98" s="3" t="s">
        <v>18</v>
      </c>
      <c r="M98" s="4">
        <v>159811</v>
      </c>
      <c r="N98" s="18">
        <f t="shared" si="4"/>
        <v>0.30214803345799879</v>
      </c>
      <c r="O98" s="20">
        <f t="shared" si="5"/>
        <v>0.32495791127174606</v>
      </c>
    </row>
    <row r="99" spans="1:15" x14ac:dyDescent="0.2">
      <c r="A99" s="3" t="s">
        <v>5</v>
      </c>
      <c r="B99" s="3" t="s">
        <v>127</v>
      </c>
      <c r="C99" s="3" t="s">
        <v>657</v>
      </c>
      <c r="D99" s="3" t="s">
        <v>584</v>
      </c>
      <c r="E99" s="8">
        <v>0.13173206701707785</v>
      </c>
      <c r="F99" s="8">
        <v>8.8351419724954319E-2</v>
      </c>
      <c r="G99" s="8">
        <v>0.19255638673510342</v>
      </c>
      <c r="H99" s="8">
        <v>2.9212463646991873E-3</v>
      </c>
      <c r="I99" s="8">
        <v>1.0619236009437049E-2</v>
      </c>
      <c r="J99" s="8">
        <f t="shared" si="3"/>
        <v>0.42618035585127184</v>
      </c>
      <c r="K99" s="8">
        <v>0.55403446260665346</v>
      </c>
      <c r="L99" s="3" t="s">
        <v>18</v>
      </c>
      <c r="M99" s="4">
        <v>205727</v>
      </c>
      <c r="N99" s="18">
        <f t="shared" si="4"/>
        <v>0.12785410675538161</v>
      </c>
      <c r="O99" s="20">
        <f t="shared" si="5"/>
        <v>0.23076923076923087</v>
      </c>
    </row>
    <row r="100" spans="1:15" x14ac:dyDescent="0.2">
      <c r="A100" s="3" t="s">
        <v>5</v>
      </c>
      <c r="B100" s="3" t="s">
        <v>128</v>
      </c>
      <c r="C100" s="3" t="s">
        <v>658</v>
      </c>
      <c r="D100" s="3" t="s">
        <v>610</v>
      </c>
      <c r="E100" s="8">
        <v>0.32823749977037509</v>
      </c>
      <c r="F100" s="8">
        <v>0.19173916007533884</v>
      </c>
      <c r="G100" s="8">
        <v>0.15893601399927582</v>
      </c>
      <c r="H100" s="8">
        <v>4.5680591472890802E-2</v>
      </c>
      <c r="I100" s="8">
        <v>0.12904359713784244</v>
      </c>
      <c r="J100" s="8">
        <f t="shared" si="3"/>
        <v>0.85363686245572301</v>
      </c>
      <c r="K100" s="8">
        <v>1.3683269364211146</v>
      </c>
      <c r="L100" s="3" t="s">
        <v>13</v>
      </c>
      <c r="M100" s="4">
        <v>301294</v>
      </c>
      <c r="N100" s="18">
        <f t="shared" si="4"/>
        <v>0.51469007396539157</v>
      </c>
      <c r="O100" s="20">
        <f t="shared" si="5"/>
        <v>0.3761455396848164</v>
      </c>
    </row>
    <row r="101" spans="1:15" x14ac:dyDescent="0.2">
      <c r="A101" s="3" t="s">
        <v>5</v>
      </c>
      <c r="B101" s="3" t="s">
        <v>129</v>
      </c>
      <c r="C101" s="3" t="s">
        <v>692</v>
      </c>
      <c r="D101" s="3" t="s">
        <v>586</v>
      </c>
      <c r="E101" s="8">
        <v>0.4454561042931558</v>
      </c>
      <c r="F101" s="8">
        <v>3.4163125238252821E-3</v>
      </c>
      <c r="G101" s="8">
        <v>9.7474389205946407E-2</v>
      </c>
      <c r="H101" s="8">
        <v>8.1531609146729359E-3</v>
      </c>
      <c r="I101" s="8">
        <v>0.21352945276742663</v>
      </c>
      <c r="J101" s="8">
        <f t="shared" si="3"/>
        <v>0.76802941970502703</v>
      </c>
      <c r="K101" s="8">
        <v>1.0164588416535989</v>
      </c>
      <c r="L101" s="3" t="s">
        <v>16</v>
      </c>
      <c r="M101" s="4">
        <v>34146</v>
      </c>
      <c r="N101" s="18">
        <f t="shared" si="4"/>
        <v>0.24842942194857187</v>
      </c>
      <c r="O101" s="20">
        <f t="shared" si="5"/>
        <v>0.2444067696281938</v>
      </c>
    </row>
    <row r="102" spans="1:15" x14ac:dyDescent="0.2">
      <c r="A102" s="3" t="s">
        <v>5</v>
      </c>
      <c r="B102" s="3" t="s">
        <v>130</v>
      </c>
      <c r="C102" s="3" t="s">
        <v>693</v>
      </c>
      <c r="D102" s="3" t="s">
        <v>587</v>
      </c>
      <c r="E102" s="8">
        <v>5.2136661943055385E-2</v>
      </c>
      <c r="F102" s="8">
        <v>0.24189120733627273</v>
      </c>
      <c r="G102" s="8">
        <v>9.0256919359926802E-2</v>
      </c>
      <c r="H102" s="8">
        <v>2.6925014882646606E-2</v>
      </c>
      <c r="I102" s="8">
        <v>7.5236707133720021E-2</v>
      </c>
      <c r="J102" s="8">
        <f t="shared" si="3"/>
        <v>0.4864465106556215</v>
      </c>
      <c r="K102" s="8">
        <v>0.63238046385230795</v>
      </c>
      <c r="L102" s="3" t="s">
        <v>18</v>
      </c>
      <c r="M102" s="4">
        <v>220059</v>
      </c>
      <c r="N102" s="18">
        <f t="shared" si="4"/>
        <v>0.14593395319668645</v>
      </c>
      <c r="O102" s="20">
        <f t="shared" si="5"/>
        <v>0.23076923076923078</v>
      </c>
    </row>
    <row r="103" spans="1:15" x14ac:dyDescent="0.2">
      <c r="A103" s="3" t="s">
        <v>5</v>
      </c>
      <c r="B103" s="3" t="s">
        <v>131</v>
      </c>
      <c r="C103" s="3" t="s">
        <v>694</v>
      </c>
      <c r="D103" s="3" t="s">
        <v>588</v>
      </c>
      <c r="E103" s="8">
        <v>0.31591828075364831</v>
      </c>
      <c r="F103" s="8">
        <v>0.16548665533668108</v>
      </c>
      <c r="G103" s="8">
        <v>9.5646695346824184E-2</v>
      </c>
      <c r="H103" s="8">
        <v>3.2967390967636262E-2</v>
      </c>
      <c r="I103" s="8">
        <v>0.26091064768116778</v>
      </c>
      <c r="J103" s="8">
        <f t="shared" si="3"/>
        <v>0.87092967008595767</v>
      </c>
      <c r="K103" s="8">
        <v>1.4297032612211751</v>
      </c>
      <c r="L103" s="3" t="s">
        <v>18</v>
      </c>
      <c r="M103" s="4">
        <v>127827</v>
      </c>
      <c r="N103" s="18">
        <f t="shared" si="4"/>
        <v>0.55877359113521741</v>
      </c>
      <c r="O103" s="20">
        <f t="shared" si="5"/>
        <v>0.3908318644093623</v>
      </c>
    </row>
    <row r="104" spans="1:15" x14ac:dyDescent="0.2">
      <c r="A104" s="3" t="s">
        <v>5</v>
      </c>
      <c r="B104" s="3" t="s">
        <v>132</v>
      </c>
      <c r="C104" s="3" t="s">
        <v>695</v>
      </c>
      <c r="D104" s="3" t="s">
        <v>589</v>
      </c>
      <c r="E104" s="8">
        <v>0.21958209888346619</v>
      </c>
      <c r="F104" s="8">
        <v>0.26603147919604747</v>
      </c>
      <c r="G104" s="8">
        <v>4.220840986108805E-2</v>
      </c>
      <c r="H104" s="8">
        <v>4.7988908407926682E-2</v>
      </c>
      <c r="I104" s="8">
        <v>0.21237298881064307</v>
      </c>
      <c r="J104" s="8">
        <f t="shared" si="3"/>
        <v>0.78818388515917148</v>
      </c>
      <c r="K104" s="8">
        <v>1.1843194382815925</v>
      </c>
      <c r="L104" s="3" t="s">
        <v>10</v>
      </c>
      <c r="M104" s="4">
        <v>249472</v>
      </c>
      <c r="N104" s="18">
        <f t="shared" si="4"/>
        <v>0.39613555312242099</v>
      </c>
      <c r="O104" s="20">
        <f t="shared" si="5"/>
        <v>0.3344837045799065</v>
      </c>
    </row>
    <row r="105" spans="1:15" x14ac:dyDescent="0.2">
      <c r="A105" s="3" t="s">
        <v>5</v>
      </c>
      <c r="B105" s="3" t="s">
        <v>133</v>
      </c>
      <c r="C105" s="3" t="s">
        <v>696</v>
      </c>
      <c r="D105" s="3" t="s">
        <v>590</v>
      </c>
      <c r="E105" s="8">
        <v>0.14558525152189555</v>
      </c>
      <c r="F105" s="8">
        <v>0.20367797047939518</v>
      </c>
      <c r="G105" s="8">
        <v>0.16765179171826819</v>
      </c>
      <c r="H105" s="8">
        <v>1.8411150973126567E-2</v>
      </c>
      <c r="I105" s="8">
        <v>0.12126539693901918</v>
      </c>
      <c r="J105" s="8">
        <f t="shared" si="3"/>
        <v>0.65659156163170462</v>
      </c>
      <c r="K105" s="8">
        <v>0.85356903012121599</v>
      </c>
      <c r="L105" s="3" t="s">
        <v>10</v>
      </c>
      <c r="M105" s="4">
        <v>699555</v>
      </c>
      <c r="N105" s="18">
        <f t="shared" si="4"/>
        <v>0.19697746848951136</v>
      </c>
      <c r="O105" s="20">
        <f t="shared" si="5"/>
        <v>0.23076923076923075</v>
      </c>
    </row>
    <row r="106" spans="1:15" x14ac:dyDescent="0.2">
      <c r="A106" s="3" t="s">
        <v>5</v>
      </c>
      <c r="B106" s="3" t="s">
        <v>134</v>
      </c>
      <c r="C106" s="3" t="s">
        <v>664</v>
      </c>
      <c r="D106" s="3" t="s">
        <v>549</v>
      </c>
      <c r="E106" s="8">
        <v>0.21889031520900337</v>
      </c>
      <c r="F106" s="8">
        <v>6.4931550839265578E-2</v>
      </c>
      <c r="G106" s="8">
        <v>0.1637585980084077</v>
      </c>
      <c r="H106" s="8">
        <v>2.6138386120128407E-2</v>
      </c>
      <c r="I106" s="8">
        <v>0.118497028219642</v>
      </c>
      <c r="J106" s="8">
        <f t="shared" si="3"/>
        <v>0.59221587839644707</v>
      </c>
      <c r="K106" s="8">
        <v>0.76988064191538119</v>
      </c>
      <c r="L106" s="3" t="s">
        <v>18</v>
      </c>
      <c r="M106" s="4">
        <v>26259</v>
      </c>
      <c r="N106" s="18">
        <f t="shared" si="4"/>
        <v>0.17766476351893412</v>
      </c>
      <c r="O106" s="20">
        <f t="shared" si="5"/>
        <v>0.23076923076923078</v>
      </c>
    </row>
    <row r="107" spans="1:15" x14ac:dyDescent="0.2">
      <c r="A107" s="3" t="s">
        <v>5</v>
      </c>
      <c r="B107" s="3" t="s">
        <v>135</v>
      </c>
      <c r="C107" s="3" t="s">
        <v>697</v>
      </c>
      <c r="D107" s="3" t="s">
        <v>611</v>
      </c>
      <c r="E107" s="8">
        <v>0.14922426993758142</v>
      </c>
      <c r="F107" s="8">
        <v>7.6432071144527991E-2</v>
      </c>
      <c r="G107" s="8">
        <v>0.15540854150033662</v>
      </c>
      <c r="H107" s="8">
        <v>4.0496344098844998E-2</v>
      </c>
      <c r="I107" s="8">
        <v>0.23870689922920718</v>
      </c>
      <c r="J107" s="8">
        <f t="shared" si="3"/>
        <v>0.66026812591049822</v>
      </c>
      <c r="K107" s="8">
        <v>0.9280063260386312</v>
      </c>
      <c r="L107" s="3" t="s">
        <v>18</v>
      </c>
      <c r="M107" s="4">
        <v>116502</v>
      </c>
      <c r="N107" s="18">
        <f t="shared" si="4"/>
        <v>0.26773820012813299</v>
      </c>
      <c r="O107" s="20">
        <f t="shared" si="5"/>
        <v>0.2885090247940697</v>
      </c>
    </row>
    <row r="108" spans="1:15" x14ac:dyDescent="0.2">
      <c r="A108" s="3" t="s">
        <v>5</v>
      </c>
      <c r="B108" s="3" t="s">
        <v>136</v>
      </c>
      <c r="C108" s="3" t="s">
        <v>698</v>
      </c>
      <c r="D108" s="3" t="s">
        <v>593</v>
      </c>
      <c r="E108" s="8">
        <v>0.14527634837604514</v>
      </c>
      <c r="F108" s="8">
        <v>0.10499712960872422</v>
      </c>
      <c r="G108" s="8">
        <v>8.4697076185555692E-2</v>
      </c>
      <c r="H108" s="8">
        <v>8.1574812655598741E-4</v>
      </c>
      <c r="I108" s="8">
        <v>0.27254170511587933</v>
      </c>
      <c r="J108" s="8">
        <f t="shared" si="3"/>
        <v>0.60832800741276039</v>
      </c>
      <c r="K108" s="8">
        <v>0.88001686340113172</v>
      </c>
      <c r="L108" s="3" t="s">
        <v>6</v>
      </c>
      <c r="M108" s="4">
        <v>833027</v>
      </c>
      <c r="N108" s="18">
        <f t="shared" si="4"/>
        <v>0.27168885598837134</v>
      </c>
      <c r="O108" s="20">
        <f t="shared" si="5"/>
        <v>0.30873142014385396</v>
      </c>
    </row>
    <row r="109" spans="1:15" x14ac:dyDescent="0.2">
      <c r="A109" s="3" t="s">
        <v>5</v>
      </c>
      <c r="B109" s="3" t="s">
        <v>137</v>
      </c>
      <c r="C109" s="3" t="s">
        <v>690</v>
      </c>
      <c r="D109" s="3" t="s">
        <v>612</v>
      </c>
      <c r="E109" s="8">
        <v>0.24717378297057357</v>
      </c>
      <c r="F109" s="8">
        <v>0.15231654698993685</v>
      </c>
      <c r="G109" s="8">
        <v>0.11747665151395024</v>
      </c>
      <c r="H109" s="8">
        <v>4.927505844273497E-2</v>
      </c>
      <c r="I109" s="8">
        <v>1.8613850400575293E-2</v>
      </c>
      <c r="J109" s="8">
        <f t="shared" si="3"/>
        <v>0.58485589031777085</v>
      </c>
      <c r="K109" s="8">
        <v>0.97162736593243493</v>
      </c>
      <c r="L109" s="3" t="s">
        <v>16</v>
      </c>
      <c r="M109" s="4">
        <v>106731</v>
      </c>
      <c r="N109" s="18">
        <f t="shared" si="4"/>
        <v>0.38677147561466407</v>
      </c>
      <c r="O109" s="20">
        <f t="shared" si="5"/>
        <v>0.39806564653877752</v>
      </c>
    </row>
    <row r="110" spans="1:15" x14ac:dyDescent="0.2">
      <c r="A110" s="3" t="s">
        <v>5</v>
      </c>
      <c r="B110" s="3" t="s">
        <v>138</v>
      </c>
      <c r="C110" s="3" t="s">
        <v>656</v>
      </c>
      <c r="D110" s="3" t="s">
        <v>541</v>
      </c>
      <c r="E110" s="8">
        <v>0.40456997261265532</v>
      </c>
      <c r="F110" s="8">
        <v>0.16866969540584681</v>
      </c>
      <c r="G110" s="8">
        <v>4.4844091810728508E-2</v>
      </c>
      <c r="H110" s="8">
        <v>1.9266209884083993E-2</v>
      </c>
      <c r="I110" s="8">
        <v>0.28824546560225217</v>
      </c>
      <c r="J110" s="8">
        <f t="shared" si="3"/>
        <v>0.92559543531556676</v>
      </c>
      <c r="K110" s="8">
        <v>1.2032740659102368</v>
      </c>
      <c r="L110" s="3" t="s">
        <v>16</v>
      </c>
      <c r="M110" s="4">
        <v>121981</v>
      </c>
      <c r="N110" s="18">
        <f t="shared" si="4"/>
        <v>0.27767863059467002</v>
      </c>
      <c r="O110" s="20">
        <f t="shared" si="5"/>
        <v>0.23076923076923075</v>
      </c>
    </row>
    <row r="111" spans="1:15" x14ac:dyDescent="0.2">
      <c r="A111" s="3" t="s">
        <v>5</v>
      </c>
      <c r="B111" s="3" t="s">
        <v>139</v>
      </c>
      <c r="C111" s="3" t="s">
        <v>657</v>
      </c>
      <c r="D111" s="3" t="s">
        <v>542</v>
      </c>
      <c r="E111" s="8">
        <v>6.1165140163653098E-2</v>
      </c>
      <c r="F111" s="8">
        <v>4.3691115708140028E-2</v>
      </c>
      <c r="G111" s="8">
        <v>0.16567072304703767</v>
      </c>
      <c r="H111" s="8">
        <v>2.3100786118994517E-2</v>
      </c>
      <c r="I111" s="8">
        <v>0.11238823447388248</v>
      </c>
      <c r="J111" s="8">
        <f t="shared" si="3"/>
        <v>0.4060159995117078</v>
      </c>
      <c r="K111" s="8">
        <v>0.52782079936522019</v>
      </c>
      <c r="L111" s="3" t="s">
        <v>18</v>
      </c>
      <c r="M111" s="4">
        <v>228251</v>
      </c>
      <c r="N111" s="18">
        <f t="shared" si="4"/>
        <v>0.12180479985351239</v>
      </c>
      <c r="O111" s="20">
        <f t="shared" si="5"/>
        <v>0.23076923076923084</v>
      </c>
    </row>
    <row r="112" spans="1:15" x14ac:dyDescent="0.2">
      <c r="A112" s="3" t="s">
        <v>5</v>
      </c>
      <c r="B112" s="3" t="s">
        <v>140</v>
      </c>
      <c r="C112" s="3" t="s">
        <v>658</v>
      </c>
      <c r="D112" s="3" t="s">
        <v>543</v>
      </c>
      <c r="E112" s="8">
        <v>0.15614040806558566</v>
      </c>
      <c r="F112" s="8">
        <v>6.0530485201790935E-3</v>
      </c>
      <c r="G112" s="8">
        <v>0.10468480087952597</v>
      </c>
      <c r="H112" s="8">
        <v>3.2513025234665205E-2</v>
      </c>
      <c r="I112" s="8">
        <v>7.774125238771043E-2</v>
      </c>
      <c r="J112" s="8">
        <f t="shared" si="3"/>
        <v>0.37713253508766631</v>
      </c>
      <c r="K112" s="8">
        <v>0.56417145707810035</v>
      </c>
      <c r="L112" s="3" t="s">
        <v>18</v>
      </c>
      <c r="M112" s="4">
        <v>75844</v>
      </c>
      <c r="N112" s="18">
        <f t="shared" si="4"/>
        <v>0.18703892199043404</v>
      </c>
      <c r="O112" s="20">
        <f t="shared" si="5"/>
        <v>0.33152850900881636</v>
      </c>
    </row>
    <row r="113" spans="1:15" x14ac:dyDescent="0.2">
      <c r="A113" s="3" t="s">
        <v>5</v>
      </c>
      <c r="B113" s="3" t="s">
        <v>141</v>
      </c>
      <c r="C113" s="3" t="s">
        <v>659</v>
      </c>
      <c r="D113" s="3" t="s">
        <v>544</v>
      </c>
      <c r="E113" s="8">
        <v>0.36293121012895529</v>
      </c>
      <c r="F113" s="8">
        <v>2.8591600285283767E-2</v>
      </c>
      <c r="G113" s="8">
        <v>0.1284875067547776</v>
      </c>
      <c r="H113" s="8">
        <v>2.7440545761545049E-2</v>
      </c>
      <c r="I113" s="8">
        <v>0.23811063650541764</v>
      </c>
      <c r="J113" s="8">
        <f t="shared" si="3"/>
        <v>0.78556149943597942</v>
      </c>
      <c r="K113" s="8">
        <v>1.254415679017528</v>
      </c>
      <c r="L113" s="3" t="s">
        <v>10</v>
      </c>
      <c r="M113" s="4">
        <v>221407</v>
      </c>
      <c r="N113" s="18">
        <f t="shared" si="4"/>
        <v>0.46885417958154862</v>
      </c>
      <c r="O113" s="20">
        <f t="shared" si="5"/>
        <v>0.37376300968173509</v>
      </c>
    </row>
    <row r="114" spans="1:15" x14ac:dyDescent="0.2">
      <c r="A114" s="3" t="s">
        <v>5</v>
      </c>
      <c r="B114" s="3" t="s">
        <v>142</v>
      </c>
      <c r="C114" s="3" t="s">
        <v>660</v>
      </c>
      <c r="D114" s="3" t="s">
        <v>545</v>
      </c>
      <c r="E114" s="8">
        <v>0.31540569890709086</v>
      </c>
      <c r="F114" s="8">
        <v>6.8975791844437875E-2</v>
      </c>
      <c r="G114" s="8">
        <v>9.5483304580922412E-2</v>
      </c>
      <c r="H114" s="8">
        <v>2.7964686963074487E-2</v>
      </c>
      <c r="I114" s="8">
        <v>6.2872715032626383E-2</v>
      </c>
      <c r="J114" s="8">
        <f t="shared" si="3"/>
        <v>0.57070219732815197</v>
      </c>
      <c r="K114" s="8">
        <v>0.74191285652659755</v>
      </c>
      <c r="L114" s="3" t="s">
        <v>10</v>
      </c>
      <c r="M114" s="4">
        <v>790110</v>
      </c>
      <c r="N114" s="18">
        <f t="shared" si="4"/>
        <v>0.17121065919844558</v>
      </c>
      <c r="O114" s="20">
        <f t="shared" si="5"/>
        <v>0.23076923076923075</v>
      </c>
    </row>
    <row r="115" spans="1:15" x14ac:dyDescent="0.2">
      <c r="A115" s="3" t="s">
        <v>5</v>
      </c>
      <c r="B115" s="3" t="s">
        <v>143</v>
      </c>
      <c r="C115" s="3" t="s">
        <v>661</v>
      </c>
      <c r="D115" s="3" t="s">
        <v>546</v>
      </c>
      <c r="E115" s="8">
        <v>0.40907367401739902</v>
      </c>
      <c r="F115" s="8">
        <v>0.13099904234451187</v>
      </c>
      <c r="G115" s="8">
        <v>1.2598553294721239E-2</v>
      </c>
      <c r="H115" s="8">
        <v>1.1047826191083743E-2</v>
      </c>
      <c r="I115" s="8">
        <v>0.11218886147583988</v>
      </c>
      <c r="J115" s="8">
        <f t="shared" si="3"/>
        <v>0.67590795732355569</v>
      </c>
      <c r="K115" s="8">
        <v>1.0347476065683936</v>
      </c>
      <c r="L115" s="3" t="s">
        <v>18</v>
      </c>
      <c r="M115" s="4">
        <v>105050</v>
      </c>
      <c r="N115" s="18">
        <f t="shared" si="4"/>
        <v>0.35883964924483791</v>
      </c>
      <c r="O115" s="20">
        <f t="shared" si="5"/>
        <v>0.34678954265464129</v>
      </c>
    </row>
    <row r="116" spans="1:15" x14ac:dyDescent="0.2">
      <c r="A116" s="3" t="s">
        <v>5</v>
      </c>
      <c r="B116" s="3" t="s">
        <v>144</v>
      </c>
      <c r="C116" s="3" t="s">
        <v>662</v>
      </c>
      <c r="D116" s="3" t="s">
        <v>547</v>
      </c>
      <c r="E116" s="8">
        <v>3.204924619276367E-2</v>
      </c>
      <c r="F116" s="8">
        <v>9.4698828330412779E-2</v>
      </c>
      <c r="G116" s="8">
        <v>0.18211063944206876</v>
      </c>
      <c r="H116" s="8">
        <v>6.6756930227539202E-3</v>
      </c>
      <c r="I116" s="8">
        <v>0.20833299745219419</v>
      </c>
      <c r="J116" s="8">
        <f t="shared" si="3"/>
        <v>0.52386740444019342</v>
      </c>
      <c r="K116" s="8">
        <v>0.79193023965266307</v>
      </c>
      <c r="L116" s="3" t="s">
        <v>18</v>
      </c>
      <c r="M116" s="4">
        <v>303343</v>
      </c>
      <c r="N116" s="18">
        <f t="shared" si="4"/>
        <v>0.26806283521246965</v>
      </c>
      <c r="O116" s="20">
        <f t="shared" si="5"/>
        <v>0.33849299065791549</v>
      </c>
    </row>
    <row r="117" spans="1:15" x14ac:dyDescent="0.2">
      <c r="A117" s="3" t="s">
        <v>5</v>
      </c>
      <c r="B117" s="3" t="s">
        <v>145</v>
      </c>
      <c r="C117" s="3" t="s">
        <v>663</v>
      </c>
      <c r="D117" s="3" t="s">
        <v>548</v>
      </c>
      <c r="E117" s="8">
        <v>0.45123742423437663</v>
      </c>
      <c r="F117" s="8">
        <v>0.11438499422359349</v>
      </c>
      <c r="G117" s="8">
        <v>8.0907273637734783E-2</v>
      </c>
      <c r="H117" s="8">
        <v>4.6880143134433123E-2</v>
      </c>
      <c r="I117" s="8">
        <v>5.5242771385252E-2</v>
      </c>
      <c r="J117" s="8">
        <f t="shared" si="3"/>
        <v>0.74865260661539001</v>
      </c>
      <c r="K117" s="8">
        <v>1.1619817181042988</v>
      </c>
      <c r="L117" s="3" t="s">
        <v>13</v>
      </c>
      <c r="M117" s="4">
        <v>527366</v>
      </c>
      <c r="N117" s="18">
        <f t="shared" si="4"/>
        <v>0.41332911148890883</v>
      </c>
      <c r="O117" s="20">
        <f t="shared" si="5"/>
        <v>0.35571051166211948</v>
      </c>
    </row>
    <row r="118" spans="1:15" x14ac:dyDescent="0.2">
      <c r="A118" s="3" t="s">
        <v>5</v>
      </c>
      <c r="B118" s="3" t="s">
        <v>146</v>
      </c>
      <c r="C118" s="3" t="s">
        <v>664</v>
      </c>
      <c r="D118" s="3" t="s">
        <v>549</v>
      </c>
      <c r="E118" s="8">
        <v>0.45921812204463697</v>
      </c>
      <c r="F118" s="8">
        <v>0.16656574234997581</v>
      </c>
      <c r="G118" s="8">
        <v>7.1865211648356533E-2</v>
      </c>
      <c r="H118" s="8">
        <v>8.0832472525681261E-3</v>
      </c>
      <c r="I118" s="8">
        <v>0.14232589649564711</v>
      </c>
      <c r="J118" s="8">
        <f t="shared" si="3"/>
        <v>0.84805821979118456</v>
      </c>
      <c r="K118" s="8">
        <v>1.355192366093116</v>
      </c>
      <c r="L118" s="3" t="s">
        <v>13</v>
      </c>
      <c r="M118" s="4">
        <v>88690</v>
      </c>
      <c r="N118" s="18">
        <f t="shared" si="4"/>
        <v>0.50713414630193143</v>
      </c>
      <c r="O118" s="20">
        <f t="shared" si="5"/>
        <v>0.37421561616669113</v>
      </c>
    </row>
    <row r="119" spans="1:15" x14ac:dyDescent="0.2">
      <c r="A119" s="3" t="s">
        <v>5</v>
      </c>
      <c r="B119" s="3" t="s">
        <v>147</v>
      </c>
      <c r="C119" s="3" t="s">
        <v>665</v>
      </c>
      <c r="D119" s="3" t="s">
        <v>550</v>
      </c>
      <c r="E119" s="8">
        <v>8.8491891070114015E-2</v>
      </c>
      <c r="F119" s="8">
        <v>0.1219136242747219</v>
      </c>
      <c r="G119" s="8">
        <v>9.3040959690371631E-3</v>
      </c>
      <c r="H119" s="8">
        <v>4.4774184945317484E-3</v>
      </c>
      <c r="I119" s="8">
        <v>0.22863206782284187</v>
      </c>
      <c r="J119" s="8">
        <f t="shared" si="3"/>
        <v>0.45281909763124673</v>
      </c>
      <c r="K119" s="8">
        <v>0.58866482692062072</v>
      </c>
      <c r="L119" s="3" t="s">
        <v>6</v>
      </c>
      <c r="M119" s="4">
        <v>1110731</v>
      </c>
      <c r="N119" s="18">
        <f t="shared" si="4"/>
        <v>0.135845729289374</v>
      </c>
      <c r="O119" s="20">
        <f t="shared" si="5"/>
        <v>0.23076923076923073</v>
      </c>
    </row>
    <row r="120" spans="1:15" x14ac:dyDescent="0.2">
      <c r="A120" s="3" t="s">
        <v>5</v>
      </c>
      <c r="B120" s="3" t="s">
        <v>148</v>
      </c>
      <c r="C120" s="3" t="s">
        <v>666</v>
      </c>
      <c r="D120" s="3" t="s">
        <v>551</v>
      </c>
      <c r="E120" s="8">
        <v>0.1474481565014592</v>
      </c>
      <c r="F120" s="8">
        <v>9.1902567464093296E-2</v>
      </c>
      <c r="G120" s="8">
        <v>1.8586478455396627E-2</v>
      </c>
      <c r="H120" s="8">
        <v>2.9826574506582881E-3</v>
      </c>
      <c r="I120" s="8">
        <v>0.10803550130535046</v>
      </c>
      <c r="J120" s="8">
        <f t="shared" si="3"/>
        <v>0.36895536117695787</v>
      </c>
      <c r="K120" s="8">
        <v>0.52189742673331174</v>
      </c>
      <c r="L120" s="3" t="s">
        <v>10</v>
      </c>
      <c r="M120" s="4">
        <v>439051</v>
      </c>
      <c r="N120" s="18">
        <f t="shared" si="4"/>
        <v>0.15294206555635387</v>
      </c>
      <c r="O120" s="20">
        <f t="shared" si="5"/>
        <v>0.29305004723563599</v>
      </c>
    </row>
    <row r="121" spans="1:15" x14ac:dyDescent="0.2">
      <c r="A121" s="3" t="s">
        <v>5</v>
      </c>
      <c r="B121" s="3" t="s">
        <v>149</v>
      </c>
      <c r="C121" s="3" t="s">
        <v>667</v>
      </c>
      <c r="D121" s="3" t="s">
        <v>552</v>
      </c>
      <c r="E121" s="8">
        <v>0.27606968413256161</v>
      </c>
      <c r="F121" s="8">
        <v>0.14334049578450625</v>
      </c>
      <c r="G121" s="8">
        <v>0.1434260757157568</v>
      </c>
      <c r="H121" s="8">
        <v>2.1315736319907561E-2</v>
      </c>
      <c r="I121" s="8">
        <v>0.19683027143975421</v>
      </c>
      <c r="J121" s="8">
        <f t="shared" si="3"/>
        <v>0.78098226339248644</v>
      </c>
      <c r="K121" s="8">
        <v>1.0152769424102324</v>
      </c>
      <c r="L121" s="3" t="s">
        <v>16</v>
      </c>
      <c r="M121" s="4">
        <v>230147</v>
      </c>
      <c r="N121" s="18">
        <f t="shared" si="4"/>
        <v>0.23429467901774592</v>
      </c>
      <c r="O121" s="20">
        <f t="shared" si="5"/>
        <v>0.23076923076923075</v>
      </c>
    </row>
    <row r="122" spans="1:15" x14ac:dyDescent="0.2">
      <c r="A122" s="3" t="s">
        <v>5</v>
      </c>
      <c r="B122" s="3" t="s">
        <v>150</v>
      </c>
      <c r="C122" s="3" t="s">
        <v>668</v>
      </c>
      <c r="D122" s="3" t="s">
        <v>553</v>
      </c>
      <c r="E122" s="8">
        <v>0.22680748998205719</v>
      </c>
      <c r="F122" s="8">
        <v>8.9108889990985443E-2</v>
      </c>
      <c r="G122" s="8">
        <v>0.12632916235454239</v>
      </c>
      <c r="H122" s="8">
        <v>3.7498403946013975E-2</v>
      </c>
      <c r="I122" s="8">
        <v>2.1518494348157658E-2</v>
      </c>
      <c r="J122" s="8">
        <f t="shared" si="3"/>
        <v>0.50126244062175662</v>
      </c>
      <c r="K122" s="8">
        <v>0.6516411728082836</v>
      </c>
      <c r="L122" s="3" t="s">
        <v>6</v>
      </c>
      <c r="M122" s="4">
        <v>757728</v>
      </c>
      <c r="N122" s="18">
        <f t="shared" si="4"/>
        <v>0.15037873218652698</v>
      </c>
      <c r="O122" s="20">
        <f t="shared" si="5"/>
        <v>0.23076923076923075</v>
      </c>
    </row>
    <row r="123" spans="1:15" x14ac:dyDescent="0.2">
      <c r="A123" s="3" t="s">
        <v>5</v>
      </c>
      <c r="B123" s="3" t="s">
        <v>151</v>
      </c>
      <c r="C123" s="3" t="s">
        <v>669</v>
      </c>
      <c r="D123" s="3" t="s">
        <v>554</v>
      </c>
      <c r="E123" s="8">
        <v>5.9540919287728922E-2</v>
      </c>
      <c r="F123" s="8">
        <v>2.0015239856959188E-2</v>
      </c>
      <c r="G123" s="8">
        <v>0.19087220925772705</v>
      </c>
      <c r="H123" s="8">
        <v>4.0804101521627854E-2</v>
      </c>
      <c r="I123" s="8">
        <v>0.23629034390373979</v>
      </c>
      <c r="J123" s="8">
        <f t="shared" si="3"/>
        <v>0.54752281382778278</v>
      </c>
      <c r="K123" s="8">
        <v>0.89122033845472259</v>
      </c>
      <c r="L123" s="3" t="s">
        <v>16</v>
      </c>
      <c r="M123" s="4">
        <v>216380</v>
      </c>
      <c r="N123" s="18">
        <f t="shared" si="4"/>
        <v>0.34369752462693981</v>
      </c>
      <c r="O123" s="20">
        <f t="shared" si="5"/>
        <v>0.38564820594520238</v>
      </c>
    </row>
    <row r="124" spans="1:15" x14ac:dyDescent="0.2">
      <c r="A124" s="3" t="s">
        <v>5</v>
      </c>
      <c r="B124" s="3" t="s">
        <v>152</v>
      </c>
      <c r="C124" s="3" t="s">
        <v>670</v>
      </c>
      <c r="D124" s="3" t="s">
        <v>555</v>
      </c>
      <c r="E124" s="8">
        <v>0.16869001906472791</v>
      </c>
      <c r="F124" s="8">
        <v>6.7691850614288946E-3</v>
      </c>
      <c r="G124" s="8">
        <v>5.6252045655284903E-2</v>
      </c>
      <c r="H124" s="8">
        <v>2.0464670794326695E-2</v>
      </c>
      <c r="I124" s="8">
        <v>4.2479275498223078E-2</v>
      </c>
      <c r="J124" s="8">
        <f t="shared" si="3"/>
        <v>0.29465519607399149</v>
      </c>
      <c r="K124" s="8">
        <v>0.38305175489618892</v>
      </c>
      <c r="L124" s="3" t="s">
        <v>6</v>
      </c>
      <c r="M124" s="4">
        <v>849402</v>
      </c>
      <c r="N124" s="18">
        <f t="shared" si="4"/>
        <v>8.8396558822197435E-2</v>
      </c>
      <c r="O124" s="20">
        <f t="shared" si="5"/>
        <v>0.23076923076923075</v>
      </c>
    </row>
    <row r="125" spans="1:15" x14ac:dyDescent="0.2">
      <c r="A125" s="3" t="s">
        <v>5</v>
      </c>
      <c r="B125" s="3" t="s">
        <v>153</v>
      </c>
      <c r="C125" s="3" t="s">
        <v>671</v>
      </c>
      <c r="D125" s="3" t="s">
        <v>556</v>
      </c>
      <c r="E125" s="8">
        <v>0.23883552461726043</v>
      </c>
      <c r="F125" s="8">
        <v>0.240647104651731</v>
      </c>
      <c r="G125" s="8">
        <v>7.5017609959102297E-2</v>
      </c>
      <c r="H125" s="8">
        <v>8.8313703297833394E-3</v>
      </c>
      <c r="I125" s="8">
        <v>6.9177044594584139E-2</v>
      </c>
      <c r="J125" s="8">
        <f t="shared" si="3"/>
        <v>0.63250865415246127</v>
      </c>
      <c r="K125" s="8">
        <v>0.95002621527610198</v>
      </c>
      <c r="L125" s="3" t="s">
        <v>16</v>
      </c>
      <c r="M125" s="4">
        <v>49627</v>
      </c>
      <c r="N125" s="18">
        <f t="shared" si="4"/>
        <v>0.31751756112364071</v>
      </c>
      <c r="O125" s="20">
        <f t="shared" si="5"/>
        <v>0.33421978890483772</v>
      </c>
    </row>
    <row r="126" spans="1:15" x14ac:dyDescent="0.2">
      <c r="A126" s="3" t="s">
        <v>5</v>
      </c>
      <c r="B126" s="3" t="s">
        <v>154</v>
      </c>
      <c r="C126" s="3" t="s">
        <v>672</v>
      </c>
      <c r="D126" s="3" t="s">
        <v>557</v>
      </c>
      <c r="E126" s="8">
        <v>0.32694005152128941</v>
      </c>
      <c r="F126" s="8">
        <v>0.16168772488651817</v>
      </c>
      <c r="G126" s="8">
        <v>0.18313339772414611</v>
      </c>
      <c r="H126" s="8">
        <v>4.291355553962143E-2</v>
      </c>
      <c r="I126" s="8">
        <v>7.0912758335305151E-2</v>
      </c>
      <c r="J126" s="8">
        <f t="shared" si="3"/>
        <v>0.78558748800688027</v>
      </c>
      <c r="K126" s="8">
        <v>1.0689061762061236</v>
      </c>
      <c r="L126" s="3" t="s">
        <v>13</v>
      </c>
      <c r="M126" s="4">
        <v>267298</v>
      </c>
      <c r="N126" s="18">
        <f t="shared" si="4"/>
        <v>0.28331868819924333</v>
      </c>
      <c r="O126" s="20">
        <f t="shared" si="5"/>
        <v>0.2650547770290077</v>
      </c>
    </row>
    <row r="127" spans="1:15" x14ac:dyDescent="0.2">
      <c r="A127" s="3" t="s">
        <v>5</v>
      </c>
      <c r="B127" s="3" t="s">
        <v>155</v>
      </c>
      <c r="C127" s="3" t="s">
        <v>673</v>
      </c>
      <c r="D127" s="3" t="s">
        <v>558</v>
      </c>
      <c r="E127" s="8">
        <v>0.15914282913545508</v>
      </c>
      <c r="F127" s="8">
        <v>0.28211146341476745</v>
      </c>
      <c r="G127" s="8">
        <v>3.944441677873281E-2</v>
      </c>
      <c r="H127" s="8">
        <v>3.8924555123615147E-3</v>
      </c>
      <c r="I127" s="8">
        <v>0.27060417956193933</v>
      </c>
      <c r="J127" s="8">
        <f t="shared" si="3"/>
        <v>0.7551953444032562</v>
      </c>
      <c r="K127" s="8">
        <v>0.99731470998531302</v>
      </c>
      <c r="L127" s="3" t="s">
        <v>10</v>
      </c>
      <c r="M127" s="4">
        <v>449525</v>
      </c>
      <c r="N127" s="18">
        <f t="shared" si="4"/>
        <v>0.24211936558205682</v>
      </c>
      <c r="O127" s="20">
        <f t="shared" si="5"/>
        <v>0.24277127686768241</v>
      </c>
    </row>
    <row r="128" spans="1:15" x14ac:dyDescent="0.2">
      <c r="A128" s="3" t="s">
        <v>5</v>
      </c>
      <c r="B128" s="3" t="s">
        <v>156</v>
      </c>
      <c r="C128" s="3" t="s">
        <v>674</v>
      </c>
      <c r="D128" s="3" t="s">
        <v>559</v>
      </c>
      <c r="E128" s="8">
        <v>0.17778877154181838</v>
      </c>
      <c r="F128" s="8">
        <v>0.29787942301525949</v>
      </c>
      <c r="G128" s="8">
        <v>3.3276981434567036E-3</v>
      </c>
      <c r="H128" s="8">
        <v>4.7149391127418019E-2</v>
      </c>
      <c r="I128" s="8">
        <v>2.7040396893084351E-2</v>
      </c>
      <c r="J128" s="8">
        <f t="shared" si="3"/>
        <v>0.55318568072103691</v>
      </c>
      <c r="K128" s="8">
        <v>0.72711443580304802</v>
      </c>
      <c r="L128" s="3" t="s">
        <v>16</v>
      </c>
      <c r="M128" s="4">
        <v>101939</v>
      </c>
      <c r="N128" s="18">
        <f t="shared" si="4"/>
        <v>0.17392875508201111</v>
      </c>
      <c r="O128" s="20">
        <f t="shared" si="5"/>
        <v>0.23920410119477098</v>
      </c>
    </row>
    <row r="129" spans="1:15" x14ac:dyDescent="0.2">
      <c r="A129" s="3" t="s">
        <v>5</v>
      </c>
      <c r="B129" s="3" t="s">
        <v>157</v>
      </c>
      <c r="C129" s="3" t="s">
        <v>675</v>
      </c>
      <c r="D129" s="3" t="s">
        <v>560</v>
      </c>
      <c r="E129" s="8">
        <v>0.22445453617026406</v>
      </c>
      <c r="F129" s="8">
        <v>0.11145749760939458</v>
      </c>
      <c r="G129" s="8">
        <v>1.1833401606781591E-2</v>
      </c>
      <c r="H129" s="8">
        <v>1.5855765323694638E-2</v>
      </c>
      <c r="I129" s="8">
        <v>5.4302961459526254E-2</v>
      </c>
      <c r="J129" s="8">
        <f t="shared" si="3"/>
        <v>0.41790416216966109</v>
      </c>
      <c r="K129" s="8">
        <v>0.66766059950746448</v>
      </c>
      <c r="L129" s="3" t="s">
        <v>13</v>
      </c>
      <c r="M129" s="4">
        <v>299753</v>
      </c>
      <c r="N129" s="18">
        <f t="shared" si="4"/>
        <v>0.24975643733780339</v>
      </c>
      <c r="O129" s="20">
        <f t="shared" si="5"/>
        <v>0.37407694496582483</v>
      </c>
    </row>
    <row r="130" spans="1:15" x14ac:dyDescent="0.2">
      <c r="A130" s="3" t="s">
        <v>5</v>
      </c>
      <c r="B130" s="3" t="s">
        <v>158</v>
      </c>
      <c r="C130" s="3" t="s">
        <v>676</v>
      </c>
      <c r="D130" s="3" t="s">
        <v>561</v>
      </c>
      <c r="E130" s="8">
        <v>3.444118256801032E-2</v>
      </c>
      <c r="F130" s="8">
        <v>0.19946560134070615</v>
      </c>
      <c r="G130" s="8">
        <v>1.2148857759703358E-2</v>
      </c>
      <c r="H130" s="8">
        <v>2.5003761455951637E-2</v>
      </c>
      <c r="I130" s="8">
        <v>0.24755497565187068</v>
      </c>
      <c r="J130" s="8">
        <f t="shared" si="3"/>
        <v>0.51861437877624217</v>
      </c>
      <c r="K130" s="8">
        <v>0.82653050176805221</v>
      </c>
      <c r="L130" s="3" t="s">
        <v>10</v>
      </c>
      <c r="M130" s="4">
        <v>465004</v>
      </c>
      <c r="N130" s="18">
        <f t="shared" si="4"/>
        <v>0.30791612299181004</v>
      </c>
      <c r="O130" s="20">
        <f t="shared" si="5"/>
        <v>0.37254054427893335</v>
      </c>
    </row>
    <row r="131" spans="1:15" x14ac:dyDescent="0.2">
      <c r="A131" s="3" t="s">
        <v>5</v>
      </c>
      <c r="B131" s="3" t="s">
        <v>159</v>
      </c>
      <c r="C131" s="3" t="s">
        <v>656</v>
      </c>
      <c r="D131" s="3" t="s">
        <v>562</v>
      </c>
      <c r="E131" s="8">
        <v>0.33123147579008611</v>
      </c>
      <c r="F131" s="8">
        <v>0.20447568050548151</v>
      </c>
      <c r="G131" s="8">
        <v>7.2084952245770981E-2</v>
      </c>
      <c r="H131" s="8">
        <v>3.7404340532284273E-2</v>
      </c>
      <c r="I131" s="8">
        <v>0.19970650152752184</v>
      </c>
      <c r="J131" s="8">
        <f t="shared" ref="J131:J194" si="6">SUM(E131:I131)</f>
        <v>0.84490295060114473</v>
      </c>
      <c r="K131" s="8">
        <v>1.4128770229185252</v>
      </c>
      <c r="L131" s="3" t="s">
        <v>13</v>
      </c>
      <c r="M131" s="4">
        <v>233512</v>
      </c>
      <c r="N131" s="18">
        <f t="shared" ref="N131:N194" si="7">K131-J131</f>
        <v>0.56797407231738051</v>
      </c>
      <c r="O131" s="20">
        <f t="shared" ref="O131:O194" si="8">N131/K131</f>
        <v>0.40199823700447651</v>
      </c>
    </row>
    <row r="132" spans="1:15" x14ac:dyDescent="0.2">
      <c r="A132" s="3" t="s">
        <v>5</v>
      </c>
      <c r="B132" s="3" t="s">
        <v>160</v>
      </c>
      <c r="C132" s="3" t="s">
        <v>657</v>
      </c>
      <c r="D132" s="3" t="s">
        <v>563</v>
      </c>
      <c r="E132" s="8">
        <v>0.27955302181562014</v>
      </c>
      <c r="F132" s="8">
        <v>0.20894663653534648</v>
      </c>
      <c r="G132" s="8">
        <v>7.1903725125057077E-2</v>
      </c>
      <c r="H132" s="8">
        <v>4.8814621934659227E-2</v>
      </c>
      <c r="I132" s="8">
        <v>6.6412341141771025E-2</v>
      </c>
      <c r="J132" s="8">
        <f t="shared" si="6"/>
        <v>0.67563034655245402</v>
      </c>
      <c r="K132" s="8">
        <v>1.0405082764883491</v>
      </c>
      <c r="L132" s="3" t="s">
        <v>6</v>
      </c>
      <c r="M132" s="4">
        <v>1163910</v>
      </c>
      <c r="N132" s="18">
        <f t="shared" si="7"/>
        <v>0.36487792993589507</v>
      </c>
      <c r="O132" s="20">
        <f t="shared" si="8"/>
        <v>0.35067278000645558</v>
      </c>
    </row>
    <row r="133" spans="1:15" x14ac:dyDescent="0.2">
      <c r="A133" s="3" t="s">
        <v>5</v>
      </c>
      <c r="B133" s="3" t="s">
        <v>161</v>
      </c>
      <c r="C133" s="3" t="s">
        <v>658</v>
      </c>
      <c r="D133" s="3" t="s">
        <v>564</v>
      </c>
      <c r="E133" s="8">
        <v>0.16997911139059324</v>
      </c>
      <c r="F133" s="8">
        <v>4.6406405248263435E-2</v>
      </c>
      <c r="G133" s="8">
        <v>0.10364992178245541</v>
      </c>
      <c r="H133" s="8">
        <v>2.7890754421732229E-2</v>
      </c>
      <c r="I133" s="8">
        <v>0.25159034705358041</v>
      </c>
      <c r="J133" s="8">
        <f t="shared" si="6"/>
        <v>0.59951653989662468</v>
      </c>
      <c r="K133" s="8">
        <v>0.7793715018656121</v>
      </c>
      <c r="L133" s="3" t="s">
        <v>16</v>
      </c>
      <c r="M133" s="4">
        <v>175164</v>
      </c>
      <c r="N133" s="18">
        <f t="shared" si="7"/>
        <v>0.17985496196898743</v>
      </c>
      <c r="O133" s="20">
        <f t="shared" si="8"/>
        <v>0.23076923076923078</v>
      </c>
    </row>
    <row r="134" spans="1:15" x14ac:dyDescent="0.2">
      <c r="A134" s="3" t="s">
        <v>5</v>
      </c>
      <c r="B134" s="3" t="s">
        <v>162</v>
      </c>
      <c r="C134" s="3" t="s">
        <v>677</v>
      </c>
      <c r="D134" s="3" t="s">
        <v>565</v>
      </c>
      <c r="E134" s="8">
        <v>0.10805113122320387</v>
      </c>
      <c r="F134" s="8">
        <v>9.1734260001316389E-2</v>
      </c>
      <c r="G134" s="8">
        <v>6.3563427778577514E-2</v>
      </c>
      <c r="H134" s="8">
        <v>4.3828097579308674E-2</v>
      </c>
      <c r="I134" s="8">
        <v>0.1539654359790848</v>
      </c>
      <c r="J134" s="8">
        <f t="shared" si="6"/>
        <v>0.46114235256149128</v>
      </c>
      <c r="K134" s="8">
        <v>0.60538194786095056</v>
      </c>
      <c r="L134" s="3" t="s">
        <v>13</v>
      </c>
      <c r="M134" s="4">
        <v>534294</v>
      </c>
      <c r="N134" s="18">
        <f t="shared" si="7"/>
        <v>0.14423959529945929</v>
      </c>
      <c r="O134" s="20">
        <f t="shared" si="8"/>
        <v>0.23826213485405995</v>
      </c>
    </row>
    <row r="135" spans="1:15" x14ac:dyDescent="0.2">
      <c r="A135" s="3" t="s">
        <v>5</v>
      </c>
      <c r="B135" s="3" t="s">
        <v>163</v>
      </c>
      <c r="C135" s="3" t="s">
        <v>678</v>
      </c>
      <c r="D135" s="3" t="s">
        <v>566</v>
      </c>
      <c r="E135" s="8">
        <v>1.9732266662429554E-2</v>
      </c>
      <c r="F135" s="8">
        <v>0.10537007425285512</v>
      </c>
      <c r="G135" s="8">
        <v>6.8104695199506335E-2</v>
      </c>
      <c r="H135" s="8">
        <v>3.3440127518516209E-2</v>
      </c>
      <c r="I135" s="8">
        <v>7.3959474243540116E-2</v>
      </c>
      <c r="J135" s="8">
        <f t="shared" si="6"/>
        <v>0.30060663787684733</v>
      </c>
      <c r="K135" s="8">
        <v>0.41512848137849578</v>
      </c>
      <c r="L135" s="3" t="s">
        <v>10</v>
      </c>
      <c r="M135" s="4">
        <v>759114</v>
      </c>
      <c r="N135" s="18">
        <f t="shared" si="7"/>
        <v>0.11452184350164846</v>
      </c>
      <c r="O135" s="20">
        <f t="shared" si="8"/>
        <v>0.27587084153166669</v>
      </c>
    </row>
    <row r="136" spans="1:15" x14ac:dyDescent="0.2">
      <c r="A136" s="3" t="s">
        <v>5</v>
      </c>
      <c r="B136" s="3" t="s">
        <v>164</v>
      </c>
      <c r="C136" s="3" t="s">
        <v>679</v>
      </c>
      <c r="D136" s="3" t="s">
        <v>567</v>
      </c>
      <c r="E136" s="8">
        <v>0.31184188997866036</v>
      </c>
      <c r="F136" s="8">
        <v>5.5401030475991327E-2</v>
      </c>
      <c r="G136" s="8">
        <v>0.11818555064198091</v>
      </c>
      <c r="H136" s="8">
        <v>2.8816647459415725E-2</v>
      </c>
      <c r="I136" s="8">
        <v>3.3370762151742638E-2</v>
      </c>
      <c r="J136" s="8">
        <f t="shared" si="6"/>
        <v>0.54761588070779088</v>
      </c>
      <c r="K136" s="8">
        <v>0.71190064492012817</v>
      </c>
      <c r="L136" s="3" t="s">
        <v>13</v>
      </c>
      <c r="M136" s="4">
        <v>397071</v>
      </c>
      <c r="N136" s="18">
        <f t="shared" si="7"/>
        <v>0.16428476421233729</v>
      </c>
      <c r="O136" s="20">
        <f t="shared" si="8"/>
        <v>0.23076923076923078</v>
      </c>
    </row>
    <row r="137" spans="1:15" x14ac:dyDescent="0.2">
      <c r="A137" s="3" t="s">
        <v>5</v>
      </c>
      <c r="B137" s="3" t="s">
        <v>165</v>
      </c>
      <c r="C137" s="3" t="s">
        <v>680</v>
      </c>
      <c r="D137" s="3" t="s">
        <v>568</v>
      </c>
      <c r="E137" s="8">
        <v>7.5352942423352665E-2</v>
      </c>
      <c r="F137" s="8">
        <v>1.6953215539230949E-2</v>
      </c>
      <c r="G137" s="8">
        <v>0.18045937422155089</v>
      </c>
      <c r="H137" s="8">
        <v>2.6046042492650301E-2</v>
      </c>
      <c r="I137" s="8">
        <v>7.4631723793190094E-2</v>
      </c>
      <c r="J137" s="8">
        <f t="shared" si="6"/>
        <v>0.37344329846997493</v>
      </c>
      <c r="K137" s="8">
        <v>0.48547628801096743</v>
      </c>
      <c r="L137" s="3" t="s">
        <v>13</v>
      </c>
      <c r="M137" s="4">
        <v>236747</v>
      </c>
      <c r="N137" s="18">
        <f t="shared" si="7"/>
        <v>0.1120329895409925</v>
      </c>
      <c r="O137" s="20">
        <f t="shared" si="8"/>
        <v>0.23076923076923081</v>
      </c>
    </row>
    <row r="138" spans="1:15" x14ac:dyDescent="0.2">
      <c r="A138" s="3" t="s">
        <v>5</v>
      </c>
      <c r="B138" s="3" t="s">
        <v>166</v>
      </c>
      <c r="C138" s="3" t="s">
        <v>681</v>
      </c>
      <c r="D138" s="3" t="s">
        <v>569</v>
      </c>
      <c r="E138" s="8">
        <v>0.18911508091672247</v>
      </c>
      <c r="F138" s="8">
        <v>0.27829089985241545</v>
      </c>
      <c r="G138" s="8">
        <v>3.9161706329558427E-2</v>
      </c>
      <c r="H138" s="8">
        <v>3.5725577552254577E-2</v>
      </c>
      <c r="I138" s="8">
        <v>6.1392866524073936E-3</v>
      </c>
      <c r="J138" s="8">
        <f t="shared" si="6"/>
        <v>0.54843255130335833</v>
      </c>
      <c r="K138" s="8">
        <v>0.84361801669837611</v>
      </c>
      <c r="L138" s="3" t="s">
        <v>10</v>
      </c>
      <c r="M138" s="4">
        <v>153756</v>
      </c>
      <c r="N138" s="18">
        <f t="shared" si="7"/>
        <v>0.29518546539501778</v>
      </c>
      <c r="O138" s="20">
        <f t="shared" si="8"/>
        <v>0.34990417410745894</v>
      </c>
    </row>
    <row r="139" spans="1:15" x14ac:dyDescent="0.2">
      <c r="A139" s="3" t="s">
        <v>5</v>
      </c>
      <c r="B139" s="3" t="s">
        <v>167</v>
      </c>
      <c r="C139" s="3" t="s">
        <v>664</v>
      </c>
      <c r="D139" s="3" t="s">
        <v>570</v>
      </c>
      <c r="E139" s="8">
        <v>0.3602511576722604</v>
      </c>
      <c r="F139" s="8">
        <v>0.2423162245053759</v>
      </c>
      <c r="G139" s="8">
        <v>0.11806242010773256</v>
      </c>
      <c r="H139" s="8">
        <v>2.2014078026920382E-2</v>
      </c>
      <c r="I139" s="8">
        <v>6.0248837311977665E-2</v>
      </c>
      <c r="J139" s="8">
        <f t="shared" si="6"/>
        <v>0.80289271762426684</v>
      </c>
      <c r="K139" s="8">
        <v>1.1236440760717421</v>
      </c>
      <c r="L139" s="3" t="s">
        <v>13</v>
      </c>
      <c r="M139" s="4">
        <v>208408</v>
      </c>
      <c r="N139" s="18">
        <f t="shared" si="7"/>
        <v>0.32075135844747527</v>
      </c>
      <c r="O139" s="20">
        <f t="shared" si="8"/>
        <v>0.28545636939485458</v>
      </c>
    </row>
    <row r="140" spans="1:15" x14ac:dyDescent="0.2">
      <c r="A140" s="3" t="s">
        <v>5</v>
      </c>
      <c r="B140" s="3" t="s">
        <v>168</v>
      </c>
      <c r="C140" s="3" t="s">
        <v>682</v>
      </c>
      <c r="D140" s="3" t="s">
        <v>571</v>
      </c>
      <c r="E140" s="8">
        <v>0.35250154128288125</v>
      </c>
      <c r="F140" s="8">
        <v>0.20367500508744835</v>
      </c>
      <c r="G140" s="8">
        <v>0.16228228968830138</v>
      </c>
      <c r="H140" s="8">
        <v>4.9900952473941843E-2</v>
      </c>
      <c r="I140" s="8">
        <v>3.5810366128535644E-2</v>
      </c>
      <c r="J140" s="8">
        <f t="shared" si="6"/>
        <v>0.80417015466110853</v>
      </c>
      <c r="K140" s="8">
        <v>1.045421201059441</v>
      </c>
      <c r="L140" s="3" t="s">
        <v>18</v>
      </c>
      <c r="M140" s="4">
        <v>1309</v>
      </c>
      <c r="N140" s="18">
        <f t="shared" si="7"/>
        <v>0.2412510463983325</v>
      </c>
      <c r="O140" s="20">
        <f t="shared" si="8"/>
        <v>0.23076923076923073</v>
      </c>
    </row>
    <row r="141" spans="1:15" x14ac:dyDescent="0.2">
      <c r="A141" s="3" t="s">
        <v>5</v>
      </c>
      <c r="B141" s="3" t="s">
        <v>169</v>
      </c>
      <c r="C141" s="3" t="s">
        <v>683</v>
      </c>
      <c r="D141" s="3" t="s">
        <v>572</v>
      </c>
      <c r="E141" s="8">
        <v>0.15731199939390611</v>
      </c>
      <c r="F141" s="8">
        <v>0.26190021736940289</v>
      </c>
      <c r="G141" s="8">
        <v>0.1271250801206015</v>
      </c>
      <c r="H141" s="8">
        <v>4.4909860756233863E-2</v>
      </c>
      <c r="I141" s="8">
        <v>0.25278797853153079</v>
      </c>
      <c r="J141" s="8">
        <f t="shared" si="6"/>
        <v>0.84403513617167514</v>
      </c>
      <c r="K141" s="8">
        <v>1.1506745897258497</v>
      </c>
      <c r="L141" s="3" t="s">
        <v>16</v>
      </c>
      <c r="M141" s="4">
        <v>100296</v>
      </c>
      <c r="N141" s="18">
        <f t="shared" si="7"/>
        <v>0.30663945355417455</v>
      </c>
      <c r="O141" s="20">
        <f t="shared" si="8"/>
        <v>0.26648668206641457</v>
      </c>
    </row>
    <row r="142" spans="1:15" x14ac:dyDescent="0.2">
      <c r="A142" s="3" t="s">
        <v>5</v>
      </c>
      <c r="B142" s="3" t="s">
        <v>170</v>
      </c>
      <c r="C142" s="3" t="s">
        <v>684</v>
      </c>
      <c r="D142" s="3" t="s">
        <v>573</v>
      </c>
      <c r="E142" s="8">
        <v>0.45607110301941189</v>
      </c>
      <c r="F142" s="8">
        <v>0.26578046290610324</v>
      </c>
      <c r="G142" s="8">
        <v>3.1051836597302287E-2</v>
      </c>
      <c r="H142" s="8">
        <v>7.8441715199689347E-3</v>
      </c>
      <c r="I142" s="8">
        <v>0.16707265367773491</v>
      </c>
      <c r="J142" s="8">
        <f t="shared" si="6"/>
        <v>0.92782022772052131</v>
      </c>
      <c r="K142" s="8">
        <v>1.4020188739398545</v>
      </c>
      <c r="L142" s="3" t="s">
        <v>6</v>
      </c>
      <c r="M142" s="4">
        <v>1109696</v>
      </c>
      <c r="N142" s="18">
        <f t="shared" si="7"/>
        <v>0.47419864621933316</v>
      </c>
      <c r="O142" s="20">
        <f t="shared" si="8"/>
        <v>0.3382255795792346</v>
      </c>
    </row>
    <row r="143" spans="1:15" x14ac:dyDescent="0.2">
      <c r="A143" s="3" t="s">
        <v>5</v>
      </c>
      <c r="B143" s="3" t="s">
        <v>171</v>
      </c>
      <c r="C143" s="3" t="s">
        <v>685</v>
      </c>
      <c r="D143" s="3" t="s">
        <v>574</v>
      </c>
      <c r="E143" s="8">
        <v>0.35814561384872734</v>
      </c>
      <c r="F143" s="8">
        <v>0.21730520685563467</v>
      </c>
      <c r="G143" s="8">
        <v>3.4206065687996202E-2</v>
      </c>
      <c r="H143" s="8">
        <v>5.7054664998384964E-5</v>
      </c>
      <c r="I143" s="8">
        <v>0.20339733985576566</v>
      </c>
      <c r="J143" s="8">
        <f t="shared" si="6"/>
        <v>0.81311128091312235</v>
      </c>
      <c r="K143" s="8">
        <v>1.3817081259693289</v>
      </c>
      <c r="L143" s="3" t="s">
        <v>13</v>
      </c>
      <c r="M143" s="4">
        <v>326530</v>
      </c>
      <c r="N143" s="18">
        <f t="shared" si="7"/>
        <v>0.56859684505620656</v>
      </c>
      <c r="O143" s="20">
        <f t="shared" si="8"/>
        <v>0.4115173345002302</v>
      </c>
    </row>
    <row r="144" spans="1:15" x14ac:dyDescent="0.2">
      <c r="A144" s="3" t="s">
        <v>5</v>
      </c>
      <c r="B144" s="3" t="s">
        <v>172</v>
      </c>
      <c r="C144" s="3" t="s">
        <v>686</v>
      </c>
      <c r="D144" s="3" t="s">
        <v>575</v>
      </c>
      <c r="E144" s="8">
        <v>0.46514755418183307</v>
      </c>
      <c r="F144" s="8">
        <v>0.15565861540836337</v>
      </c>
      <c r="G144" s="8">
        <v>8.9234290677831576E-2</v>
      </c>
      <c r="H144" s="8">
        <v>3.6740864268587528E-3</v>
      </c>
      <c r="I144" s="8">
        <v>0.11586563589883409</v>
      </c>
      <c r="J144" s="8">
        <f t="shared" si="6"/>
        <v>0.82958018259372079</v>
      </c>
      <c r="K144" s="8">
        <v>1.2458629994009645</v>
      </c>
      <c r="L144" s="3" t="s">
        <v>13</v>
      </c>
      <c r="M144" s="4">
        <v>292027</v>
      </c>
      <c r="N144" s="18">
        <f t="shared" si="7"/>
        <v>0.41628281680724366</v>
      </c>
      <c r="O144" s="20">
        <f t="shared" si="8"/>
        <v>0.33413209719479642</v>
      </c>
    </row>
    <row r="145" spans="1:15" x14ac:dyDescent="0.2">
      <c r="A145" s="3" t="s">
        <v>5</v>
      </c>
      <c r="B145" s="3" t="s">
        <v>173</v>
      </c>
      <c r="C145" s="3" t="s">
        <v>670</v>
      </c>
      <c r="D145" s="3" t="s">
        <v>576</v>
      </c>
      <c r="E145" s="8">
        <v>0.13747320657630063</v>
      </c>
      <c r="F145" s="8">
        <v>0.28950508005616765</v>
      </c>
      <c r="G145" s="8">
        <v>0.15747645731638865</v>
      </c>
      <c r="H145" s="8">
        <v>2.4028375457171181E-2</v>
      </c>
      <c r="I145" s="8">
        <v>0.23238020120540967</v>
      </c>
      <c r="J145" s="8">
        <f t="shared" si="6"/>
        <v>0.84086332061143787</v>
      </c>
      <c r="K145" s="8">
        <v>1.0931223167948694</v>
      </c>
      <c r="L145" s="3" t="s">
        <v>10</v>
      </c>
      <c r="M145" s="4">
        <v>675052</v>
      </c>
      <c r="N145" s="18">
        <f t="shared" si="7"/>
        <v>0.25225899618343151</v>
      </c>
      <c r="O145" s="20">
        <f t="shared" si="8"/>
        <v>0.23076923076923087</v>
      </c>
    </row>
    <row r="146" spans="1:15" x14ac:dyDescent="0.2">
      <c r="A146" s="3" t="s">
        <v>5</v>
      </c>
      <c r="B146" s="3" t="s">
        <v>174</v>
      </c>
      <c r="C146" s="3" t="s">
        <v>687</v>
      </c>
      <c r="D146" s="3" t="s">
        <v>577</v>
      </c>
      <c r="E146" s="8">
        <v>0.18721314484019214</v>
      </c>
      <c r="F146" s="8">
        <v>7.1269287158952088E-2</v>
      </c>
      <c r="G146" s="8">
        <v>3.9420159479626182E-2</v>
      </c>
      <c r="H146" s="8">
        <v>3.7778569617540572E-2</v>
      </c>
      <c r="I146" s="8">
        <v>0.2485069851764927</v>
      </c>
      <c r="J146" s="8">
        <f t="shared" si="6"/>
        <v>0.58418814627280369</v>
      </c>
      <c r="K146" s="8">
        <v>0.75944459015464483</v>
      </c>
      <c r="L146" s="3" t="s">
        <v>13</v>
      </c>
      <c r="M146" s="4">
        <v>260086</v>
      </c>
      <c r="N146" s="18">
        <f t="shared" si="7"/>
        <v>0.17525644388184114</v>
      </c>
      <c r="O146" s="20">
        <f t="shared" si="8"/>
        <v>0.23076923076923081</v>
      </c>
    </row>
    <row r="147" spans="1:15" x14ac:dyDescent="0.2">
      <c r="A147" s="3" t="s">
        <v>5</v>
      </c>
      <c r="B147" s="3" t="s">
        <v>175</v>
      </c>
      <c r="C147" s="3" t="s">
        <v>688</v>
      </c>
      <c r="D147" s="3" t="s">
        <v>578</v>
      </c>
      <c r="E147" s="8">
        <v>0.15753199976773152</v>
      </c>
      <c r="F147" s="8">
        <v>7.3077850650847223E-2</v>
      </c>
      <c r="G147" s="8">
        <v>0.15894824587595208</v>
      </c>
      <c r="H147" s="8">
        <v>4.3085920803584525E-2</v>
      </c>
      <c r="I147" s="8">
        <v>0.14277623835268752</v>
      </c>
      <c r="J147" s="8">
        <f t="shared" si="6"/>
        <v>0.57542025545080289</v>
      </c>
      <c r="K147" s="8">
        <v>0.77885163330659657</v>
      </c>
      <c r="L147" s="3" t="s">
        <v>18</v>
      </c>
      <c r="M147" s="4">
        <v>122225</v>
      </c>
      <c r="N147" s="18">
        <f t="shared" si="7"/>
        <v>0.20343137785579368</v>
      </c>
      <c r="O147" s="20">
        <f t="shared" si="8"/>
        <v>0.26119400557989519</v>
      </c>
    </row>
    <row r="148" spans="1:15" x14ac:dyDescent="0.2">
      <c r="A148" s="3" t="s">
        <v>5</v>
      </c>
      <c r="B148" s="3" t="s">
        <v>176</v>
      </c>
      <c r="C148" s="3" t="s">
        <v>689</v>
      </c>
      <c r="D148" s="3" t="s">
        <v>579</v>
      </c>
      <c r="E148" s="8">
        <v>7.2019181046207859E-2</v>
      </c>
      <c r="F148" s="8">
        <v>0.12691977882808203</v>
      </c>
      <c r="G148" s="8">
        <v>1.9147884764059132E-2</v>
      </c>
      <c r="H148" s="8">
        <v>2.7161901744411306E-2</v>
      </c>
      <c r="I148" s="8">
        <v>2.6080873835099071E-2</v>
      </c>
      <c r="J148" s="8">
        <f t="shared" si="6"/>
        <v>0.27132962021785939</v>
      </c>
      <c r="K148" s="8">
        <v>0.42801025325431513</v>
      </c>
      <c r="L148" s="3" t="s">
        <v>10</v>
      </c>
      <c r="M148" s="4">
        <v>80304</v>
      </c>
      <c r="N148" s="18">
        <f t="shared" si="7"/>
        <v>0.15668063303645574</v>
      </c>
      <c r="O148" s="20">
        <f t="shared" si="8"/>
        <v>0.36606747582600374</v>
      </c>
    </row>
    <row r="149" spans="1:15" x14ac:dyDescent="0.2">
      <c r="A149" s="3" t="s">
        <v>5</v>
      </c>
      <c r="B149" s="3" t="s">
        <v>177</v>
      </c>
      <c r="C149" s="3" t="s">
        <v>690</v>
      </c>
      <c r="D149" s="3" t="s">
        <v>580</v>
      </c>
      <c r="E149" s="8">
        <v>0.28766854241839412</v>
      </c>
      <c r="F149" s="8">
        <v>7.141417988649891E-2</v>
      </c>
      <c r="G149" s="8">
        <v>0.14997118632562823</v>
      </c>
      <c r="H149" s="8">
        <v>4.9399515025333379E-2</v>
      </c>
      <c r="I149" s="8">
        <v>5.6817930990291143E-2</v>
      </c>
      <c r="J149" s="8">
        <f t="shared" si="6"/>
        <v>0.61527135464614569</v>
      </c>
      <c r="K149" s="8">
        <v>0.82443275827394136</v>
      </c>
      <c r="L149" s="3" t="s">
        <v>18</v>
      </c>
      <c r="M149" s="4">
        <v>66589</v>
      </c>
      <c r="N149" s="18">
        <f t="shared" si="7"/>
        <v>0.20916140362779567</v>
      </c>
      <c r="O149" s="20">
        <f t="shared" si="8"/>
        <v>0.25370341186551421</v>
      </c>
    </row>
    <row r="150" spans="1:15" x14ac:dyDescent="0.2">
      <c r="A150" s="3" t="s">
        <v>5</v>
      </c>
      <c r="B150" s="3" t="s">
        <v>178</v>
      </c>
      <c r="C150" s="3" t="s">
        <v>666</v>
      </c>
      <c r="D150" s="3" t="s">
        <v>581</v>
      </c>
      <c r="E150" s="8">
        <v>6.9396443725102841E-2</v>
      </c>
      <c r="F150" s="8">
        <v>4.8133491432467333E-2</v>
      </c>
      <c r="G150" s="8">
        <v>2.422887049298077E-2</v>
      </c>
      <c r="H150" s="8">
        <v>9.7810760067712499E-3</v>
      </c>
      <c r="I150" s="8">
        <v>4.1213392079250274E-2</v>
      </c>
      <c r="J150" s="8">
        <f t="shared" si="6"/>
        <v>0.19275327373657247</v>
      </c>
      <c r="K150" s="8">
        <v>0.26005865452759325</v>
      </c>
      <c r="L150" s="3" t="s">
        <v>18</v>
      </c>
      <c r="M150" s="4">
        <v>101313</v>
      </c>
      <c r="N150" s="18">
        <f t="shared" si="7"/>
        <v>6.7305380791020775E-2</v>
      </c>
      <c r="O150" s="20">
        <f t="shared" si="8"/>
        <v>0.25880846347253328</v>
      </c>
    </row>
    <row r="151" spans="1:15" x14ac:dyDescent="0.2">
      <c r="A151" s="3" t="s">
        <v>5</v>
      </c>
      <c r="B151" s="3" t="s">
        <v>179</v>
      </c>
      <c r="C151" s="3" t="s">
        <v>691</v>
      </c>
      <c r="D151" s="3" t="s">
        <v>582</v>
      </c>
      <c r="E151" s="8">
        <v>0.43327470188641204</v>
      </c>
      <c r="F151" s="8">
        <v>0.21665707812630372</v>
      </c>
      <c r="G151" s="8">
        <v>0.1611640796494275</v>
      </c>
      <c r="H151" s="8">
        <v>1.4457583647093465E-2</v>
      </c>
      <c r="I151" s="8">
        <v>0.23353264522711767</v>
      </c>
      <c r="J151" s="8">
        <f t="shared" si="6"/>
        <v>1.0590860885363544</v>
      </c>
      <c r="K151" s="8">
        <v>1.3768119150972609</v>
      </c>
      <c r="L151" s="3" t="s">
        <v>13</v>
      </c>
      <c r="M151" s="4">
        <v>542821</v>
      </c>
      <c r="N151" s="18">
        <f t="shared" si="7"/>
        <v>0.31772582656090642</v>
      </c>
      <c r="O151" s="20">
        <f t="shared" si="8"/>
        <v>0.23076923076923081</v>
      </c>
    </row>
    <row r="152" spans="1:15" x14ac:dyDescent="0.2">
      <c r="A152" s="3" t="s">
        <v>5</v>
      </c>
      <c r="B152" s="3" t="s">
        <v>180</v>
      </c>
      <c r="C152" s="3" t="s">
        <v>656</v>
      </c>
      <c r="D152" s="3" t="s">
        <v>583</v>
      </c>
      <c r="E152" s="8">
        <v>0.37864617235711262</v>
      </c>
      <c r="F152" s="8">
        <v>0.18622004777331438</v>
      </c>
      <c r="G152" s="8">
        <v>2.4957022288078591E-2</v>
      </c>
      <c r="H152" s="8">
        <v>4.6035640333888489E-2</v>
      </c>
      <c r="I152" s="8">
        <v>8.0723445620169421E-3</v>
      </c>
      <c r="J152" s="8">
        <f t="shared" si="6"/>
        <v>0.6439312273144111</v>
      </c>
      <c r="K152" s="8">
        <v>0.83711059550873446</v>
      </c>
      <c r="L152" s="3" t="s">
        <v>18</v>
      </c>
      <c r="M152" s="4">
        <v>121303</v>
      </c>
      <c r="N152" s="18">
        <f t="shared" si="7"/>
        <v>0.19317936819432335</v>
      </c>
      <c r="O152" s="20">
        <f t="shared" si="8"/>
        <v>0.23076923076923078</v>
      </c>
    </row>
    <row r="153" spans="1:15" x14ac:dyDescent="0.2">
      <c r="A153" s="3" t="s">
        <v>5</v>
      </c>
      <c r="B153" s="3" t="s">
        <v>181</v>
      </c>
      <c r="C153" s="3" t="s">
        <v>657</v>
      </c>
      <c r="D153" s="3" t="s">
        <v>584</v>
      </c>
      <c r="E153" s="8">
        <v>1.3896124141079436E-2</v>
      </c>
      <c r="F153" s="8">
        <v>0.19979327780236625</v>
      </c>
      <c r="G153" s="8">
        <v>0.10895081083250813</v>
      </c>
      <c r="H153" s="8">
        <v>1.7634296005446377E-2</v>
      </c>
      <c r="I153" s="8">
        <v>0.12204932388882436</v>
      </c>
      <c r="J153" s="8">
        <f t="shared" si="6"/>
        <v>0.46232383267022448</v>
      </c>
      <c r="K153" s="8">
        <v>0.69038445947991023</v>
      </c>
      <c r="L153" s="3" t="s">
        <v>18</v>
      </c>
      <c r="M153" s="4">
        <v>84497</v>
      </c>
      <c r="N153" s="18">
        <f t="shared" si="7"/>
        <v>0.22806062680968575</v>
      </c>
      <c r="O153" s="20">
        <f t="shared" si="8"/>
        <v>0.33033858696861668</v>
      </c>
    </row>
    <row r="154" spans="1:15" x14ac:dyDescent="0.2">
      <c r="A154" s="3" t="s">
        <v>5</v>
      </c>
      <c r="B154" s="3" t="s">
        <v>182</v>
      </c>
      <c r="C154" s="3" t="s">
        <v>658</v>
      </c>
      <c r="D154" s="3" t="s">
        <v>585</v>
      </c>
      <c r="E154" s="8">
        <v>0.49345237584856411</v>
      </c>
      <c r="F154" s="8">
        <v>5.3074333678606221E-2</v>
      </c>
      <c r="G154" s="8">
        <v>6.2630850918716272E-2</v>
      </c>
      <c r="H154" s="8">
        <v>4.0107132808457407E-3</v>
      </c>
      <c r="I154" s="8">
        <v>4.5710018386673677E-2</v>
      </c>
      <c r="J154" s="8">
        <f t="shared" si="6"/>
        <v>0.65887829211340598</v>
      </c>
      <c r="K154" s="8">
        <v>0.85654177974742784</v>
      </c>
      <c r="L154" s="3" t="s">
        <v>16</v>
      </c>
      <c r="M154" s="4">
        <v>47856</v>
      </c>
      <c r="N154" s="18">
        <f t="shared" si="7"/>
        <v>0.19766348763402186</v>
      </c>
      <c r="O154" s="20">
        <f t="shared" si="8"/>
        <v>0.23076923076923084</v>
      </c>
    </row>
    <row r="155" spans="1:15" x14ac:dyDescent="0.2">
      <c r="A155" s="3" t="s">
        <v>5</v>
      </c>
      <c r="B155" s="3" t="s">
        <v>183</v>
      </c>
      <c r="C155" s="3" t="s">
        <v>692</v>
      </c>
      <c r="D155" s="3" t="s">
        <v>586</v>
      </c>
      <c r="E155" s="8">
        <v>0.17062195594876561</v>
      </c>
      <c r="F155" s="8">
        <v>9.3529851981018056E-2</v>
      </c>
      <c r="G155" s="8">
        <v>2.7583554573940974E-2</v>
      </c>
      <c r="H155" s="8">
        <v>1.6765194574388371E-2</v>
      </c>
      <c r="I155" s="8">
        <v>0.13156988937953476</v>
      </c>
      <c r="J155" s="8">
        <f t="shared" si="6"/>
        <v>0.4400704464576477</v>
      </c>
      <c r="K155" s="8">
        <v>0.60236912415107391</v>
      </c>
      <c r="L155" s="3" t="s">
        <v>13</v>
      </c>
      <c r="M155" s="4">
        <v>337077</v>
      </c>
      <c r="N155" s="18">
        <f t="shared" si="7"/>
        <v>0.16229867769342621</v>
      </c>
      <c r="O155" s="20">
        <f t="shared" si="8"/>
        <v>0.26943392545585015</v>
      </c>
    </row>
    <row r="156" spans="1:15" x14ac:dyDescent="0.2">
      <c r="A156" s="3" t="s">
        <v>5</v>
      </c>
      <c r="B156" s="3" t="s">
        <v>184</v>
      </c>
      <c r="C156" s="3" t="s">
        <v>693</v>
      </c>
      <c r="D156" s="3" t="s">
        <v>587</v>
      </c>
      <c r="E156" s="8">
        <v>0.32055749311813969</v>
      </c>
      <c r="F156" s="8">
        <v>1.1785146306643934E-2</v>
      </c>
      <c r="G156" s="8">
        <v>7.6240299441274445E-2</v>
      </c>
      <c r="H156" s="8">
        <v>1.3213896409746683E-4</v>
      </c>
      <c r="I156" s="8">
        <v>0.22893884012160995</v>
      </c>
      <c r="J156" s="8">
        <f t="shared" si="6"/>
        <v>0.63765391795176551</v>
      </c>
      <c r="K156" s="8">
        <v>1.0708196526031162</v>
      </c>
      <c r="L156" s="3" t="s">
        <v>10</v>
      </c>
      <c r="M156" s="4">
        <v>103241</v>
      </c>
      <c r="N156" s="18">
        <f t="shared" si="7"/>
        <v>0.43316573465135066</v>
      </c>
      <c r="O156" s="20">
        <f t="shared" si="8"/>
        <v>0.40451791634412343</v>
      </c>
    </row>
    <row r="157" spans="1:15" x14ac:dyDescent="0.2">
      <c r="A157" s="3" t="s">
        <v>5</v>
      </c>
      <c r="B157" s="3" t="s">
        <v>185</v>
      </c>
      <c r="C157" s="3" t="s">
        <v>694</v>
      </c>
      <c r="D157" s="3" t="s">
        <v>588</v>
      </c>
      <c r="E157" s="8">
        <v>0.20176254060648724</v>
      </c>
      <c r="F157" s="8">
        <v>0.20990814561274437</v>
      </c>
      <c r="G157" s="8">
        <v>0.10232482741911264</v>
      </c>
      <c r="H157" s="8">
        <v>7.8655514973984821E-4</v>
      </c>
      <c r="I157" s="8">
        <v>7.6374699268149021E-2</v>
      </c>
      <c r="J157" s="8">
        <f t="shared" si="6"/>
        <v>0.59115676805623307</v>
      </c>
      <c r="K157" s="8">
        <v>0.76850379847310302</v>
      </c>
      <c r="L157" s="3" t="s">
        <v>16</v>
      </c>
      <c r="M157" s="4">
        <v>13042</v>
      </c>
      <c r="N157" s="18">
        <f t="shared" si="7"/>
        <v>0.17734703041686994</v>
      </c>
      <c r="O157" s="20">
        <f t="shared" si="8"/>
        <v>0.23076923076923078</v>
      </c>
    </row>
    <row r="158" spans="1:15" x14ac:dyDescent="0.2">
      <c r="A158" s="3" t="s">
        <v>5</v>
      </c>
      <c r="B158" s="3" t="s">
        <v>186</v>
      </c>
      <c r="C158" s="3" t="s">
        <v>695</v>
      </c>
      <c r="D158" s="3" t="s">
        <v>589</v>
      </c>
      <c r="E158" s="8">
        <v>0.42888172517447304</v>
      </c>
      <c r="F158" s="8">
        <v>7.0217577549464796E-2</v>
      </c>
      <c r="G158" s="8">
        <v>0.18194857708194639</v>
      </c>
      <c r="H158" s="8">
        <v>3.7304525185140494E-3</v>
      </c>
      <c r="I158" s="8">
        <v>4.4951893391970719E-2</v>
      </c>
      <c r="J158" s="8">
        <f t="shared" si="6"/>
        <v>0.72973022571636892</v>
      </c>
      <c r="K158" s="8">
        <v>0.94864929343127957</v>
      </c>
      <c r="L158" s="3" t="s">
        <v>16</v>
      </c>
      <c r="M158" s="4">
        <v>216678</v>
      </c>
      <c r="N158" s="18">
        <f t="shared" si="7"/>
        <v>0.21891906771491065</v>
      </c>
      <c r="O158" s="20">
        <f t="shared" si="8"/>
        <v>0.23076923076923075</v>
      </c>
    </row>
    <row r="159" spans="1:15" x14ac:dyDescent="0.2">
      <c r="A159" s="3" t="s">
        <v>5</v>
      </c>
      <c r="B159" s="3" t="s">
        <v>187</v>
      </c>
      <c r="C159" s="3" t="s">
        <v>696</v>
      </c>
      <c r="D159" s="3" t="s">
        <v>590</v>
      </c>
      <c r="E159" s="8">
        <v>0.35260578134760678</v>
      </c>
      <c r="F159" s="8">
        <v>3.7373675597629274E-2</v>
      </c>
      <c r="G159" s="8">
        <v>0.19378325950628872</v>
      </c>
      <c r="H159" s="8">
        <v>1.2269271056327791E-2</v>
      </c>
      <c r="I159" s="8">
        <v>0.26326908301998664</v>
      </c>
      <c r="J159" s="8">
        <f t="shared" si="6"/>
        <v>0.85930107052783922</v>
      </c>
      <c r="K159" s="8">
        <v>1.1170913916861911</v>
      </c>
      <c r="L159" s="3" t="s">
        <v>6</v>
      </c>
      <c r="M159" s="4">
        <v>168869</v>
      </c>
      <c r="N159" s="18">
        <f t="shared" si="7"/>
        <v>0.25779032115835188</v>
      </c>
      <c r="O159" s="20">
        <f t="shared" si="8"/>
        <v>0.23076923076923084</v>
      </c>
    </row>
    <row r="160" spans="1:15" x14ac:dyDescent="0.2">
      <c r="A160" s="3" t="s">
        <v>5</v>
      </c>
      <c r="B160" s="3" t="s">
        <v>188</v>
      </c>
      <c r="C160" s="3" t="s">
        <v>664</v>
      </c>
      <c r="D160" s="3" t="s">
        <v>591</v>
      </c>
      <c r="E160" s="8">
        <v>0.4962134496907617</v>
      </c>
      <c r="F160" s="8">
        <v>4.0625476907821687E-2</v>
      </c>
      <c r="G160" s="8">
        <v>0.14432456468747418</v>
      </c>
      <c r="H160" s="8">
        <v>4.9998119756851776E-2</v>
      </c>
      <c r="I160" s="8">
        <v>4.1154343196081279E-2</v>
      </c>
      <c r="J160" s="8">
        <f t="shared" si="6"/>
        <v>0.77231595423899058</v>
      </c>
      <c r="K160" s="8">
        <v>1.0520157346258312</v>
      </c>
      <c r="L160" s="3" t="s">
        <v>13</v>
      </c>
      <c r="M160" s="4">
        <v>138783</v>
      </c>
      <c r="N160" s="18">
        <f t="shared" si="7"/>
        <v>0.27969978038684062</v>
      </c>
      <c r="O160" s="20">
        <f t="shared" si="8"/>
        <v>0.26587033936932608</v>
      </c>
    </row>
    <row r="161" spans="1:15" x14ac:dyDescent="0.2">
      <c r="A161" s="3" t="s">
        <v>5</v>
      </c>
      <c r="B161" s="3" t="s">
        <v>189</v>
      </c>
      <c r="C161" s="3" t="s">
        <v>697</v>
      </c>
      <c r="D161" s="3" t="s">
        <v>592</v>
      </c>
      <c r="E161" s="8">
        <v>0.49751381625535979</v>
      </c>
      <c r="F161" s="8">
        <v>0.13113594674720189</v>
      </c>
      <c r="G161" s="8">
        <v>3.3201175607184989E-2</v>
      </c>
      <c r="H161" s="8">
        <v>2.8636586340543169E-2</v>
      </c>
      <c r="I161" s="8">
        <v>0.13462766550965991</v>
      </c>
      <c r="J161" s="8">
        <f t="shared" si="6"/>
        <v>0.82511519045994963</v>
      </c>
      <c r="K161" s="8">
        <v>1.1110403338622137</v>
      </c>
      <c r="L161" s="3" t="s">
        <v>6</v>
      </c>
      <c r="M161" s="4">
        <v>988385</v>
      </c>
      <c r="N161" s="18">
        <f t="shared" si="7"/>
        <v>0.28592514340226405</v>
      </c>
      <c r="O161" s="20">
        <f t="shared" si="8"/>
        <v>0.25734902207224747</v>
      </c>
    </row>
    <row r="162" spans="1:15" x14ac:dyDescent="0.2">
      <c r="A162" s="3" t="s">
        <v>5</v>
      </c>
      <c r="B162" s="3" t="s">
        <v>190</v>
      </c>
      <c r="C162" s="3" t="s">
        <v>698</v>
      </c>
      <c r="D162" s="3" t="s">
        <v>593</v>
      </c>
      <c r="E162" s="8">
        <v>0.35309769061618934</v>
      </c>
      <c r="F162" s="8">
        <v>0.18368330143756961</v>
      </c>
      <c r="G162" s="8">
        <v>9.7219256041548158E-2</v>
      </c>
      <c r="H162" s="8">
        <v>3.7106632097028622E-2</v>
      </c>
      <c r="I162" s="8">
        <v>0.27862339519448681</v>
      </c>
      <c r="J162" s="8">
        <f t="shared" si="6"/>
        <v>0.94973027538682242</v>
      </c>
      <c r="K162" s="8">
        <v>1.2346493580028692</v>
      </c>
      <c r="L162" s="3" t="s">
        <v>6</v>
      </c>
      <c r="M162" s="4">
        <v>929312</v>
      </c>
      <c r="N162" s="18">
        <f t="shared" si="7"/>
        <v>0.28491908261604681</v>
      </c>
      <c r="O162" s="20">
        <f t="shared" si="8"/>
        <v>0.23076923076923084</v>
      </c>
    </row>
    <row r="163" spans="1:15" x14ac:dyDescent="0.2">
      <c r="A163" s="3" t="s">
        <v>5</v>
      </c>
      <c r="B163" s="3" t="s">
        <v>191</v>
      </c>
      <c r="C163" s="3" t="s">
        <v>690</v>
      </c>
      <c r="D163" s="3" t="s">
        <v>580</v>
      </c>
      <c r="E163" s="8">
        <v>0.19938311997032743</v>
      </c>
      <c r="F163" s="8">
        <v>0.26401005497733976</v>
      </c>
      <c r="G163" s="8">
        <v>5.9348546631565927E-2</v>
      </c>
      <c r="H163" s="8">
        <v>3.9584465151881243E-2</v>
      </c>
      <c r="I163" s="8">
        <v>9.7243291941320822E-2</v>
      </c>
      <c r="J163" s="8">
        <f t="shared" si="6"/>
        <v>0.65956947867243532</v>
      </c>
      <c r="K163" s="8">
        <v>0.85744032227416589</v>
      </c>
      <c r="L163" s="3" t="s">
        <v>10</v>
      </c>
      <c r="M163" s="4">
        <v>699727</v>
      </c>
      <c r="N163" s="18">
        <f t="shared" si="7"/>
        <v>0.19787084360173057</v>
      </c>
      <c r="O163" s="20">
        <f t="shared" si="8"/>
        <v>0.23076923076923075</v>
      </c>
    </row>
    <row r="164" spans="1:15" x14ac:dyDescent="0.2">
      <c r="A164" s="3" t="s">
        <v>5</v>
      </c>
      <c r="B164" s="3" t="s">
        <v>192</v>
      </c>
      <c r="C164" s="3" t="s">
        <v>656</v>
      </c>
      <c r="D164" s="3" t="s">
        <v>562</v>
      </c>
      <c r="E164" s="8">
        <v>2.3697839035324242E-2</v>
      </c>
      <c r="F164" s="8">
        <v>0.29970809321753328</v>
      </c>
      <c r="G164" s="8">
        <v>7.0424839927998667E-2</v>
      </c>
      <c r="H164" s="8">
        <v>2.3500922275261116E-2</v>
      </c>
      <c r="I164" s="8">
        <v>2.8708810549281448E-2</v>
      </c>
      <c r="J164" s="8">
        <f t="shared" si="6"/>
        <v>0.44604050500539871</v>
      </c>
      <c r="K164" s="8">
        <v>0.71006290493443303</v>
      </c>
      <c r="L164" s="3" t="s">
        <v>18</v>
      </c>
      <c r="M164" s="4">
        <v>284347</v>
      </c>
      <c r="N164" s="18">
        <f t="shared" si="7"/>
        <v>0.26402239992903431</v>
      </c>
      <c r="O164" s="20">
        <f t="shared" si="8"/>
        <v>0.37182959156754436</v>
      </c>
    </row>
    <row r="165" spans="1:15" x14ac:dyDescent="0.2">
      <c r="A165" s="3" t="s">
        <v>5</v>
      </c>
      <c r="B165" s="3" t="s">
        <v>193</v>
      </c>
      <c r="C165" s="3" t="s">
        <v>657</v>
      </c>
      <c r="D165" s="3" t="s">
        <v>563</v>
      </c>
      <c r="E165" s="8">
        <v>0.46863287194796394</v>
      </c>
      <c r="F165" s="8">
        <v>0.16212218404847151</v>
      </c>
      <c r="G165" s="8">
        <v>0.19269796627463773</v>
      </c>
      <c r="H165" s="8">
        <v>3.1877316200161154E-2</v>
      </c>
      <c r="I165" s="8">
        <v>0.19691552623696915</v>
      </c>
      <c r="J165" s="8">
        <f t="shared" si="6"/>
        <v>1.0522458647082034</v>
      </c>
      <c r="K165" s="8">
        <v>1.3679196241206644</v>
      </c>
      <c r="L165" s="3" t="s">
        <v>18</v>
      </c>
      <c r="M165" s="4">
        <v>272253</v>
      </c>
      <c r="N165" s="18">
        <f t="shared" si="7"/>
        <v>0.31567375941246101</v>
      </c>
      <c r="O165" s="20">
        <f t="shared" si="8"/>
        <v>0.23076923076923078</v>
      </c>
    </row>
    <row r="166" spans="1:15" x14ac:dyDescent="0.2">
      <c r="A166" s="3" t="s">
        <v>5</v>
      </c>
      <c r="B166" s="3" t="s">
        <v>194</v>
      </c>
      <c r="C166" s="3" t="s">
        <v>658</v>
      </c>
      <c r="D166" s="3" t="s">
        <v>564</v>
      </c>
      <c r="E166" s="8">
        <v>0.41228656517617401</v>
      </c>
      <c r="F166" s="8">
        <v>0.19107150273913151</v>
      </c>
      <c r="G166" s="8">
        <v>0.13715252432371106</v>
      </c>
      <c r="H166" s="8">
        <v>3.4205437357571369E-3</v>
      </c>
      <c r="I166" s="8">
        <v>3.0219139643667025E-2</v>
      </c>
      <c r="J166" s="8">
        <f t="shared" si="6"/>
        <v>0.77415027561844085</v>
      </c>
      <c r="K166" s="8">
        <v>1.0411836748754215</v>
      </c>
      <c r="L166" s="3" t="s">
        <v>10</v>
      </c>
      <c r="M166" s="4">
        <v>133502</v>
      </c>
      <c r="N166" s="18">
        <f t="shared" si="7"/>
        <v>0.26703339925698066</v>
      </c>
      <c r="O166" s="20">
        <f t="shared" si="8"/>
        <v>0.2564709817304151</v>
      </c>
    </row>
    <row r="167" spans="1:15" x14ac:dyDescent="0.2">
      <c r="A167" s="3" t="s">
        <v>5</v>
      </c>
      <c r="B167" s="3" t="s">
        <v>195</v>
      </c>
      <c r="C167" s="3" t="s">
        <v>659</v>
      </c>
      <c r="D167" s="3" t="s">
        <v>594</v>
      </c>
      <c r="E167" s="8">
        <v>5.4995795518462509E-2</v>
      </c>
      <c r="F167" s="8">
        <v>0.29326837820320301</v>
      </c>
      <c r="G167" s="8">
        <v>0.18334219734520532</v>
      </c>
      <c r="H167" s="8">
        <v>3.5009540844456989E-2</v>
      </c>
      <c r="I167" s="8">
        <v>0.23431980046398285</v>
      </c>
      <c r="J167" s="8">
        <f t="shared" si="6"/>
        <v>0.80093571237531058</v>
      </c>
      <c r="K167" s="8">
        <v>1.0412164260879038</v>
      </c>
      <c r="L167" s="3" t="s">
        <v>13</v>
      </c>
      <c r="M167" s="4">
        <v>30248</v>
      </c>
      <c r="N167" s="18">
        <f t="shared" si="7"/>
        <v>0.24028071371259319</v>
      </c>
      <c r="O167" s="20">
        <f t="shared" si="8"/>
        <v>0.23076923076923078</v>
      </c>
    </row>
    <row r="168" spans="1:15" x14ac:dyDescent="0.2">
      <c r="A168" s="3" t="s">
        <v>5</v>
      </c>
      <c r="B168" s="3" t="s">
        <v>196</v>
      </c>
      <c r="C168" s="3" t="s">
        <v>660</v>
      </c>
      <c r="D168" s="3" t="s">
        <v>595</v>
      </c>
      <c r="E168" s="8">
        <v>0.32788120317810415</v>
      </c>
      <c r="F168" s="8">
        <v>0.21094335399810885</v>
      </c>
      <c r="G168" s="8">
        <v>4.5476940421016292E-2</v>
      </c>
      <c r="H168" s="8">
        <v>4.4095842359257585E-2</v>
      </c>
      <c r="I168" s="8">
        <v>8.8677600200523024E-2</v>
      </c>
      <c r="J168" s="8">
        <f t="shared" si="6"/>
        <v>0.7170749401570099</v>
      </c>
      <c r="K168" s="8">
        <v>0.93219742220411295</v>
      </c>
      <c r="L168" s="3" t="s">
        <v>13</v>
      </c>
      <c r="M168" s="4">
        <v>413918</v>
      </c>
      <c r="N168" s="18">
        <f t="shared" si="7"/>
        <v>0.21512248204710305</v>
      </c>
      <c r="O168" s="20">
        <f t="shared" si="8"/>
        <v>0.23076923076923084</v>
      </c>
    </row>
    <row r="169" spans="1:15" x14ac:dyDescent="0.2">
      <c r="A169" s="3" t="s">
        <v>5</v>
      </c>
      <c r="B169" s="3" t="s">
        <v>197</v>
      </c>
      <c r="C169" s="3" t="s">
        <v>661</v>
      </c>
      <c r="D169" s="3" t="s">
        <v>574</v>
      </c>
      <c r="E169" s="8">
        <v>0.43207624580209619</v>
      </c>
      <c r="F169" s="8">
        <v>0.12756596897101777</v>
      </c>
      <c r="G169" s="8">
        <v>4.8207132959375912E-2</v>
      </c>
      <c r="H169" s="8">
        <v>3.3358142451942366E-2</v>
      </c>
      <c r="I169" s="8">
        <v>0.25258287281465741</v>
      </c>
      <c r="J169" s="8">
        <f t="shared" si="6"/>
        <v>0.89379036299908965</v>
      </c>
      <c r="K169" s="8">
        <v>1.4460306566232501</v>
      </c>
      <c r="L169" s="3" t="s">
        <v>10</v>
      </c>
      <c r="M169" s="4">
        <v>3495</v>
      </c>
      <c r="N169" s="18">
        <f t="shared" si="7"/>
        <v>0.55224029362416049</v>
      </c>
      <c r="O169" s="20">
        <f t="shared" si="8"/>
        <v>0.38190082007925341</v>
      </c>
    </row>
    <row r="170" spans="1:15" x14ac:dyDescent="0.2">
      <c r="A170" s="3" t="s">
        <v>5</v>
      </c>
      <c r="B170" s="3" t="s">
        <v>198</v>
      </c>
      <c r="C170" s="3" t="s">
        <v>662</v>
      </c>
      <c r="D170" s="3" t="s">
        <v>596</v>
      </c>
      <c r="E170" s="8">
        <v>0.17093065731454271</v>
      </c>
      <c r="F170" s="8">
        <v>9.2417275241634511E-2</v>
      </c>
      <c r="G170" s="8">
        <v>0.12373459597054522</v>
      </c>
      <c r="H170" s="8">
        <v>9.4906851806322249E-3</v>
      </c>
      <c r="I170" s="8">
        <v>0.2565227629145308</v>
      </c>
      <c r="J170" s="8">
        <f t="shared" si="6"/>
        <v>0.65309597662188545</v>
      </c>
      <c r="K170" s="8">
        <v>0.84902476960845108</v>
      </c>
      <c r="L170" s="3" t="s">
        <v>13</v>
      </c>
      <c r="M170" s="4">
        <v>196583</v>
      </c>
      <c r="N170" s="18">
        <f t="shared" si="7"/>
        <v>0.19592879298656563</v>
      </c>
      <c r="O170" s="20">
        <f t="shared" si="8"/>
        <v>0.23076923076923075</v>
      </c>
    </row>
    <row r="171" spans="1:15" x14ac:dyDescent="0.2">
      <c r="A171" s="3" t="s">
        <v>5</v>
      </c>
      <c r="B171" s="3" t="s">
        <v>199</v>
      </c>
      <c r="C171" s="3" t="s">
        <v>663</v>
      </c>
      <c r="D171" s="3" t="s">
        <v>597</v>
      </c>
      <c r="E171" s="8">
        <v>0.30728344910175703</v>
      </c>
      <c r="F171" s="8">
        <v>3.763158461146373E-2</v>
      </c>
      <c r="G171" s="8">
        <v>0.18738387291068467</v>
      </c>
      <c r="H171" s="8">
        <v>2.181787011862478E-2</v>
      </c>
      <c r="I171" s="8">
        <v>0.20089412954379296</v>
      </c>
      <c r="J171" s="8">
        <f t="shared" si="6"/>
        <v>0.75501090628632317</v>
      </c>
      <c r="K171" s="8">
        <v>0.9815141781722202</v>
      </c>
      <c r="L171" s="3" t="s">
        <v>6</v>
      </c>
      <c r="M171" s="4">
        <v>360275</v>
      </c>
      <c r="N171" s="18">
        <f t="shared" si="7"/>
        <v>0.22650327188589703</v>
      </c>
      <c r="O171" s="20">
        <f t="shared" si="8"/>
        <v>0.23076923076923084</v>
      </c>
    </row>
    <row r="172" spans="1:15" x14ac:dyDescent="0.2">
      <c r="A172" s="3" t="s">
        <v>5</v>
      </c>
      <c r="B172" s="3" t="s">
        <v>200</v>
      </c>
      <c r="C172" s="3" t="s">
        <v>664</v>
      </c>
      <c r="D172" s="3" t="s">
        <v>598</v>
      </c>
      <c r="E172" s="8">
        <v>0.3818406590853371</v>
      </c>
      <c r="F172" s="8">
        <v>0.26769476806235448</v>
      </c>
      <c r="G172" s="8">
        <v>0.11981773127702303</v>
      </c>
      <c r="H172" s="8">
        <v>2.057374242198098E-2</v>
      </c>
      <c r="I172" s="8">
        <v>0.29052717429016567</v>
      </c>
      <c r="J172" s="8">
        <f t="shared" si="6"/>
        <v>1.0804540751368612</v>
      </c>
      <c r="K172" s="8">
        <v>1.4045902976779197</v>
      </c>
      <c r="L172" s="3" t="s">
        <v>13</v>
      </c>
      <c r="M172" s="4">
        <v>11592</v>
      </c>
      <c r="N172" s="18">
        <f t="shared" si="7"/>
        <v>0.32413622254105845</v>
      </c>
      <c r="O172" s="20">
        <f t="shared" si="8"/>
        <v>0.23076923076923081</v>
      </c>
    </row>
    <row r="173" spans="1:15" x14ac:dyDescent="0.2">
      <c r="A173" s="3" t="s">
        <v>5</v>
      </c>
      <c r="B173" s="3" t="s">
        <v>201</v>
      </c>
      <c r="C173" s="3" t="s">
        <v>665</v>
      </c>
      <c r="D173" s="3" t="s">
        <v>599</v>
      </c>
      <c r="E173" s="8">
        <v>0.11566537736987503</v>
      </c>
      <c r="F173" s="8">
        <v>0.11525546601885883</v>
      </c>
      <c r="G173" s="8">
        <v>9.5426946310623303E-2</v>
      </c>
      <c r="H173" s="8">
        <v>2.3453160382193146E-2</v>
      </c>
      <c r="I173" s="8">
        <v>8.3809451165955909E-2</v>
      </c>
      <c r="J173" s="8">
        <f t="shared" si="6"/>
        <v>0.43361040124750622</v>
      </c>
      <c r="K173" s="8">
        <v>0.69481586101668502</v>
      </c>
      <c r="L173" s="3" t="s">
        <v>10</v>
      </c>
      <c r="M173" s="4">
        <v>826361</v>
      </c>
      <c r="N173" s="18">
        <f t="shared" si="7"/>
        <v>0.2612054597691788</v>
      </c>
      <c r="O173" s="20">
        <f t="shared" si="8"/>
        <v>0.37593479715182598</v>
      </c>
    </row>
    <row r="174" spans="1:15" x14ac:dyDescent="0.2">
      <c r="A174" s="3" t="s">
        <v>5</v>
      </c>
      <c r="B174" s="3" t="s">
        <v>202</v>
      </c>
      <c r="C174" s="3" t="s">
        <v>666</v>
      </c>
      <c r="D174" s="3" t="s">
        <v>600</v>
      </c>
      <c r="E174" s="8">
        <v>0.24446544310265306</v>
      </c>
      <c r="F174" s="8">
        <v>0.14588217450589519</v>
      </c>
      <c r="G174" s="8">
        <v>5.6458992185703188E-2</v>
      </c>
      <c r="H174" s="8">
        <v>3.888616212025725E-2</v>
      </c>
      <c r="I174" s="8">
        <v>0.10226074841729633</v>
      </c>
      <c r="J174" s="8">
        <f t="shared" si="6"/>
        <v>0.58795352033180504</v>
      </c>
      <c r="K174" s="8">
        <v>0.8351550615635368</v>
      </c>
      <c r="L174" s="3" t="s">
        <v>6</v>
      </c>
      <c r="M174" s="4">
        <v>265927</v>
      </c>
      <c r="N174" s="18">
        <f t="shared" si="7"/>
        <v>0.24720154123173177</v>
      </c>
      <c r="O174" s="20">
        <f t="shared" si="8"/>
        <v>0.29599478301542353</v>
      </c>
    </row>
    <row r="175" spans="1:15" x14ac:dyDescent="0.2">
      <c r="A175" s="3" t="s">
        <v>5</v>
      </c>
      <c r="B175" s="3" t="s">
        <v>203</v>
      </c>
      <c r="C175" s="3" t="s">
        <v>667</v>
      </c>
      <c r="D175" s="3" t="s">
        <v>552</v>
      </c>
      <c r="E175" s="8">
        <v>0.39779632845013596</v>
      </c>
      <c r="F175" s="8">
        <v>0.12774998005961949</v>
      </c>
      <c r="G175" s="8">
        <v>5.065226450943399E-2</v>
      </c>
      <c r="H175" s="8">
        <v>1.2375673731469757E-2</v>
      </c>
      <c r="I175" s="8">
        <v>0.27581072717933341</v>
      </c>
      <c r="J175" s="8">
        <f t="shared" si="6"/>
        <v>0.86438497392999258</v>
      </c>
      <c r="K175" s="8">
        <v>1.1237004661089904</v>
      </c>
      <c r="L175" s="3" t="s">
        <v>10</v>
      </c>
      <c r="M175" s="4">
        <v>26099</v>
      </c>
      <c r="N175" s="18">
        <f t="shared" si="7"/>
        <v>0.25931549217899785</v>
      </c>
      <c r="O175" s="20">
        <f t="shared" si="8"/>
        <v>0.23076923076923081</v>
      </c>
    </row>
    <row r="176" spans="1:15" x14ac:dyDescent="0.2">
      <c r="A176" s="3" t="s">
        <v>5</v>
      </c>
      <c r="B176" s="3" t="s">
        <v>204</v>
      </c>
      <c r="C176" s="3" t="s">
        <v>668</v>
      </c>
      <c r="D176" s="3" t="s">
        <v>553</v>
      </c>
      <c r="E176" s="8">
        <v>0.26785253699316253</v>
      </c>
      <c r="F176" s="8">
        <v>0.21586361310186553</v>
      </c>
      <c r="G176" s="8">
        <v>0.17872925736475903</v>
      </c>
      <c r="H176" s="8">
        <v>3.5395337878428725E-2</v>
      </c>
      <c r="I176" s="8">
        <v>6.9359814428133618E-2</v>
      </c>
      <c r="J176" s="8">
        <f t="shared" si="6"/>
        <v>0.76720055976634949</v>
      </c>
      <c r="K176" s="8">
        <v>0.99736072769625439</v>
      </c>
      <c r="L176" s="3" t="s">
        <v>13</v>
      </c>
      <c r="M176" s="4">
        <v>43838</v>
      </c>
      <c r="N176" s="18">
        <f t="shared" si="7"/>
        <v>0.2301601679299049</v>
      </c>
      <c r="O176" s="20">
        <f t="shared" si="8"/>
        <v>0.23076923076923081</v>
      </c>
    </row>
    <row r="177" spans="1:15" x14ac:dyDescent="0.2">
      <c r="A177" s="3" t="s">
        <v>5</v>
      </c>
      <c r="B177" s="3" t="s">
        <v>205</v>
      </c>
      <c r="C177" s="3" t="s">
        <v>669</v>
      </c>
      <c r="D177" s="3" t="s">
        <v>601</v>
      </c>
      <c r="E177" s="8">
        <v>0.44263254527109325</v>
      </c>
      <c r="F177" s="8">
        <v>0.24954118867798897</v>
      </c>
      <c r="G177" s="8">
        <v>0.1987308313340054</v>
      </c>
      <c r="H177" s="8">
        <v>4.3716320526366217E-2</v>
      </c>
      <c r="I177" s="8">
        <v>0.25191173880387152</v>
      </c>
      <c r="J177" s="8">
        <f t="shared" si="6"/>
        <v>1.1865326246133252</v>
      </c>
      <c r="K177" s="8">
        <v>1.9771181071752457</v>
      </c>
      <c r="L177" s="3" t="s">
        <v>13</v>
      </c>
      <c r="M177" s="4">
        <v>113044</v>
      </c>
      <c r="N177" s="18">
        <f t="shared" si="7"/>
        <v>0.79058548256192052</v>
      </c>
      <c r="O177" s="20">
        <f t="shared" si="8"/>
        <v>0.39986760512322062</v>
      </c>
    </row>
    <row r="178" spans="1:15" x14ac:dyDescent="0.2">
      <c r="A178" s="3" t="s">
        <v>5</v>
      </c>
      <c r="B178" s="3" t="s">
        <v>206</v>
      </c>
      <c r="C178" s="3" t="s">
        <v>670</v>
      </c>
      <c r="D178" s="3" t="s">
        <v>576</v>
      </c>
      <c r="E178" s="8">
        <v>0.37985205007872813</v>
      </c>
      <c r="F178" s="8">
        <v>0.25325573087700082</v>
      </c>
      <c r="G178" s="8">
        <v>6.896587783227149E-3</v>
      </c>
      <c r="H178" s="8">
        <v>4.2108373081376979E-2</v>
      </c>
      <c r="I178" s="8">
        <v>0.11372359676605372</v>
      </c>
      <c r="J178" s="8">
        <f t="shared" si="6"/>
        <v>0.79583633858638669</v>
      </c>
      <c r="K178" s="8">
        <v>1.2417625437810755</v>
      </c>
      <c r="L178" s="3" t="s">
        <v>13</v>
      </c>
      <c r="M178" s="4">
        <v>13699</v>
      </c>
      <c r="N178" s="18">
        <f t="shared" si="7"/>
        <v>0.44592620519468884</v>
      </c>
      <c r="O178" s="20">
        <f t="shared" si="8"/>
        <v>0.35910746980407088</v>
      </c>
    </row>
    <row r="179" spans="1:15" x14ac:dyDescent="0.2">
      <c r="A179" s="3" t="s">
        <v>5</v>
      </c>
      <c r="B179" s="3" t="s">
        <v>207</v>
      </c>
      <c r="C179" s="3" t="s">
        <v>671</v>
      </c>
      <c r="D179" s="3" t="s">
        <v>556</v>
      </c>
      <c r="E179" s="8">
        <v>0.10560849855297133</v>
      </c>
      <c r="F179" s="8">
        <v>0.18439921054744834</v>
      </c>
      <c r="G179" s="8">
        <v>0.199628385273589</v>
      </c>
      <c r="H179" s="8">
        <v>4.9091852228179335E-2</v>
      </c>
      <c r="I179" s="8">
        <v>0.22610730427223108</v>
      </c>
      <c r="J179" s="8">
        <f t="shared" si="6"/>
        <v>0.76483525087441917</v>
      </c>
      <c r="K179" s="8">
        <v>1.0256408089749611</v>
      </c>
      <c r="L179" s="3" t="s">
        <v>18</v>
      </c>
      <c r="M179" s="4">
        <v>71299</v>
      </c>
      <c r="N179" s="18">
        <f t="shared" si="7"/>
        <v>0.26080555810054196</v>
      </c>
      <c r="O179" s="20">
        <f t="shared" si="8"/>
        <v>0.25428547286568526</v>
      </c>
    </row>
    <row r="180" spans="1:15" x14ac:dyDescent="0.2">
      <c r="A180" s="3" t="s">
        <v>5</v>
      </c>
      <c r="B180" s="3" t="s">
        <v>208</v>
      </c>
      <c r="C180" s="3" t="s">
        <v>672</v>
      </c>
      <c r="D180" s="3" t="s">
        <v>557</v>
      </c>
      <c r="E180" s="8">
        <v>0.30309248677470502</v>
      </c>
      <c r="F180" s="8">
        <v>0.27166782899911834</v>
      </c>
      <c r="G180" s="8">
        <v>8.4929447430665023E-2</v>
      </c>
      <c r="H180" s="8">
        <v>2.3168492792301251E-2</v>
      </c>
      <c r="I180" s="8">
        <v>0.11547292470220046</v>
      </c>
      <c r="J180" s="8">
        <f t="shared" si="6"/>
        <v>0.79833118069899012</v>
      </c>
      <c r="K180" s="8">
        <v>1.3567325626083335</v>
      </c>
      <c r="L180" s="3" t="s">
        <v>6</v>
      </c>
      <c r="M180" s="4">
        <v>483203</v>
      </c>
      <c r="N180" s="18">
        <f t="shared" si="7"/>
        <v>0.55840138190934341</v>
      </c>
      <c r="O180" s="20">
        <f t="shared" si="8"/>
        <v>0.41157807905473315</v>
      </c>
    </row>
    <row r="181" spans="1:15" x14ac:dyDescent="0.2">
      <c r="A181" s="3" t="s">
        <v>5</v>
      </c>
      <c r="B181" s="3" t="s">
        <v>209</v>
      </c>
      <c r="C181" s="3" t="s">
        <v>673</v>
      </c>
      <c r="D181" s="3" t="s">
        <v>558</v>
      </c>
      <c r="E181" s="8">
        <v>0.49587069695549629</v>
      </c>
      <c r="F181" s="8">
        <v>9.6192654390690108E-2</v>
      </c>
      <c r="G181" s="8">
        <v>0.13999441185571934</v>
      </c>
      <c r="H181" s="8">
        <v>8.8513820785196713E-3</v>
      </c>
      <c r="I181" s="8">
        <v>0.22749049415591921</v>
      </c>
      <c r="J181" s="8">
        <f t="shared" si="6"/>
        <v>0.96839963943634455</v>
      </c>
      <c r="K181" s="8">
        <v>1.3892539059324269</v>
      </c>
      <c r="L181" s="3" t="s">
        <v>13</v>
      </c>
      <c r="M181" s="4">
        <v>532074</v>
      </c>
      <c r="N181" s="18">
        <f t="shared" si="7"/>
        <v>0.42085426649608237</v>
      </c>
      <c r="O181" s="20">
        <f t="shared" si="8"/>
        <v>0.30293545672172661</v>
      </c>
    </row>
    <row r="182" spans="1:15" x14ac:dyDescent="0.2">
      <c r="A182" s="3" t="s">
        <v>5</v>
      </c>
      <c r="B182" s="3" t="s">
        <v>210</v>
      </c>
      <c r="C182" s="3" t="s">
        <v>674</v>
      </c>
      <c r="D182" s="3" t="s">
        <v>559</v>
      </c>
      <c r="E182" s="8">
        <v>0.23752381789665261</v>
      </c>
      <c r="F182" s="8">
        <v>0.16911943953855024</v>
      </c>
      <c r="G182" s="8">
        <v>1.8213932690755951E-2</v>
      </c>
      <c r="H182" s="8">
        <v>9.3159956846843202E-3</v>
      </c>
      <c r="I182" s="8">
        <v>0.15519600274430376</v>
      </c>
      <c r="J182" s="8">
        <f t="shared" si="6"/>
        <v>0.58936918855494691</v>
      </c>
      <c r="K182" s="8">
        <v>0.81457549807651763</v>
      </c>
      <c r="L182" s="3" t="s">
        <v>16</v>
      </c>
      <c r="M182" s="4">
        <v>53179</v>
      </c>
      <c r="N182" s="18">
        <f t="shared" si="7"/>
        <v>0.22520630952157072</v>
      </c>
      <c r="O182" s="20">
        <f t="shared" si="8"/>
        <v>0.27647076305800672</v>
      </c>
    </row>
    <row r="183" spans="1:15" x14ac:dyDescent="0.2">
      <c r="A183" s="3" t="s">
        <v>5</v>
      </c>
      <c r="B183" s="3" t="s">
        <v>211</v>
      </c>
      <c r="C183" s="3" t="s">
        <v>675</v>
      </c>
      <c r="D183" s="3" t="s">
        <v>560</v>
      </c>
      <c r="E183" s="8">
        <v>0.19124631971957373</v>
      </c>
      <c r="F183" s="8">
        <v>0.13983844029100265</v>
      </c>
      <c r="G183" s="8">
        <v>1.791265903323791E-2</v>
      </c>
      <c r="H183" s="8">
        <v>4.1125591720703757E-2</v>
      </c>
      <c r="I183" s="8">
        <v>0.15828755579484122</v>
      </c>
      <c r="J183" s="8">
        <f t="shared" si="6"/>
        <v>0.54841056655935927</v>
      </c>
      <c r="K183" s="8">
        <v>0.74314163840499903</v>
      </c>
      <c r="L183" s="3" t="s">
        <v>18</v>
      </c>
      <c r="M183" s="4">
        <v>337474</v>
      </c>
      <c r="N183" s="18">
        <f t="shared" si="7"/>
        <v>0.19473107184563976</v>
      </c>
      <c r="O183" s="20">
        <f t="shared" si="8"/>
        <v>0.26203762752897286</v>
      </c>
    </row>
    <row r="184" spans="1:15" x14ac:dyDescent="0.2">
      <c r="A184" s="3" t="s">
        <v>5</v>
      </c>
      <c r="B184" s="3" t="s">
        <v>212</v>
      </c>
      <c r="C184" s="3" t="s">
        <v>676</v>
      </c>
      <c r="D184" s="3" t="s">
        <v>561</v>
      </c>
      <c r="E184" s="8">
        <v>0.43481787329492444</v>
      </c>
      <c r="F184" s="8">
        <v>0.29828020969176039</v>
      </c>
      <c r="G184" s="8">
        <v>0.1074132785545316</v>
      </c>
      <c r="H184" s="8">
        <v>1.6508632970453518E-2</v>
      </c>
      <c r="I184" s="8">
        <v>0.28506356135540134</v>
      </c>
      <c r="J184" s="8">
        <f t="shared" si="6"/>
        <v>1.1420835558670714</v>
      </c>
      <c r="K184" s="8">
        <v>1.5589015095901098</v>
      </c>
      <c r="L184" s="3" t="s">
        <v>10</v>
      </c>
      <c r="M184" s="4">
        <v>635013</v>
      </c>
      <c r="N184" s="18">
        <f t="shared" si="7"/>
        <v>0.41681795372303831</v>
      </c>
      <c r="O184" s="20">
        <f t="shared" si="8"/>
        <v>0.26737927390463201</v>
      </c>
    </row>
    <row r="185" spans="1:15" x14ac:dyDescent="0.2">
      <c r="A185" s="3" t="s">
        <v>5</v>
      </c>
      <c r="B185" s="3" t="s">
        <v>213</v>
      </c>
      <c r="C185" s="3" t="s">
        <v>656</v>
      </c>
      <c r="D185" s="3" t="s">
        <v>602</v>
      </c>
      <c r="E185" s="8">
        <v>3.1917823018199065E-2</v>
      </c>
      <c r="F185" s="8">
        <v>9.4976742270828807E-2</v>
      </c>
      <c r="G185" s="8">
        <v>2.9977949482950808E-2</v>
      </c>
      <c r="H185" s="8">
        <v>3.4210742573060456E-2</v>
      </c>
      <c r="I185" s="8">
        <v>0.14071582874822328</v>
      </c>
      <c r="J185" s="8">
        <f t="shared" si="6"/>
        <v>0.33179908609326236</v>
      </c>
      <c r="K185" s="8">
        <v>0.51173968883670018</v>
      </c>
      <c r="L185" s="3" t="s">
        <v>10</v>
      </c>
      <c r="M185" s="4">
        <v>520248</v>
      </c>
      <c r="N185" s="18">
        <f t="shared" si="7"/>
        <v>0.17994060274343782</v>
      </c>
      <c r="O185" s="20">
        <f t="shared" si="8"/>
        <v>0.35162526313423809</v>
      </c>
    </row>
    <row r="186" spans="1:15" x14ac:dyDescent="0.2">
      <c r="A186" s="3" t="s">
        <v>5</v>
      </c>
      <c r="B186" s="3" t="s">
        <v>214</v>
      </c>
      <c r="C186" s="3" t="s">
        <v>657</v>
      </c>
      <c r="D186" s="3" t="s">
        <v>603</v>
      </c>
      <c r="E186" s="8">
        <v>8.0666133879475355E-2</v>
      </c>
      <c r="F186" s="8">
        <v>0.10497430603711037</v>
      </c>
      <c r="G186" s="8">
        <v>4.9579845869337641E-2</v>
      </c>
      <c r="H186" s="8">
        <v>9.3153896943753318E-3</v>
      </c>
      <c r="I186" s="8">
        <v>8.7891224126670272E-3</v>
      </c>
      <c r="J186" s="8">
        <f t="shared" si="6"/>
        <v>0.25332479789296575</v>
      </c>
      <c r="K186" s="8">
        <v>0.34343678382783105</v>
      </c>
      <c r="L186" s="3" t="s">
        <v>18</v>
      </c>
      <c r="M186" s="4">
        <v>295364</v>
      </c>
      <c r="N186" s="18">
        <f t="shared" si="7"/>
        <v>9.0111985934865302E-2</v>
      </c>
      <c r="O186" s="20">
        <f t="shared" si="8"/>
        <v>0.26238303576718652</v>
      </c>
    </row>
    <row r="187" spans="1:15" x14ac:dyDescent="0.2">
      <c r="A187" s="3" t="s">
        <v>5</v>
      </c>
      <c r="B187" s="3" t="s">
        <v>215</v>
      </c>
      <c r="C187" s="3" t="s">
        <v>658</v>
      </c>
      <c r="D187" s="3" t="s">
        <v>585</v>
      </c>
      <c r="E187" s="8">
        <v>3.8307804888070729E-2</v>
      </c>
      <c r="F187" s="8">
        <v>0.14484496906018646</v>
      </c>
      <c r="G187" s="8">
        <v>4.9339776093290502E-2</v>
      </c>
      <c r="H187" s="8">
        <v>4.6176817209413301E-2</v>
      </c>
      <c r="I187" s="8">
        <v>1.535780397450146E-2</v>
      </c>
      <c r="J187" s="8">
        <f t="shared" si="6"/>
        <v>0.29402717122546246</v>
      </c>
      <c r="K187" s="8">
        <v>0.38223532259310122</v>
      </c>
      <c r="L187" s="3" t="s">
        <v>10</v>
      </c>
      <c r="M187" s="4">
        <v>771559</v>
      </c>
      <c r="N187" s="18">
        <f t="shared" si="7"/>
        <v>8.8208151367638765E-2</v>
      </c>
      <c r="O187" s="20">
        <f t="shared" si="8"/>
        <v>0.23076923076923084</v>
      </c>
    </row>
    <row r="188" spans="1:15" x14ac:dyDescent="0.2">
      <c r="A188" s="3" t="s">
        <v>5</v>
      </c>
      <c r="B188" s="3" t="s">
        <v>216</v>
      </c>
      <c r="C188" s="3" t="s">
        <v>677</v>
      </c>
      <c r="D188" s="3" t="s">
        <v>565</v>
      </c>
      <c r="E188" s="8">
        <v>0.480281183430458</v>
      </c>
      <c r="F188" s="8">
        <v>0.22583402788222157</v>
      </c>
      <c r="G188" s="8">
        <v>6.2934050261839777E-2</v>
      </c>
      <c r="H188" s="8">
        <v>1.8951350914587259E-2</v>
      </c>
      <c r="I188" s="8">
        <v>0.12742183745958613</v>
      </c>
      <c r="J188" s="8">
        <f t="shared" si="6"/>
        <v>0.91542244994869271</v>
      </c>
      <c r="K188" s="8">
        <v>1.2925186443366345</v>
      </c>
      <c r="L188" s="3" t="s">
        <v>16</v>
      </c>
      <c r="M188" s="4">
        <v>228866</v>
      </c>
      <c r="N188" s="18">
        <f t="shared" si="7"/>
        <v>0.37709619438794184</v>
      </c>
      <c r="O188" s="20">
        <f t="shared" si="8"/>
        <v>0.29175300181567648</v>
      </c>
    </row>
    <row r="189" spans="1:15" x14ac:dyDescent="0.2">
      <c r="A189" s="3" t="s">
        <v>5</v>
      </c>
      <c r="B189" s="3" t="s">
        <v>217</v>
      </c>
      <c r="C189" s="3" t="s">
        <v>678</v>
      </c>
      <c r="D189" s="3" t="s">
        <v>566</v>
      </c>
      <c r="E189" s="8">
        <v>0.42659072503227102</v>
      </c>
      <c r="F189" s="8">
        <v>2.6000420102357834E-2</v>
      </c>
      <c r="G189" s="8">
        <v>0.1725022934721526</v>
      </c>
      <c r="H189" s="8">
        <v>1.9858358777356103E-2</v>
      </c>
      <c r="I189" s="8">
        <v>5.7175609174221695E-2</v>
      </c>
      <c r="J189" s="8">
        <f t="shared" si="6"/>
        <v>0.70212740655835926</v>
      </c>
      <c r="K189" s="8">
        <v>0.91276562852586707</v>
      </c>
      <c r="L189" s="3" t="s">
        <v>6</v>
      </c>
      <c r="M189" s="4">
        <v>556109</v>
      </c>
      <c r="N189" s="18">
        <f t="shared" si="7"/>
        <v>0.21063822196750781</v>
      </c>
      <c r="O189" s="20">
        <f t="shared" si="8"/>
        <v>0.23076923076923081</v>
      </c>
    </row>
    <row r="190" spans="1:15" x14ac:dyDescent="0.2">
      <c r="A190" s="3" t="s">
        <v>5</v>
      </c>
      <c r="B190" s="3" t="s">
        <v>218</v>
      </c>
      <c r="C190" s="3" t="s">
        <v>679</v>
      </c>
      <c r="D190" s="3" t="s">
        <v>567</v>
      </c>
      <c r="E190" s="8">
        <v>5.5573203617452271E-2</v>
      </c>
      <c r="F190" s="8">
        <v>2.7917791799218061E-2</v>
      </c>
      <c r="G190" s="8">
        <v>6.4550366011199303E-2</v>
      </c>
      <c r="H190" s="8">
        <v>1.9630385461529593E-2</v>
      </c>
      <c r="I190" s="8">
        <v>0.26771791680392393</v>
      </c>
      <c r="J190" s="8">
        <f t="shared" si="6"/>
        <v>0.43538966369332316</v>
      </c>
      <c r="K190" s="8">
        <v>0.56600656280132011</v>
      </c>
      <c r="L190" s="3" t="s">
        <v>6</v>
      </c>
      <c r="M190" s="4">
        <v>717792</v>
      </c>
      <c r="N190" s="18">
        <f t="shared" si="7"/>
        <v>0.13061689910799695</v>
      </c>
      <c r="O190" s="20">
        <f t="shared" si="8"/>
        <v>0.23076923076923078</v>
      </c>
    </row>
    <row r="191" spans="1:15" x14ac:dyDescent="0.2">
      <c r="A191" s="3" t="s">
        <v>5</v>
      </c>
      <c r="B191" s="3" t="s">
        <v>219</v>
      </c>
      <c r="C191" s="3" t="s">
        <v>680</v>
      </c>
      <c r="D191" s="3" t="s">
        <v>568</v>
      </c>
      <c r="E191" s="8">
        <v>0.44783999426653509</v>
      </c>
      <c r="F191" s="8">
        <v>0.27717701705633857</v>
      </c>
      <c r="G191" s="8">
        <v>0.16232603955023323</v>
      </c>
      <c r="H191" s="8">
        <v>9.4566933164469524E-3</v>
      </c>
      <c r="I191" s="8">
        <v>0.15433083116445953</v>
      </c>
      <c r="J191" s="8">
        <f t="shared" si="6"/>
        <v>1.0511305753540132</v>
      </c>
      <c r="K191" s="8">
        <v>1.6802294694473912</v>
      </c>
      <c r="L191" s="3" t="s">
        <v>18</v>
      </c>
      <c r="M191" s="4">
        <v>189589</v>
      </c>
      <c r="N191" s="18">
        <f t="shared" si="7"/>
        <v>0.62909889409337794</v>
      </c>
      <c r="O191" s="20">
        <f t="shared" si="8"/>
        <v>0.37441248682555339</v>
      </c>
    </row>
    <row r="192" spans="1:15" x14ac:dyDescent="0.2">
      <c r="A192" s="3" t="s">
        <v>5</v>
      </c>
      <c r="B192" s="3" t="s">
        <v>220</v>
      </c>
      <c r="C192" s="3" t="s">
        <v>681</v>
      </c>
      <c r="D192" s="3" t="s">
        <v>569</v>
      </c>
      <c r="E192" s="8">
        <v>0.12939803047300935</v>
      </c>
      <c r="F192" s="8">
        <v>6.3427090471521189E-2</v>
      </c>
      <c r="G192" s="8">
        <v>9.9922869726070451E-2</v>
      </c>
      <c r="H192" s="8">
        <v>4.9970115452181968E-2</v>
      </c>
      <c r="I192" s="8">
        <v>1.1670542691423246E-2</v>
      </c>
      <c r="J192" s="8">
        <f t="shared" si="6"/>
        <v>0.35438864881420623</v>
      </c>
      <c r="K192" s="8">
        <v>0.54919269408617477</v>
      </c>
      <c r="L192" s="3" t="s">
        <v>6</v>
      </c>
      <c r="M192" s="4">
        <v>599266</v>
      </c>
      <c r="N192" s="18">
        <f t="shared" si="7"/>
        <v>0.19480404527196854</v>
      </c>
      <c r="O192" s="20">
        <f t="shared" si="8"/>
        <v>0.35470982656845307</v>
      </c>
    </row>
    <row r="193" spans="1:15" x14ac:dyDescent="0.2">
      <c r="A193" s="3" t="s">
        <v>5</v>
      </c>
      <c r="B193" s="3" t="s">
        <v>221</v>
      </c>
      <c r="C193" s="3" t="s">
        <v>664</v>
      </c>
      <c r="D193" s="3" t="s">
        <v>570</v>
      </c>
      <c r="E193" s="8">
        <v>0.11404446148450864</v>
      </c>
      <c r="F193" s="8">
        <v>3.6219903951243589E-2</v>
      </c>
      <c r="G193" s="8">
        <v>4.7793328792435232E-2</v>
      </c>
      <c r="H193" s="8">
        <v>2.4948416199370452E-2</v>
      </c>
      <c r="I193" s="8">
        <v>0.1566612438920878</v>
      </c>
      <c r="J193" s="8">
        <f t="shared" si="6"/>
        <v>0.37966735431964571</v>
      </c>
      <c r="K193" s="8">
        <v>0.49356756061553947</v>
      </c>
      <c r="L193" s="3" t="s">
        <v>6</v>
      </c>
      <c r="M193" s="4">
        <v>879877</v>
      </c>
      <c r="N193" s="18">
        <f t="shared" si="7"/>
        <v>0.11390020629589376</v>
      </c>
      <c r="O193" s="20">
        <f t="shared" si="8"/>
        <v>0.23076923076923084</v>
      </c>
    </row>
    <row r="194" spans="1:15" x14ac:dyDescent="0.2">
      <c r="A194" s="3" t="s">
        <v>5</v>
      </c>
      <c r="B194" s="3" t="s">
        <v>222</v>
      </c>
      <c r="C194" s="3" t="s">
        <v>682</v>
      </c>
      <c r="D194" s="3" t="s">
        <v>571</v>
      </c>
      <c r="E194" s="8">
        <v>0.13338500514335327</v>
      </c>
      <c r="F194" s="8">
        <v>9.6108466325241518E-2</v>
      </c>
      <c r="G194" s="8">
        <v>8.1715114626466842E-2</v>
      </c>
      <c r="H194" s="8">
        <v>6.0882092987157525E-3</v>
      </c>
      <c r="I194" s="8">
        <v>0.14538682087292032</v>
      </c>
      <c r="J194" s="8">
        <f t="shared" si="6"/>
        <v>0.46268361626669768</v>
      </c>
      <c r="K194" s="8">
        <v>0.60148870114670705</v>
      </c>
      <c r="L194" s="3" t="s">
        <v>10</v>
      </c>
      <c r="M194" s="4">
        <v>312984</v>
      </c>
      <c r="N194" s="18">
        <f t="shared" si="7"/>
        <v>0.13880508488000937</v>
      </c>
      <c r="O194" s="20">
        <f t="shared" si="8"/>
        <v>0.23076923076923084</v>
      </c>
    </row>
    <row r="195" spans="1:15" x14ac:dyDescent="0.2">
      <c r="A195" s="3" t="s">
        <v>5</v>
      </c>
      <c r="B195" s="3" t="s">
        <v>223</v>
      </c>
      <c r="C195" s="3" t="s">
        <v>683</v>
      </c>
      <c r="D195" s="3" t="s">
        <v>572</v>
      </c>
      <c r="E195" s="8">
        <v>0.49771082570741887</v>
      </c>
      <c r="F195" s="8">
        <v>0.10320987881295472</v>
      </c>
      <c r="G195" s="8">
        <v>2.3308030620690669E-2</v>
      </c>
      <c r="H195" s="8">
        <v>1.6404374318478371E-2</v>
      </c>
      <c r="I195" s="8">
        <v>0.11205822733328816</v>
      </c>
      <c r="J195" s="8">
        <f t="shared" ref="J195:J258" si="9">SUM(E195:I195)</f>
        <v>0.75269133679283085</v>
      </c>
      <c r="K195" s="8">
        <v>1.1842959303768548</v>
      </c>
      <c r="L195" s="3" t="s">
        <v>10</v>
      </c>
      <c r="M195" s="4">
        <v>42252</v>
      </c>
      <c r="N195" s="18">
        <f t="shared" ref="N195:N258" si="10">K195-J195</f>
        <v>0.43160459358402392</v>
      </c>
      <c r="O195" s="20">
        <f t="shared" ref="O195:O258" si="11">N195/K195</f>
        <v>0.36443981821898436</v>
      </c>
    </row>
    <row r="196" spans="1:15" x14ac:dyDescent="0.2">
      <c r="A196" s="3" t="s">
        <v>5</v>
      </c>
      <c r="B196" s="3" t="s">
        <v>224</v>
      </c>
      <c r="C196" s="3" t="s">
        <v>684</v>
      </c>
      <c r="D196" s="3" t="s">
        <v>573</v>
      </c>
      <c r="E196" s="8">
        <v>0.18259648300532988</v>
      </c>
      <c r="F196" s="8">
        <v>0.15923075759154134</v>
      </c>
      <c r="G196" s="8">
        <v>0.14923999011568942</v>
      </c>
      <c r="H196" s="8">
        <v>6.3954937846996632E-3</v>
      </c>
      <c r="I196" s="8">
        <v>4.8417253398277734E-3</v>
      </c>
      <c r="J196" s="8">
        <f t="shared" si="9"/>
        <v>0.50230444983708811</v>
      </c>
      <c r="K196" s="8">
        <v>0.83678851506849095</v>
      </c>
      <c r="L196" s="3" t="s">
        <v>10</v>
      </c>
      <c r="M196" s="4">
        <v>466071</v>
      </c>
      <c r="N196" s="18">
        <f t="shared" si="10"/>
        <v>0.33448406523140284</v>
      </c>
      <c r="O196" s="20">
        <f t="shared" si="11"/>
        <v>0.39972353731937321</v>
      </c>
    </row>
    <row r="197" spans="1:15" x14ac:dyDescent="0.2">
      <c r="A197" s="3" t="s">
        <v>5</v>
      </c>
      <c r="B197" s="3" t="s">
        <v>225</v>
      </c>
      <c r="C197" s="3" t="s">
        <v>685</v>
      </c>
      <c r="D197" s="3" t="s">
        <v>604</v>
      </c>
      <c r="E197" s="8">
        <v>0.40580181748660094</v>
      </c>
      <c r="F197" s="8">
        <v>0.1292056900849487</v>
      </c>
      <c r="G197" s="8">
        <v>4.5210138884711683E-2</v>
      </c>
      <c r="H197" s="8">
        <v>3.8414694843590863E-2</v>
      </c>
      <c r="I197" s="8">
        <v>1.9933298703813405E-2</v>
      </c>
      <c r="J197" s="8">
        <f t="shared" si="9"/>
        <v>0.63856564000366567</v>
      </c>
      <c r="K197" s="8">
        <v>0.83013533200476541</v>
      </c>
      <c r="L197" s="3" t="s">
        <v>6</v>
      </c>
      <c r="M197" s="4">
        <v>434480</v>
      </c>
      <c r="N197" s="18">
        <f t="shared" si="10"/>
        <v>0.19156969200109975</v>
      </c>
      <c r="O197" s="20">
        <f t="shared" si="11"/>
        <v>0.23076923076923081</v>
      </c>
    </row>
    <row r="198" spans="1:15" x14ac:dyDescent="0.2">
      <c r="A198" s="3" t="s">
        <v>5</v>
      </c>
      <c r="B198" s="3" t="s">
        <v>226</v>
      </c>
      <c r="C198" s="3" t="s">
        <v>686</v>
      </c>
      <c r="D198" s="3" t="s">
        <v>605</v>
      </c>
      <c r="E198" s="8">
        <v>0.12616103966524705</v>
      </c>
      <c r="F198" s="8">
        <v>0.11346261589400776</v>
      </c>
      <c r="G198" s="8">
        <v>0.11493504855158848</v>
      </c>
      <c r="H198" s="8">
        <v>1.5414976946715904E-2</v>
      </c>
      <c r="I198" s="8">
        <v>0.16863086011375714</v>
      </c>
      <c r="J198" s="8">
        <f t="shared" si="9"/>
        <v>0.53860454117131629</v>
      </c>
      <c r="K198" s="8">
        <v>0.70018590352271115</v>
      </c>
      <c r="L198" s="3" t="s">
        <v>10</v>
      </c>
      <c r="M198" s="4">
        <v>585515</v>
      </c>
      <c r="N198" s="18">
        <f t="shared" si="10"/>
        <v>0.16158136235139486</v>
      </c>
      <c r="O198" s="20">
        <f t="shared" si="11"/>
        <v>0.23076923076923075</v>
      </c>
    </row>
    <row r="199" spans="1:15" x14ac:dyDescent="0.2">
      <c r="A199" s="3" t="s">
        <v>5</v>
      </c>
      <c r="B199" s="3" t="s">
        <v>227</v>
      </c>
      <c r="C199" s="3" t="s">
        <v>670</v>
      </c>
      <c r="D199" s="3" t="s">
        <v>555</v>
      </c>
      <c r="E199" s="8">
        <v>0.47512766024902264</v>
      </c>
      <c r="F199" s="8">
        <v>0.17555466406949491</v>
      </c>
      <c r="G199" s="8">
        <v>0.10081053433510614</v>
      </c>
      <c r="H199" s="8">
        <v>1.6676204983843423E-3</v>
      </c>
      <c r="I199" s="8">
        <v>0.12851831056293148</v>
      </c>
      <c r="J199" s="8">
        <f t="shared" si="9"/>
        <v>0.88167878971493951</v>
      </c>
      <c r="K199" s="8">
        <v>1.1461824266294214</v>
      </c>
      <c r="L199" s="3" t="s">
        <v>6</v>
      </c>
      <c r="M199" s="4">
        <v>247016</v>
      </c>
      <c r="N199" s="18">
        <f t="shared" si="10"/>
        <v>0.26450363691448187</v>
      </c>
      <c r="O199" s="20">
        <f t="shared" si="11"/>
        <v>0.23076923076923078</v>
      </c>
    </row>
    <row r="200" spans="1:15" x14ac:dyDescent="0.2">
      <c r="A200" s="3" t="s">
        <v>5</v>
      </c>
      <c r="B200" s="3" t="s">
        <v>228</v>
      </c>
      <c r="C200" s="3" t="s">
        <v>687</v>
      </c>
      <c r="D200" s="3" t="s">
        <v>577</v>
      </c>
      <c r="E200" s="8">
        <v>0.43441254974077154</v>
      </c>
      <c r="F200" s="8">
        <v>0.1789010875433821</v>
      </c>
      <c r="G200" s="8">
        <v>6.7565804010868133E-2</v>
      </c>
      <c r="H200" s="8">
        <v>1.01310450600695E-2</v>
      </c>
      <c r="I200" s="8">
        <v>1.3293316573221225E-2</v>
      </c>
      <c r="J200" s="8">
        <f t="shared" si="9"/>
        <v>0.70430380292831241</v>
      </c>
      <c r="K200" s="8">
        <v>1.104963971328021</v>
      </c>
      <c r="L200" s="3" t="s">
        <v>13</v>
      </c>
      <c r="M200" s="4">
        <v>161060</v>
      </c>
      <c r="N200" s="18">
        <f t="shared" si="10"/>
        <v>0.40066016839970864</v>
      </c>
      <c r="O200" s="20">
        <f t="shared" si="11"/>
        <v>0.3626002103201319</v>
      </c>
    </row>
    <row r="201" spans="1:15" x14ac:dyDescent="0.2">
      <c r="A201" s="3" t="s">
        <v>5</v>
      </c>
      <c r="B201" s="3" t="s">
        <v>229</v>
      </c>
      <c r="C201" s="3" t="s">
        <v>688</v>
      </c>
      <c r="D201" s="3" t="s">
        <v>606</v>
      </c>
      <c r="E201" s="8">
        <v>0.41381546515491607</v>
      </c>
      <c r="F201" s="8">
        <v>0.24556299299935452</v>
      </c>
      <c r="G201" s="8">
        <v>1.7333902835148862E-2</v>
      </c>
      <c r="H201" s="8">
        <v>8.3631001550998237E-3</v>
      </c>
      <c r="I201" s="8">
        <v>0.20930333930775472</v>
      </c>
      <c r="J201" s="8">
        <f t="shared" si="9"/>
        <v>0.89437880045227391</v>
      </c>
      <c r="K201" s="8">
        <v>1.1626924405879562</v>
      </c>
      <c r="L201" s="3" t="s">
        <v>13</v>
      </c>
      <c r="M201" s="4">
        <v>90678</v>
      </c>
      <c r="N201" s="18">
        <f t="shared" si="10"/>
        <v>0.26831364013568226</v>
      </c>
      <c r="O201" s="20">
        <f t="shared" si="11"/>
        <v>0.23076923076923084</v>
      </c>
    </row>
    <row r="202" spans="1:15" x14ac:dyDescent="0.2">
      <c r="A202" s="3" t="s">
        <v>5</v>
      </c>
      <c r="B202" s="3" t="s">
        <v>230</v>
      </c>
      <c r="C202" s="3" t="s">
        <v>689</v>
      </c>
      <c r="D202" s="3" t="s">
        <v>607</v>
      </c>
      <c r="E202" s="8">
        <v>0.15506483214028505</v>
      </c>
      <c r="F202" s="8">
        <v>0.10876010562647731</v>
      </c>
      <c r="G202" s="8">
        <v>0.11553946857154232</v>
      </c>
      <c r="H202" s="8">
        <v>2.068472551353441E-2</v>
      </c>
      <c r="I202" s="8">
        <v>0.1524428793612547</v>
      </c>
      <c r="J202" s="8">
        <f t="shared" si="9"/>
        <v>0.55249201121309377</v>
      </c>
      <c r="K202" s="8">
        <v>0.7781993471529276</v>
      </c>
      <c r="L202" s="3" t="s">
        <v>10</v>
      </c>
      <c r="M202" s="4">
        <v>486718</v>
      </c>
      <c r="N202" s="18">
        <f t="shared" si="10"/>
        <v>0.22570733593983383</v>
      </c>
      <c r="O202" s="20">
        <f t="shared" si="11"/>
        <v>0.29003794049120296</v>
      </c>
    </row>
    <row r="203" spans="1:15" x14ac:dyDescent="0.2">
      <c r="A203" s="3" t="s">
        <v>5</v>
      </c>
      <c r="B203" s="3" t="s">
        <v>231</v>
      </c>
      <c r="C203" s="3" t="s">
        <v>690</v>
      </c>
      <c r="D203" s="3" t="s">
        <v>580</v>
      </c>
      <c r="E203" s="8">
        <v>0.33198660505551403</v>
      </c>
      <c r="F203" s="8">
        <v>0.19584103131190603</v>
      </c>
      <c r="G203" s="8">
        <v>0.12322309590891085</v>
      </c>
      <c r="H203" s="8">
        <v>1.2353443965615009E-2</v>
      </c>
      <c r="I203" s="8">
        <v>0.1725333252768694</v>
      </c>
      <c r="J203" s="8">
        <f t="shared" si="9"/>
        <v>0.8359375015188153</v>
      </c>
      <c r="K203" s="8">
        <v>1.2763612577158154</v>
      </c>
      <c r="L203" s="3" t="s">
        <v>18</v>
      </c>
      <c r="M203" s="4">
        <v>156512</v>
      </c>
      <c r="N203" s="18">
        <f t="shared" si="10"/>
        <v>0.44042375619700014</v>
      </c>
      <c r="O203" s="20">
        <f t="shared" si="11"/>
        <v>0.34506199050979142</v>
      </c>
    </row>
    <row r="204" spans="1:15" x14ac:dyDescent="0.2">
      <c r="A204" s="3" t="s">
        <v>5</v>
      </c>
      <c r="B204" s="3" t="s">
        <v>232</v>
      </c>
      <c r="C204" s="3" t="s">
        <v>666</v>
      </c>
      <c r="D204" s="3" t="s">
        <v>581</v>
      </c>
      <c r="E204" s="8">
        <v>0.43197111494801893</v>
      </c>
      <c r="F204" s="8">
        <v>0.18494644304849497</v>
      </c>
      <c r="G204" s="8">
        <v>8.2793901882479912E-2</v>
      </c>
      <c r="H204" s="8">
        <v>3.0366800813001082E-2</v>
      </c>
      <c r="I204" s="8">
        <v>0.23744402056198818</v>
      </c>
      <c r="J204" s="8">
        <f t="shared" si="9"/>
        <v>0.9675222812539831</v>
      </c>
      <c r="K204" s="8">
        <v>1.4806317700202483</v>
      </c>
      <c r="L204" s="3" t="s">
        <v>13</v>
      </c>
      <c r="M204" s="4">
        <v>267281</v>
      </c>
      <c r="N204" s="18">
        <f t="shared" si="10"/>
        <v>0.51310948876626516</v>
      </c>
      <c r="O204" s="20">
        <f t="shared" si="11"/>
        <v>0.34654766914750734</v>
      </c>
    </row>
    <row r="205" spans="1:15" x14ac:dyDescent="0.2">
      <c r="A205" s="3" t="s">
        <v>5</v>
      </c>
      <c r="B205" s="3" t="s">
        <v>233</v>
      </c>
      <c r="C205" s="3" t="s">
        <v>691</v>
      </c>
      <c r="D205" s="3" t="s">
        <v>608</v>
      </c>
      <c r="E205" s="8">
        <v>0.20467053619773995</v>
      </c>
      <c r="F205" s="8">
        <v>7.219921738740244E-2</v>
      </c>
      <c r="G205" s="8">
        <v>0.17873878728563747</v>
      </c>
      <c r="H205" s="8">
        <v>2.7853662279133686E-2</v>
      </c>
      <c r="I205" s="8">
        <v>0.23739116976545149</v>
      </c>
      <c r="J205" s="8">
        <f t="shared" si="9"/>
        <v>0.720853372915365</v>
      </c>
      <c r="K205" s="8">
        <v>0.93710938478997452</v>
      </c>
      <c r="L205" s="3" t="s">
        <v>18</v>
      </c>
      <c r="M205" s="4">
        <v>212215</v>
      </c>
      <c r="N205" s="18">
        <f t="shared" si="10"/>
        <v>0.21625601187460952</v>
      </c>
      <c r="O205" s="20">
        <f t="shared" si="11"/>
        <v>0.23076923076923078</v>
      </c>
    </row>
    <row r="206" spans="1:15" x14ac:dyDescent="0.2">
      <c r="A206" s="3" t="s">
        <v>5</v>
      </c>
      <c r="B206" s="3" t="s">
        <v>234</v>
      </c>
      <c r="C206" s="3" t="s">
        <v>656</v>
      </c>
      <c r="D206" s="3" t="s">
        <v>609</v>
      </c>
      <c r="E206" s="8">
        <v>0.39417044186772354</v>
      </c>
      <c r="F206" s="8">
        <v>0.27951481761538849</v>
      </c>
      <c r="G206" s="8">
        <v>0.1513462495446696</v>
      </c>
      <c r="H206" s="8">
        <v>2.3004146390457243E-2</v>
      </c>
      <c r="I206" s="8">
        <v>0.18093798192653884</v>
      </c>
      <c r="J206" s="8">
        <f t="shared" si="9"/>
        <v>1.0289736373447775</v>
      </c>
      <c r="K206" s="8">
        <v>1.7471568929085539</v>
      </c>
      <c r="L206" s="3" t="s">
        <v>16</v>
      </c>
      <c r="M206" s="4">
        <v>95084</v>
      </c>
      <c r="N206" s="18">
        <f t="shared" si="10"/>
        <v>0.71818325556377638</v>
      </c>
      <c r="O206" s="20">
        <f t="shared" si="11"/>
        <v>0.41105825039455463</v>
      </c>
    </row>
    <row r="207" spans="1:15" x14ac:dyDescent="0.2">
      <c r="A207" s="3" t="s">
        <v>5</v>
      </c>
      <c r="B207" s="3" t="s">
        <v>235</v>
      </c>
      <c r="C207" s="3" t="s">
        <v>657</v>
      </c>
      <c r="D207" s="3" t="s">
        <v>584</v>
      </c>
      <c r="E207" s="8">
        <v>6.1629496920218463E-2</v>
      </c>
      <c r="F207" s="8">
        <v>0.16972989011305109</v>
      </c>
      <c r="G207" s="8">
        <v>0.10231740689263776</v>
      </c>
      <c r="H207" s="8">
        <v>1.7744336054491067E-2</v>
      </c>
      <c r="I207" s="8">
        <v>0.25426673997678134</v>
      </c>
      <c r="J207" s="8">
        <f t="shared" si="9"/>
        <v>0.60568786995717971</v>
      </c>
      <c r="K207" s="8">
        <v>0.98246723990481744</v>
      </c>
      <c r="L207" s="3" t="s">
        <v>16</v>
      </c>
      <c r="M207" s="4">
        <v>210490</v>
      </c>
      <c r="N207" s="18">
        <f t="shared" si="10"/>
        <v>0.37677936994763772</v>
      </c>
      <c r="O207" s="20">
        <f t="shared" si="11"/>
        <v>0.38350324025474941</v>
      </c>
    </row>
    <row r="208" spans="1:15" x14ac:dyDescent="0.2">
      <c r="A208" s="3" t="s">
        <v>5</v>
      </c>
      <c r="B208" s="3" t="s">
        <v>236</v>
      </c>
      <c r="C208" s="3" t="s">
        <v>658</v>
      </c>
      <c r="D208" s="3" t="s">
        <v>610</v>
      </c>
      <c r="E208" s="8">
        <v>0.12888012850409208</v>
      </c>
      <c r="F208" s="8">
        <v>0.17625370018979727</v>
      </c>
      <c r="G208" s="8">
        <v>5.825334615742446E-2</v>
      </c>
      <c r="H208" s="8">
        <v>1.7089312148113458E-2</v>
      </c>
      <c r="I208" s="8">
        <v>0.13844591514511459</v>
      </c>
      <c r="J208" s="8">
        <f t="shared" si="9"/>
        <v>0.51892240214454188</v>
      </c>
      <c r="K208" s="8">
        <v>0.67459912278790446</v>
      </c>
      <c r="L208" s="3" t="s">
        <v>16</v>
      </c>
      <c r="M208" s="4">
        <v>71456</v>
      </c>
      <c r="N208" s="18">
        <f t="shared" si="10"/>
        <v>0.15567672064336258</v>
      </c>
      <c r="O208" s="20">
        <f t="shared" si="11"/>
        <v>0.23076923076923078</v>
      </c>
    </row>
    <row r="209" spans="1:15" x14ac:dyDescent="0.2">
      <c r="A209" s="3" t="s">
        <v>5</v>
      </c>
      <c r="B209" s="3" t="s">
        <v>237</v>
      </c>
      <c r="C209" s="3" t="s">
        <v>692</v>
      </c>
      <c r="D209" s="3" t="s">
        <v>586</v>
      </c>
      <c r="E209" s="8">
        <v>0.11063847932207826</v>
      </c>
      <c r="F209" s="8">
        <v>5.0199860763841295E-2</v>
      </c>
      <c r="G209" s="8">
        <v>0.13409366093410099</v>
      </c>
      <c r="H209" s="8">
        <v>2.0824450210483438E-2</v>
      </c>
      <c r="I209" s="8">
        <v>0.10515288191783345</v>
      </c>
      <c r="J209" s="8">
        <f t="shared" si="9"/>
        <v>0.42090933314833751</v>
      </c>
      <c r="K209" s="8">
        <v>0.63133179894617164</v>
      </c>
      <c r="L209" s="3" t="s">
        <v>10</v>
      </c>
      <c r="M209" s="4">
        <v>393150</v>
      </c>
      <c r="N209" s="18">
        <f t="shared" si="10"/>
        <v>0.21042246579783414</v>
      </c>
      <c r="O209" s="20">
        <f t="shared" si="11"/>
        <v>0.33329933031897718</v>
      </c>
    </row>
    <row r="210" spans="1:15" x14ac:dyDescent="0.2">
      <c r="A210" s="3" t="s">
        <v>5</v>
      </c>
      <c r="B210" s="3" t="s">
        <v>238</v>
      </c>
      <c r="C210" s="3" t="s">
        <v>693</v>
      </c>
      <c r="D210" s="3" t="s">
        <v>587</v>
      </c>
      <c r="E210" s="8">
        <v>5.4910270933156702E-3</v>
      </c>
      <c r="F210" s="8">
        <v>9.5289131782365769E-2</v>
      </c>
      <c r="G210" s="8">
        <v>6.0322837752092351E-2</v>
      </c>
      <c r="H210" s="8">
        <v>5.9284762846428477E-3</v>
      </c>
      <c r="I210" s="8">
        <v>5.3003552454927716E-2</v>
      </c>
      <c r="J210" s="8">
        <f t="shared" si="9"/>
        <v>0.22003502536734434</v>
      </c>
      <c r="K210" s="8">
        <v>0.28604553297754765</v>
      </c>
      <c r="L210" s="3" t="s">
        <v>6</v>
      </c>
      <c r="M210" s="4">
        <v>528863</v>
      </c>
      <c r="N210" s="18">
        <f t="shared" si="10"/>
        <v>6.6010507610203301E-2</v>
      </c>
      <c r="O210" s="20">
        <f t="shared" si="11"/>
        <v>0.23076923076923075</v>
      </c>
    </row>
    <row r="211" spans="1:15" x14ac:dyDescent="0.2">
      <c r="A211" s="3" t="s">
        <v>5</v>
      </c>
      <c r="B211" s="3" t="s">
        <v>239</v>
      </c>
      <c r="C211" s="3" t="s">
        <v>694</v>
      </c>
      <c r="D211" s="3" t="s">
        <v>588</v>
      </c>
      <c r="E211" s="8">
        <v>7.8534318891627264E-2</v>
      </c>
      <c r="F211" s="8">
        <v>5.5507909674931341E-2</v>
      </c>
      <c r="G211" s="8">
        <v>0.17612640061583662</v>
      </c>
      <c r="H211" s="8">
        <v>3.5293765049665776E-2</v>
      </c>
      <c r="I211" s="8">
        <v>0.11076927948266913</v>
      </c>
      <c r="J211" s="8">
        <f t="shared" si="9"/>
        <v>0.45623167371473017</v>
      </c>
      <c r="K211" s="8">
        <v>0.61104907586787682</v>
      </c>
      <c r="L211" s="3" t="s">
        <v>10</v>
      </c>
      <c r="M211" s="4">
        <v>423622</v>
      </c>
      <c r="N211" s="18">
        <f t="shared" si="10"/>
        <v>0.15481740215314665</v>
      </c>
      <c r="O211" s="20">
        <f t="shared" si="11"/>
        <v>0.25336328662842428</v>
      </c>
    </row>
    <row r="212" spans="1:15" x14ac:dyDescent="0.2">
      <c r="A212" s="3" t="s">
        <v>5</v>
      </c>
      <c r="B212" s="3" t="s">
        <v>240</v>
      </c>
      <c r="C212" s="3" t="s">
        <v>695</v>
      </c>
      <c r="D212" s="3" t="s">
        <v>589</v>
      </c>
      <c r="E212" s="8">
        <v>0.29692940360490083</v>
      </c>
      <c r="F212" s="8">
        <v>0.12268180318334465</v>
      </c>
      <c r="G212" s="8">
        <v>0.19411364779414131</v>
      </c>
      <c r="H212" s="8">
        <v>9.0473416997274899E-3</v>
      </c>
      <c r="I212" s="8">
        <v>2.3253790311819509E-3</v>
      </c>
      <c r="J212" s="8">
        <f t="shared" si="9"/>
        <v>0.62509757531329624</v>
      </c>
      <c r="K212" s="8">
        <v>0.81262684790728512</v>
      </c>
      <c r="L212" s="3" t="s">
        <v>10</v>
      </c>
      <c r="M212" s="4">
        <v>473866</v>
      </c>
      <c r="N212" s="18">
        <f t="shared" si="10"/>
        <v>0.18752927259398888</v>
      </c>
      <c r="O212" s="20">
        <f t="shared" si="11"/>
        <v>0.23076923076923078</v>
      </c>
    </row>
    <row r="213" spans="1:15" x14ac:dyDescent="0.2">
      <c r="A213" s="3" t="s">
        <v>5</v>
      </c>
      <c r="B213" s="3" t="s">
        <v>241</v>
      </c>
      <c r="C213" s="3" t="s">
        <v>696</v>
      </c>
      <c r="D213" s="3" t="s">
        <v>590</v>
      </c>
      <c r="E213" s="8">
        <v>0.21557138549413207</v>
      </c>
      <c r="F213" s="8">
        <v>0.17713444460248687</v>
      </c>
      <c r="G213" s="8">
        <v>0.16251183168045161</v>
      </c>
      <c r="H213" s="8">
        <v>3.6300831404225201E-2</v>
      </c>
      <c r="I213" s="8">
        <v>0.28439748507544116</v>
      </c>
      <c r="J213" s="8">
        <f t="shared" si="9"/>
        <v>0.87591597825673695</v>
      </c>
      <c r="K213" s="8">
        <v>1.2660691121371861</v>
      </c>
      <c r="L213" s="3" t="s">
        <v>10</v>
      </c>
      <c r="M213" s="4">
        <v>356727</v>
      </c>
      <c r="N213" s="18">
        <f t="shared" si="10"/>
        <v>0.39015313388044914</v>
      </c>
      <c r="O213" s="20">
        <f t="shared" si="11"/>
        <v>0.30816100806839186</v>
      </c>
    </row>
    <row r="214" spans="1:15" x14ac:dyDescent="0.2">
      <c r="A214" s="3" t="s">
        <v>5</v>
      </c>
      <c r="B214" s="3" t="s">
        <v>242</v>
      </c>
      <c r="C214" s="3" t="s">
        <v>664</v>
      </c>
      <c r="D214" s="3" t="s">
        <v>549</v>
      </c>
      <c r="E214" s="8">
        <v>0.29522173017603959</v>
      </c>
      <c r="F214" s="8">
        <v>0.10226793575171451</v>
      </c>
      <c r="G214" s="8">
        <v>7.7020529022973766E-2</v>
      </c>
      <c r="H214" s="8">
        <v>2.7031127591481276E-2</v>
      </c>
      <c r="I214" s="8">
        <v>0.26047105597504133</v>
      </c>
      <c r="J214" s="8">
        <f t="shared" si="9"/>
        <v>0.76201237851725057</v>
      </c>
      <c r="K214" s="8">
        <v>1.2076505768582451</v>
      </c>
      <c r="L214" s="3" t="s">
        <v>10</v>
      </c>
      <c r="M214" s="4">
        <v>528957</v>
      </c>
      <c r="N214" s="18">
        <f t="shared" si="10"/>
        <v>0.4456381983409945</v>
      </c>
      <c r="O214" s="20">
        <f t="shared" si="11"/>
        <v>0.36901253299637504</v>
      </c>
    </row>
    <row r="215" spans="1:15" x14ac:dyDescent="0.2">
      <c r="A215" s="3" t="s">
        <v>5</v>
      </c>
      <c r="B215" s="3" t="s">
        <v>243</v>
      </c>
      <c r="C215" s="3" t="s">
        <v>697</v>
      </c>
      <c r="D215" s="3" t="s">
        <v>611</v>
      </c>
      <c r="E215" s="8">
        <v>0.16813433978030007</v>
      </c>
      <c r="F215" s="8">
        <v>0.11244537054389481</v>
      </c>
      <c r="G215" s="8">
        <v>0.12944263070280451</v>
      </c>
      <c r="H215" s="8">
        <v>3.978446324500691E-2</v>
      </c>
      <c r="I215" s="8">
        <v>0.18630124685455976</v>
      </c>
      <c r="J215" s="8">
        <f t="shared" si="9"/>
        <v>0.6361080511265661</v>
      </c>
      <c r="K215" s="8">
        <v>0.91952278841518975</v>
      </c>
      <c r="L215" s="3" t="s">
        <v>13</v>
      </c>
      <c r="M215" s="4">
        <v>475985</v>
      </c>
      <c r="N215" s="18">
        <f t="shared" si="10"/>
        <v>0.28341473728862365</v>
      </c>
      <c r="O215" s="20">
        <f t="shared" si="11"/>
        <v>0.30821937298268909</v>
      </c>
    </row>
    <row r="216" spans="1:15" x14ac:dyDescent="0.2">
      <c r="A216" s="3" t="s">
        <v>5</v>
      </c>
      <c r="B216" s="3" t="s">
        <v>244</v>
      </c>
      <c r="C216" s="3" t="s">
        <v>698</v>
      </c>
      <c r="D216" s="3" t="s">
        <v>593</v>
      </c>
      <c r="E216" s="8">
        <v>0.26945419608578469</v>
      </c>
      <c r="F216" s="8">
        <v>0.11305568899938895</v>
      </c>
      <c r="G216" s="8">
        <v>2.5470847544368236E-2</v>
      </c>
      <c r="H216" s="8">
        <v>4.3524399987729362E-2</v>
      </c>
      <c r="I216" s="8">
        <v>5.0398713104798307E-2</v>
      </c>
      <c r="J216" s="8">
        <f t="shared" si="9"/>
        <v>0.50190384572206947</v>
      </c>
      <c r="K216" s="8">
        <v>0.84636818450573781</v>
      </c>
      <c r="L216" s="3" t="s">
        <v>13</v>
      </c>
      <c r="M216" s="4">
        <v>302895</v>
      </c>
      <c r="N216" s="18">
        <f t="shared" si="10"/>
        <v>0.34446433878366833</v>
      </c>
      <c r="O216" s="20">
        <f t="shared" si="11"/>
        <v>0.40699112406361149</v>
      </c>
    </row>
    <row r="217" spans="1:15" x14ac:dyDescent="0.2">
      <c r="A217" s="3" t="s">
        <v>5</v>
      </c>
      <c r="B217" s="3" t="s">
        <v>245</v>
      </c>
      <c r="C217" s="3" t="s">
        <v>690</v>
      </c>
      <c r="D217" s="3" t="s">
        <v>612</v>
      </c>
      <c r="E217" s="8">
        <v>0.20804310587512448</v>
      </c>
      <c r="F217" s="8">
        <v>0.25445542251203901</v>
      </c>
      <c r="G217" s="8">
        <v>9.0845611041573737E-2</v>
      </c>
      <c r="H217" s="8">
        <v>1.7860440214194646E-2</v>
      </c>
      <c r="I217" s="8">
        <v>0.12291597654172966</v>
      </c>
      <c r="J217" s="8">
        <f t="shared" si="9"/>
        <v>0.69412055618466162</v>
      </c>
      <c r="K217" s="8">
        <v>0.90235672304006009</v>
      </c>
      <c r="L217" s="3" t="s">
        <v>16</v>
      </c>
      <c r="M217" s="4">
        <v>205875</v>
      </c>
      <c r="N217" s="18">
        <f t="shared" si="10"/>
        <v>0.20823616685539847</v>
      </c>
      <c r="O217" s="20">
        <f t="shared" si="11"/>
        <v>0.23076923076923075</v>
      </c>
    </row>
    <row r="218" spans="1:15" x14ac:dyDescent="0.2">
      <c r="A218" s="3" t="s">
        <v>5</v>
      </c>
      <c r="B218" s="3" t="s">
        <v>246</v>
      </c>
      <c r="C218" s="3" t="s">
        <v>656</v>
      </c>
      <c r="D218" s="3" t="s">
        <v>541</v>
      </c>
      <c r="E218" s="8">
        <v>9.092102999073548E-2</v>
      </c>
      <c r="F218" s="8">
        <v>8.5063330094746148E-2</v>
      </c>
      <c r="G218" s="8">
        <v>0.18752806660981014</v>
      </c>
      <c r="H218" s="8">
        <v>2.7587664863190777E-2</v>
      </c>
      <c r="I218" s="8">
        <v>0.12601530350817136</v>
      </c>
      <c r="J218" s="8">
        <f t="shared" si="9"/>
        <v>0.51711539506665383</v>
      </c>
      <c r="K218" s="8">
        <v>0.69498461149875879</v>
      </c>
      <c r="L218" s="3" t="s">
        <v>13</v>
      </c>
      <c r="M218" s="4">
        <v>170153</v>
      </c>
      <c r="N218" s="18">
        <f t="shared" si="10"/>
        <v>0.17786921643210496</v>
      </c>
      <c r="O218" s="20">
        <f t="shared" si="11"/>
        <v>0.25593259690818726</v>
      </c>
    </row>
    <row r="219" spans="1:15" x14ac:dyDescent="0.2">
      <c r="A219" s="3" t="s">
        <v>5</v>
      </c>
      <c r="B219" s="3" t="s">
        <v>247</v>
      </c>
      <c r="C219" s="3" t="s">
        <v>657</v>
      </c>
      <c r="D219" s="3" t="s">
        <v>542</v>
      </c>
      <c r="E219" s="8">
        <v>0.31604061192343003</v>
      </c>
      <c r="F219" s="8">
        <v>0.25764117734402708</v>
      </c>
      <c r="G219" s="8">
        <v>3.7554584739774736E-2</v>
      </c>
      <c r="H219" s="8">
        <v>9.6743727307202487E-4</v>
      </c>
      <c r="I219" s="8">
        <v>0.20810595911325833</v>
      </c>
      <c r="J219" s="8">
        <f t="shared" si="9"/>
        <v>0.82030977039356212</v>
      </c>
      <c r="K219" s="8">
        <v>1.1333347824424711</v>
      </c>
      <c r="L219" s="3" t="s">
        <v>13</v>
      </c>
      <c r="M219" s="4">
        <v>288540</v>
      </c>
      <c r="N219" s="18">
        <f t="shared" si="10"/>
        <v>0.31302501204890898</v>
      </c>
      <c r="O219" s="20">
        <f t="shared" si="11"/>
        <v>0.27619818688905223</v>
      </c>
    </row>
    <row r="220" spans="1:15" x14ac:dyDescent="0.2">
      <c r="A220" s="3" t="s">
        <v>5</v>
      </c>
      <c r="B220" s="3" t="s">
        <v>248</v>
      </c>
      <c r="C220" s="3" t="s">
        <v>658</v>
      </c>
      <c r="D220" s="3" t="s">
        <v>543</v>
      </c>
      <c r="E220" s="8">
        <v>0.31955716551451452</v>
      </c>
      <c r="F220" s="8">
        <v>2.6699073087680058E-2</v>
      </c>
      <c r="G220" s="8">
        <v>9.5853458286428911E-2</v>
      </c>
      <c r="H220" s="8">
        <v>3.0203394443375095E-2</v>
      </c>
      <c r="I220" s="8">
        <v>0.24253347845314571</v>
      </c>
      <c r="J220" s="8">
        <f t="shared" si="9"/>
        <v>0.71484656978514427</v>
      </c>
      <c r="K220" s="8">
        <v>0.92930054072068757</v>
      </c>
      <c r="L220" s="3" t="s">
        <v>16</v>
      </c>
      <c r="M220" s="4">
        <v>85000</v>
      </c>
      <c r="N220" s="18">
        <f t="shared" si="10"/>
        <v>0.2144539709355433</v>
      </c>
      <c r="O220" s="20">
        <f t="shared" si="11"/>
        <v>0.23076923076923078</v>
      </c>
    </row>
    <row r="221" spans="1:15" x14ac:dyDescent="0.2">
      <c r="A221" s="3" t="s">
        <v>5</v>
      </c>
      <c r="B221" s="3" t="s">
        <v>249</v>
      </c>
      <c r="C221" s="3" t="s">
        <v>659</v>
      </c>
      <c r="D221" s="3" t="s">
        <v>544</v>
      </c>
      <c r="E221" s="8">
        <v>0.14912912360013675</v>
      </c>
      <c r="F221" s="8">
        <v>0.19922612695541883</v>
      </c>
      <c r="G221" s="8">
        <v>0.13134814687396026</v>
      </c>
      <c r="H221" s="8">
        <v>3.8483950480719259E-2</v>
      </c>
      <c r="I221" s="8">
        <v>7.8070466549432907E-2</v>
      </c>
      <c r="J221" s="8">
        <f t="shared" si="9"/>
        <v>0.59625781445966808</v>
      </c>
      <c r="K221" s="8">
        <v>0.87344071795122336</v>
      </c>
      <c r="L221" s="3" t="s">
        <v>10</v>
      </c>
      <c r="M221" s="4">
        <v>106674</v>
      </c>
      <c r="N221" s="18">
        <f t="shared" si="10"/>
        <v>0.27718290349155528</v>
      </c>
      <c r="O221" s="20">
        <f t="shared" si="11"/>
        <v>0.31734598329893104</v>
      </c>
    </row>
    <row r="222" spans="1:15" x14ac:dyDescent="0.2">
      <c r="A222" s="3" t="s">
        <v>5</v>
      </c>
      <c r="B222" s="3" t="s">
        <v>250</v>
      </c>
      <c r="C222" s="3" t="s">
        <v>660</v>
      </c>
      <c r="D222" s="3" t="s">
        <v>545</v>
      </c>
      <c r="E222" s="8">
        <v>0.3473388384205448</v>
      </c>
      <c r="F222" s="8">
        <v>0.24028333707250896</v>
      </c>
      <c r="G222" s="8">
        <v>0.16519605239917368</v>
      </c>
      <c r="H222" s="8">
        <v>2.6649193590776551E-2</v>
      </c>
      <c r="I222" s="8">
        <v>0.22340937986584475</v>
      </c>
      <c r="J222" s="8">
        <f t="shared" si="9"/>
        <v>1.0028768013488487</v>
      </c>
      <c r="K222" s="8">
        <v>1.3037398417535033</v>
      </c>
      <c r="L222" s="3" t="s">
        <v>10</v>
      </c>
      <c r="M222" s="4">
        <v>702591</v>
      </c>
      <c r="N222" s="18">
        <f t="shared" si="10"/>
        <v>0.30086304040465461</v>
      </c>
      <c r="O222" s="20">
        <f t="shared" si="11"/>
        <v>0.23076923076923078</v>
      </c>
    </row>
    <row r="223" spans="1:15" x14ac:dyDescent="0.2">
      <c r="A223" s="3" t="s">
        <v>5</v>
      </c>
      <c r="B223" s="3" t="s">
        <v>251</v>
      </c>
      <c r="C223" s="3" t="s">
        <v>661</v>
      </c>
      <c r="D223" s="3" t="s">
        <v>546</v>
      </c>
      <c r="E223" s="8">
        <v>0.44117728233773273</v>
      </c>
      <c r="F223" s="8">
        <v>0.15961297383774858</v>
      </c>
      <c r="G223" s="8">
        <v>1.4123246882856356E-2</v>
      </c>
      <c r="H223" s="8">
        <v>4.9417839622177592E-2</v>
      </c>
      <c r="I223" s="8">
        <v>0.18581817799437597</v>
      </c>
      <c r="J223" s="8">
        <f t="shared" si="9"/>
        <v>0.85014952067489125</v>
      </c>
      <c r="K223" s="8">
        <v>1.1051943768773587</v>
      </c>
      <c r="L223" s="3" t="s">
        <v>6</v>
      </c>
      <c r="M223" s="4">
        <v>219197</v>
      </c>
      <c r="N223" s="18">
        <f t="shared" si="10"/>
        <v>0.25504485620246742</v>
      </c>
      <c r="O223" s="20">
        <f t="shared" si="11"/>
        <v>0.23076923076923081</v>
      </c>
    </row>
    <row r="224" spans="1:15" x14ac:dyDescent="0.2">
      <c r="A224" s="3" t="s">
        <v>5</v>
      </c>
      <c r="B224" s="3" t="s">
        <v>252</v>
      </c>
      <c r="C224" s="3" t="s">
        <v>662</v>
      </c>
      <c r="D224" s="3" t="s">
        <v>547</v>
      </c>
      <c r="E224" s="8">
        <v>3.6527155123998845E-2</v>
      </c>
      <c r="F224" s="8">
        <v>8.1561849725742722E-2</v>
      </c>
      <c r="G224" s="8">
        <v>8.378846323108996E-2</v>
      </c>
      <c r="H224" s="8">
        <v>3.1982070474798278E-2</v>
      </c>
      <c r="I224" s="8">
        <v>8.8688488232213994E-2</v>
      </c>
      <c r="J224" s="8">
        <f t="shared" si="9"/>
        <v>0.32254802678784378</v>
      </c>
      <c r="K224" s="8">
        <v>0.41931243482419694</v>
      </c>
      <c r="L224" s="3" t="s">
        <v>6</v>
      </c>
      <c r="M224" s="4">
        <v>374422</v>
      </c>
      <c r="N224" s="18">
        <f t="shared" si="10"/>
        <v>9.6764408036353167E-2</v>
      </c>
      <c r="O224" s="20">
        <f t="shared" si="11"/>
        <v>0.23076923076923084</v>
      </c>
    </row>
    <row r="225" spans="1:15" x14ac:dyDescent="0.2">
      <c r="A225" s="3" t="s">
        <v>5</v>
      </c>
      <c r="B225" s="3" t="s">
        <v>253</v>
      </c>
      <c r="C225" s="3" t="s">
        <v>663</v>
      </c>
      <c r="D225" s="3" t="s">
        <v>548</v>
      </c>
      <c r="E225" s="8">
        <v>0.48525726772758038</v>
      </c>
      <c r="F225" s="8">
        <v>0.14088697555392671</v>
      </c>
      <c r="G225" s="8">
        <v>1.8566598463486763E-2</v>
      </c>
      <c r="H225" s="8">
        <v>1.0009039837002704E-2</v>
      </c>
      <c r="I225" s="8">
        <v>0.28801760559190159</v>
      </c>
      <c r="J225" s="8">
        <f t="shared" si="9"/>
        <v>0.94273748717389816</v>
      </c>
      <c r="K225" s="8">
        <v>1.2255587333260676</v>
      </c>
      <c r="L225" s="3" t="s">
        <v>16</v>
      </c>
      <c r="M225" s="4">
        <v>171000</v>
      </c>
      <c r="N225" s="18">
        <f t="shared" si="10"/>
        <v>0.28282124615216941</v>
      </c>
      <c r="O225" s="20">
        <f t="shared" si="11"/>
        <v>0.23076923076923075</v>
      </c>
    </row>
    <row r="226" spans="1:15" x14ac:dyDescent="0.2">
      <c r="A226" s="3" t="s">
        <v>5</v>
      </c>
      <c r="B226" s="3" t="s">
        <v>254</v>
      </c>
      <c r="C226" s="3" t="s">
        <v>664</v>
      </c>
      <c r="D226" s="3" t="s">
        <v>549</v>
      </c>
      <c r="E226" s="8">
        <v>0.17794111373862076</v>
      </c>
      <c r="F226" s="8">
        <v>0.22793580695854615</v>
      </c>
      <c r="G226" s="8">
        <v>0.10565783247258315</v>
      </c>
      <c r="H226" s="8">
        <v>1.8903214846103245E-2</v>
      </c>
      <c r="I226" s="8">
        <v>0.25974444852298495</v>
      </c>
      <c r="J226" s="8">
        <f t="shared" si="9"/>
        <v>0.79018241653883825</v>
      </c>
      <c r="K226" s="8">
        <v>1.0272371415004897</v>
      </c>
      <c r="L226" s="3" t="s">
        <v>18</v>
      </c>
      <c r="M226" s="4">
        <v>22112</v>
      </c>
      <c r="N226" s="18">
        <f t="shared" si="10"/>
        <v>0.23705472496165148</v>
      </c>
      <c r="O226" s="20">
        <f t="shared" si="11"/>
        <v>0.23076923076923078</v>
      </c>
    </row>
    <row r="227" spans="1:15" x14ac:dyDescent="0.2">
      <c r="A227" s="3" t="s">
        <v>5</v>
      </c>
      <c r="B227" s="3" t="s">
        <v>255</v>
      </c>
      <c r="C227" s="3" t="s">
        <v>665</v>
      </c>
      <c r="D227" s="3" t="s">
        <v>550</v>
      </c>
      <c r="E227" s="8">
        <v>0.16778534829656833</v>
      </c>
      <c r="F227" s="8">
        <v>0.26889415341393857</v>
      </c>
      <c r="G227" s="8">
        <v>0.17256998326271489</v>
      </c>
      <c r="H227" s="8">
        <v>3.9401950709414081E-2</v>
      </c>
      <c r="I227" s="8">
        <v>1.8547919735397378E-2</v>
      </c>
      <c r="J227" s="8">
        <f t="shared" si="9"/>
        <v>0.66719935541803321</v>
      </c>
      <c r="K227" s="8">
        <v>0.86735916204344321</v>
      </c>
      <c r="L227" s="3" t="s">
        <v>18</v>
      </c>
      <c r="M227" s="4">
        <v>2949</v>
      </c>
      <c r="N227" s="18">
        <f t="shared" si="10"/>
        <v>0.20015980662541</v>
      </c>
      <c r="O227" s="20">
        <f t="shared" si="11"/>
        <v>0.23076923076923081</v>
      </c>
    </row>
    <row r="228" spans="1:15" x14ac:dyDescent="0.2">
      <c r="A228" s="3" t="s">
        <v>5</v>
      </c>
      <c r="B228" s="3" t="s">
        <v>256</v>
      </c>
      <c r="C228" s="3" t="s">
        <v>666</v>
      </c>
      <c r="D228" s="3" t="s">
        <v>551</v>
      </c>
      <c r="E228" s="8">
        <v>0.27071501106131585</v>
      </c>
      <c r="F228" s="8">
        <v>0.24226328809959036</v>
      </c>
      <c r="G228" s="8">
        <v>7.714008361348601E-2</v>
      </c>
      <c r="H228" s="8">
        <v>1.4452694239762816E-2</v>
      </c>
      <c r="I228" s="8">
        <v>0.18598285586200183</v>
      </c>
      <c r="J228" s="8">
        <f t="shared" si="9"/>
        <v>0.79055393287615683</v>
      </c>
      <c r="K228" s="8">
        <v>1.0358770322957669</v>
      </c>
      <c r="L228" s="3" t="s">
        <v>6</v>
      </c>
      <c r="M228" s="4">
        <v>332849</v>
      </c>
      <c r="N228" s="18">
        <f t="shared" si="10"/>
        <v>0.24532309941961006</v>
      </c>
      <c r="O228" s="20">
        <f t="shared" si="11"/>
        <v>0.23682646855863934</v>
      </c>
    </row>
    <row r="229" spans="1:15" x14ac:dyDescent="0.2">
      <c r="A229" s="3" t="s">
        <v>5</v>
      </c>
      <c r="B229" s="3" t="s">
        <v>257</v>
      </c>
      <c r="C229" s="3" t="s">
        <v>667</v>
      </c>
      <c r="D229" s="3" t="s">
        <v>552</v>
      </c>
      <c r="E229" s="8">
        <v>0.12688600328353472</v>
      </c>
      <c r="F229" s="8">
        <v>8.0352426455188253E-2</v>
      </c>
      <c r="G229" s="8">
        <v>0.16093875212030798</v>
      </c>
      <c r="H229" s="8">
        <v>5.5580343313089697E-3</v>
      </c>
      <c r="I229" s="8">
        <v>0.29679869836943895</v>
      </c>
      <c r="J229" s="8">
        <f t="shared" si="9"/>
        <v>0.67053391455977884</v>
      </c>
      <c r="K229" s="8">
        <v>0.8716940889277125</v>
      </c>
      <c r="L229" s="3" t="s">
        <v>18</v>
      </c>
      <c r="M229" s="4">
        <v>191426</v>
      </c>
      <c r="N229" s="18">
        <f t="shared" si="10"/>
        <v>0.20116017436793365</v>
      </c>
      <c r="O229" s="20">
        <f t="shared" si="11"/>
        <v>0.23076923076923078</v>
      </c>
    </row>
    <row r="230" spans="1:15" x14ac:dyDescent="0.2">
      <c r="A230" s="3" t="s">
        <v>5</v>
      </c>
      <c r="B230" s="3" t="s">
        <v>258</v>
      </c>
      <c r="C230" s="3" t="s">
        <v>668</v>
      </c>
      <c r="D230" s="3" t="s">
        <v>553</v>
      </c>
      <c r="E230" s="8">
        <v>0.39567350155945186</v>
      </c>
      <c r="F230" s="8">
        <v>5.3358404619247443E-2</v>
      </c>
      <c r="G230" s="8">
        <v>2.2021266186482747E-2</v>
      </c>
      <c r="H230" s="8">
        <v>1.2277028947668023E-2</v>
      </c>
      <c r="I230" s="8">
        <v>5.6564355999401683E-2</v>
      </c>
      <c r="J230" s="8">
        <f t="shared" si="9"/>
        <v>0.53989455731225178</v>
      </c>
      <c r="K230" s="8">
        <v>0.82211003701194085</v>
      </c>
      <c r="L230" s="3" t="s">
        <v>13</v>
      </c>
      <c r="M230" s="4">
        <v>529045</v>
      </c>
      <c r="N230" s="18">
        <f t="shared" si="10"/>
        <v>0.28221547969968908</v>
      </c>
      <c r="O230" s="20">
        <f t="shared" si="11"/>
        <v>0.34328188076311006</v>
      </c>
    </row>
    <row r="231" spans="1:15" x14ac:dyDescent="0.2">
      <c r="A231" s="3" t="s">
        <v>5</v>
      </c>
      <c r="B231" s="3" t="s">
        <v>259</v>
      </c>
      <c r="C231" s="3" t="s">
        <v>669</v>
      </c>
      <c r="D231" s="3" t="s">
        <v>554</v>
      </c>
      <c r="E231" s="8">
        <v>0.30346831443726008</v>
      </c>
      <c r="F231" s="8">
        <v>0.10638471284360804</v>
      </c>
      <c r="G231" s="8">
        <v>9.0738352246498649E-2</v>
      </c>
      <c r="H231" s="8">
        <v>3.4644927665304477E-2</v>
      </c>
      <c r="I231" s="8">
        <v>0.185697908065447</v>
      </c>
      <c r="J231" s="8">
        <f t="shared" si="9"/>
        <v>0.72093421525811818</v>
      </c>
      <c r="K231" s="8">
        <v>0.93721447983555362</v>
      </c>
      <c r="L231" s="3" t="s">
        <v>10</v>
      </c>
      <c r="M231" s="4">
        <v>826517</v>
      </c>
      <c r="N231" s="18">
        <f t="shared" si="10"/>
        <v>0.21628026457743543</v>
      </c>
      <c r="O231" s="20">
        <f t="shared" si="11"/>
        <v>0.23076923076923075</v>
      </c>
    </row>
    <row r="232" spans="1:15" x14ac:dyDescent="0.2">
      <c r="A232" s="3" t="s">
        <v>5</v>
      </c>
      <c r="B232" s="3" t="s">
        <v>260</v>
      </c>
      <c r="C232" s="3" t="s">
        <v>670</v>
      </c>
      <c r="D232" s="3" t="s">
        <v>555</v>
      </c>
      <c r="E232" s="8">
        <v>3.5995320061305847E-2</v>
      </c>
      <c r="F232" s="8">
        <v>0.11856452402313114</v>
      </c>
      <c r="G232" s="8">
        <v>0.16571578444749999</v>
      </c>
      <c r="H232" s="8">
        <v>2.9391005874313533E-2</v>
      </c>
      <c r="I232" s="8">
        <v>8.03059342305108E-2</v>
      </c>
      <c r="J232" s="8">
        <f t="shared" si="9"/>
        <v>0.42997256863676131</v>
      </c>
      <c r="K232" s="8">
        <v>0.55896433922778976</v>
      </c>
      <c r="L232" s="3" t="s">
        <v>16</v>
      </c>
      <c r="M232" s="4">
        <v>188968</v>
      </c>
      <c r="N232" s="18">
        <f t="shared" si="10"/>
        <v>0.12899177059102845</v>
      </c>
      <c r="O232" s="20">
        <f t="shared" si="11"/>
        <v>0.23076923076923087</v>
      </c>
    </row>
    <row r="233" spans="1:15" x14ac:dyDescent="0.2">
      <c r="A233" s="3" t="s">
        <v>5</v>
      </c>
      <c r="B233" s="3" t="s">
        <v>261</v>
      </c>
      <c r="C233" s="3" t="s">
        <v>671</v>
      </c>
      <c r="D233" s="3" t="s">
        <v>556</v>
      </c>
      <c r="E233" s="8">
        <v>0.29931019619299559</v>
      </c>
      <c r="F233" s="8">
        <v>0.17707854442338561</v>
      </c>
      <c r="G233" s="8">
        <v>0.10151476242497866</v>
      </c>
      <c r="H233" s="8">
        <v>4.8739453162658403E-2</v>
      </c>
      <c r="I233" s="8">
        <v>0.15180103344281159</v>
      </c>
      <c r="J233" s="8">
        <f t="shared" si="9"/>
        <v>0.77844398964682981</v>
      </c>
      <c r="K233" s="8">
        <v>1.0119771865408789</v>
      </c>
      <c r="L233" s="3" t="s">
        <v>16</v>
      </c>
      <c r="M233" s="4">
        <v>204588</v>
      </c>
      <c r="N233" s="18">
        <f t="shared" si="10"/>
        <v>0.23353319689404906</v>
      </c>
      <c r="O233" s="20">
        <f t="shared" si="11"/>
        <v>0.23076923076923087</v>
      </c>
    </row>
    <row r="234" spans="1:15" x14ac:dyDescent="0.2">
      <c r="A234" s="3" t="s">
        <v>5</v>
      </c>
      <c r="B234" s="3" t="s">
        <v>262</v>
      </c>
      <c r="C234" s="3" t="s">
        <v>672</v>
      </c>
      <c r="D234" s="3" t="s">
        <v>557</v>
      </c>
      <c r="E234" s="8">
        <v>0.19795209196732494</v>
      </c>
      <c r="F234" s="8">
        <v>0.25522220986137167</v>
      </c>
      <c r="G234" s="8">
        <v>0.1824193055005231</v>
      </c>
      <c r="H234" s="8">
        <v>3.7699011028158896E-2</v>
      </c>
      <c r="I234" s="8">
        <v>0.1166946208676277</v>
      </c>
      <c r="J234" s="8">
        <f t="shared" si="9"/>
        <v>0.78998723922500624</v>
      </c>
      <c r="K234" s="8">
        <v>1.0269834109925082</v>
      </c>
      <c r="L234" s="3" t="s">
        <v>6</v>
      </c>
      <c r="M234" s="4">
        <v>1111812</v>
      </c>
      <c r="N234" s="18">
        <f t="shared" si="10"/>
        <v>0.23699617176750198</v>
      </c>
      <c r="O234" s="20">
        <f t="shared" si="11"/>
        <v>0.23076923076923087</v>
      </c>
    </row>
    <row r="235" spans="1:15" x14ac:dyDescent="0.2">
      <c r="A235" s="3" t="s">
        <v>5</v>
      </c>
      <c r="B235" s="3" t="s">
        <v>263</v>
      </c>
      <c r="C235" s="3" t="s">
        <v>673</v>
      </c>
      <c r="D235" s="3" t="s">
        <v>558</v>
      </c>
      <c r="E235" s="8">
        <v>0.26380357915218355</v>
      </c>
      <c r="F235" s="8">
        <v>0.29612089303607908</v>
      </c>
      <c r="G235" s="8">
        <v>4.9146669029214614E-3</v>
      </c>
      <c r="H235" s="8">
        <v>3.186964739000344E-2</v>
      </c>
      <c r="I235" s="8">
        <v>0.13678041508490857</v>
      </c>
      <c r="J235" s="8">
        <f t="shared" si="9"/>
        <v>0.73348920156609598</v>
      </c>
      <c r="K235" s="8">
        <v>1.0610412011498267</v>
      </c>
      <c r="L235" s="3" t="s">
        <v>16</v>
      </c>
      <c r="M235" s="4">
        <v>10317</v>
      </c>
      <c r="N235" s="18">
        <f t="shared" si="10"/>
        <v>0.32755199958373071</v>
      </c>
      <c r="O235" s="20">
        <f t="shared" si="11"/>
        <v>0.30870808714003745</v>
      </c>
    </row>
    <row r="236" spans="1:15" x14ac:dyDescent="0.2">
      <c r="A236" s="3" t="s">
        <v>5</v>
      </c>
      <c r="B236" s="3" t="s">
        <v>264</v>
      </c>
      <c r="C236" s="3" t="s">
        <v>674</v>
      </c>
      <c r="D236" s="3" t="s">
        <v>559</v>
      </c>
      <c r="E236" s="8">
        <v>0.1663574347324776</v>
      </c>
      <c r="F236" s="8">
        <v>0.26264752263490482</v>
      </c>
      <c r="G236" s="8">
        <v>0.1532448316994087</v>
      </c>
      <c r="H236" s="8">
        <v>2.8500334410699043E-2</v>
      </c>
      <c r="I236" s="8">
        <v>0.29461257560022164</v>
      </c>
      <c r="J236" s="8">
        <f t="shared" si="9"/>
        <v>0.90536269907771172</v>
      </c>
      <c r="K236" s="8">
        <v>1.1769715088010253</v>
      </c>
      <c r="L236" s="3" t="s">
        <v>13</v>
      </c>
      <c r="M236" s="4">
        <v>22979</v>
      </c>
      <c r="N236" s="18">
        <f t="shared" si="10"/>
        <v>0.27160880972331358</v>
      </c>
      <c r="O236" s="20">
        <f t="shared" si="11"/>
        <v>0.23076923076923081</v>
      </c>
    </row>
    <row r="237" spans="1:15" x14ac:dyDescent="0.2">
      <c r="A237" s="3" t="s">
        <v>5</v>
      </c>
      <c r="B237" s="3" t="s">
        <v>265</v>
      </c>
      <c r="C237" s="3" t="s">
        <v>675</v>
      </c>
      <c r="D237" s="3" t="s">
        <v>560</v>
      </c>
      <c r="E237" s="8">
        <v>2.2287691738327176E-2</v>
      </c>
      <c r="F237" s="8">
        <v>0.28290577594483624</v>
      </c>
      <c r="G237" s="8">
        <v>7.7975797665642832E-2</v>
      </c>
      <c r="H237" s="8">
        <v>5.2188938016999534E-3</v>
      </c>
      <c r="I237" s="8">
        <v>0.23359061069026457</v>
      </c>
      <c r="J237" s="8">
        <f t="shared" si="9"/>
        <v>0.62197876984077072</v>
      </c>
      <c r="K237" s="8">
        <v>0.84043113413207482</v>
      </c>
      <c r="L237" s="3" t="s">
        <v>18</v>
      </c>
      <c r="M237" s="4">
        <v>42004</v>
      </c>
      <c r="N237" s="18">
        <f t="shared" si="10"/>
        <v>0.2184523642913041</v>
      </c>
      <c r="O237" s="20">
        <f t="shared" si="11"/>
        <v>0.25992892864077788</v>
      </c>
    </row>
    <row r="238" spans="1:15" x14ac:dyDescent="0.2">
      <c r="A238" s="3" t="s">
        <v>5</v>
      </c>
      <c r="B238" s="3" t="s">
        <v>266</v>
      </c>
      <c r="C238" s="3" t="s">
        <v>676</v>
      </c>
      <c r="D238" s="3" t="s">
        <v>561</v>
      </c>
      <c r="E238" s="8">
        <v>4.4775116083400401E-2</v>
      </c>
      <c r="F238" s="8">
        <v>0.16457871409418059</v>
      </c>
      <c r="G238" s="8">
        <v>0.12463064257559264</v>
      </c>
      <c r="H238" s="8">
        <v>2.0292003536629909E-3</v>
      </c>
      <c r="I238" s="8">
        <v>0.28563299239519618</v>
      </c>
      <c r="J238" s="8">
        <f t="shared" si="9"/>
        <v>0.62164666550203285</v>
      </c>
      <c r="K238" s="8">
        <v>0.80814066515264271</v>
      </c>
      <c r="L238" s="3" t="s">
        <v>16</v>
      </c>
      <c r="M238" s="4">
        <v>122624</v>
      </c>
      <c r="N238" s="18">
        <f t="shared" si="10"/>
        <v>0.18649399965060987</v>
      </c>
      <c r="O238" s="20">
        <f t="shared" si="11"/>
        <v>0.23076923076923078</v>
      </c>
    </row>
    <row r="239" spans="1:15" x14ac:dyDescent="0.2">
      <c r="A239" s="3" t="s">
        <v>5</v>
      </c>
      <c r="B239" s="3" t="s">
        <v>267</v>
      </c>
      <c r="C239" s="3" t="s">
        <v>656</v>
      </c>
      <c r="D239" s="3" t="s">
        <v>562</v>
      </c>
      <c r="E239" s="8">
        <v>0.11178127914106423</v>
      </c>
      <c r="F239" s="8">
        <v>1.7554339813798357E-2</v>
      </c>
      <c r="G239" s="8">
        <v>0.12503153137781689</v>
      </c>
      <c r="H239" s="8">
        <v>2.0288020804781758E-6</v>
      </c>
      <c r="I239" s="8">
        <v>0.24891575163150095</v>
      </c>
      <c r="J239" s="8">
        <f t="shared" si="9"/>
        <v>0.50328493076626091</v>
      </c>
      <c r="K239" s="8">
        <v>0.65427040999613917</v>
      </c>
      <c r="L239" s="3" t="s">
        <v>18</v>
      </c>
      <c r="M239" s="4">
        <v>298266</v>
      </c>
      <c r="N239" s="18">
        <f t="shared" si="10"/>
        <v>0.15098547922987826</v>
      </c>
      <c r="O239" s="20">
        <f t="shared" si="11"/>
        <v>0.23076923076923075</v>
      </c>
    </row>
    <row r="240" spans="1:15" x14ac:dyDescent="0.2">
      <c r="A240" s="3" t="s">
        <v>5</v>
      </c>
      <c r="B240" s="3" t="s">
        <v>268</v>
      </c>
      <c r="C240" s="3" t="s">
        <v>657</v>
      </c>
      <c r="D240" s="3" t="s">
        <v>563</v>
      </c>
      <c r="E240" s="8">
        <v>0.3923908253881141</v>
      </c>
      <c r="F240" s="8">
        <v>0.22330453069226733</v>
      </c>
      <c r="G240" s="8">
        <v>4.9205866039133996E-2</v>
      </c>
      <c r="H240" s="8">
        <v>3.6907776580190253E-2</v>
      </c>
      <c r="I240" s="8">
        <v>0.27570404712168034</v>
      </c>
      <c r="J240" s="8">
        <f t="shared" si="9"/>
        <v>0.9775130458213861</v>
      </c>
      <c r="K240" s="8">
        <v>1.4292836981750436</v>
      </c>
      <c r="L240" s="3" t="s">
        <v>10</v>
      </c>
      <c r="M240" s="4">
        <v>341456</v>
      </c>
      <c r="N240" s="18">
        <f t="shared" si="10"/>
        <v>0.45177065235365754</v>
      </c>
      <c r="O240" s="20">
        <f t="shared" si="11"/>
        <v>0.31608186179587239</v>
      </c>
    </row>
    <row r="241" spans="1:15" x14ac:dyDescent="0.2">
      <c r="A241" s="3" t="s">
        <v>5</v>
      </c>
      <c r="B241" s="3" t="s">
        <v>269</v>
      </c>
      <c r="C241" s="3" t="s">
        <v>658</v>
      </c>
      <c r="D241" s="3" t="s">
        <v>564</v>
      </c>
      <c r="E241" s="8">
        <v>2.9343363143188861E-2</v>
      </c>
      <c r="F241" s="8">
        <v>4.3579352305055385E-3</v>
      </c>
      <c r="G241" s="8">
        <v>0.17408117332886555</v>
      </c>
      <c r="H241" s="8">
        <v>3.6001458034488946E-2</v>
      </c>
      <c r="I241" s="8">
        <v>3.7969326748455365E-2</v>
      </c>
      <c r="J241" s="8">
        <f t="shared" si="9"/>
        <v>0.28175325648550426</v>
      </c>
      <c r="K241" s="8">
        <v>0.41094686813555531</v>
      </c>
      <c r="L241" s="3" t="s">
        <v>16</v>
      </c>
      <c r="M241" s="4">
        <v>117877</v>
      </c>
      <c r="N241" s="18">
        <f t="shared" si="10"/>
        <v>0.12919361165005105</v>
      </c>
      <c r="O241" s="20">
        <f t="shared" si="11"/>
        <v>0.31438032910725366</v>
      </c>
    </row>
    <row r="242" spans="1:15" x14ac:dyDescent="0.2">
      <c r="A242" s="3" t="s">
        <v>5</v>
      </c>
      <c r="B242" s="3" t="s">
        <v>270</v>
      </c>
      <c r="C242" s="3" t="s">
        <v>677</v>
      </c>
      <c r="D242" s="3" t="s">
        <v>565</v>
      </c>
      <c r="E242" s="8">
        <v>0.10245993978078299</v>
      </c>
      <c r="F242" s="8">
        <v>0.10144504644753073</v>
      </c>
      <c r="G242" s="8">
        <v>0.13980652878025918</v>
      </c>
      <c r="H242" s="8">
        <v>3.610841879586163E-2</v>
      </c>
      <c r="I242" s="8">
        <v>0.22165477675834477</v>
      </c>
      <c r="J242" s="8">
        <f t="shared" si="9"/>
        <v>0.60147471056277935</v>
      </c>
      <c r="K242" s="8">
        <v>0.78191712373161315</v>
      </c>
      <c r="L242" s="3" t="s">
        <v>16</v>
      </c>
      <c r="M242" s="4">
        <v>59537</v>
      </c>
      <c r="N242" s="18">
        <f t="shared" si="10"/>
        <v>0.1804424131688338</v>
      </c>
      <c r="O242" s="20">
        <f t="shared" si="11"/>
        <v>0.23076923076923078</v>
      </c>
    </row>
    <row r="243" spans="1:15" x14ac:dyDescent="0.2">
      <c r="A243" s="3" t="s">
        <v>5</v>
      </c>
      <c r="B243" s="3" t="s">
        <v>271</v>
      </c>
      <c r="C243" s="3" t="s">
        <v>678</v>
      </c>
      <c r="D243" s="3" t="s">
        <v>566</v>
      </c>
      <c r="E243" s="8">
        <v>0.16765315893526217</v>
      </c>
      <c r="F243" s="8">
        <v>1.0006269057611095E-2</v>
      </c>
      <c r="G243" s="8">
        <v>0.14833222005604438</v>
      </c>
      <c r="H243" s="8">
        <v>3.0170492553676955E-2</v>
      </c>
      <c r="I243" s="8">
        <v>0.21330391808660928</v>
      </c>
      <c r="J243" s="8">
        <f t="shared" si="9"/>
        <v>0.56946605868920386</v>
      </c>
      <c r="K243" s="8">
        <v>0.76768838482219515</v>
      </c>
      <c r="L243" s="3" t="s">
        <v>13</v>
      </c>
      <c r="M243" s="4">
        <v>67201</v>
      </c>
      <c r="N243" s="18">
        <f t="shared" si="10"/>
        <v>0.19822232613299129</v>
      </c>
      <c r="O243" s="20">
        <f t="shared" si="11"/>
        <v>0.25820675426644851</v>
      </c>
    </row>
    <row r="244" spans="1:15" x14ac:dyDescent="0.2">
      <c r="A244" s="3" t="s">
        <v>5</v>
      </c>
      <c r="B244" s="3" t="s">
        <v>272</v>
      </c>
      <c r="C244" s="3" t="s">
        <v>679</v>
      </c>
      <c r="D244" s="3" t="s">
        <v>567</v>
      </c>
      <c r="E244" s="8">
        <v>0.43489953466277526</v>
      </c>
      <c r="F244" s="8">
        <v>7.3868398705205993E-2</v>
      </c>
      <c r="G244" s="8">
        <v>1.5441856979185764E-2</v>
      </c>
      <c r="H244" s="8">
        <v>2.5182455314417391E-2</v>
      </c>
      <c r="I244" s="8">
        <v>0.17430329321690496</v>
      </c>
      <c r="J244" s="8">
        <f t="shared" si="9"/>
        <v>0.72369553887848936</v>
      </c>
      <c r="K244" s="8">
        <v>0.94080420054203617</v>
      </c>
      <c r="L244" s="3" t="s">
        <v>13</v>
      </c>
      <c r="M244" s="4">
        <v>205134</v>
      </c>
      <c r="N244" s="18">
        <f t="shared" si="10"/>
        <v>0.21710866166354681</v>
      </c>
      <c r="O244" s="20">
        <f t="shared" si="11"/>
        <v>0.23076923076923078</v>
      </c>
    </row>
    <row r="245" spans="1:15" x14ac:dyDescent="0.2">
      <c r="A245" s="3" t="s">
        <v>5</v>
      </c>
      <c r="B245" s="3" t="s">
        <v>273</v>
      </c>
      <c r="C245" s="3" t="s">
        <v>680</v>
      </c>
      <c r="D245" s="3" t="s">
        <v>568</v>
      </c>
      <c r="E245" s="8">
        <v>0.24753650672873512</v>
      </c>
      <c r="F245" s="8">
        <v>3.3032779887063103E-3</v>
      </c>
      <c r="G245" s="8">
        <v>7.9725393730312899E-2</v>
      </c>
      <c r="H245" s="8">
        <v>2.8952255839103064E-2</v>
      </c>
      <c r="I245" s="8">
        <v>0.12748843177049035</v>
      </c>
      <c r="J245" s="8">
        <f t="shared" si="9"/>
        <v>0.48700586605734775</v>
      </c>
      <c r="K245" s="8">
        <v>0.63310762587455205</v>
      </c>
      <c r="L245" s="3" t="s">
        <v>16</v>
      </c>
      <c r="M245" s="4">
        <v>5470</v>
      </c>
      <c r="N245" s="18">
        <f t="shared" si="10"/>
        <v>0.1461017598172043</v>
      </c>
      <c r="O245" s="20">
        <f t="shared" si="11"/>
        <v>0.23076923076923075</v>
      </c>
    </row>
    <row r="246" spans="1:15" x14ac:dyDescent="0.2">
      <c r="A246" s="3" t="s">
        <v>5</v>
      </c>
      <c r="B246" s="3" t="s">
        <v>274</v>
      </c>
      <c r="C246" s="3" t="s">
        <v>681</v>
      </c>
      <c r="D246" s="3" t="s">
        <v>569</v>
      </c>
      <c r="E246" s="8">
        <v>0.27631041532232842</v>
      </c>
      <c r="F246" s="8">
        <v>0.1517602231820161</v>
      </c>
      <c r="G246" s="8">
        <v>9.8468870989352558E-2</v>
      </c>
      <c r="H246" s="8">
        <v>2.0554429517776269E-2</v>
      </c>
      <c r="I246" s="8">
        <v>6.490453598505358E-2</v>
      </c>
      <c r="J246" s="8">
        <f t="shared" si="9"/>
        <v>0.61199847499652704</v>
      </c>
      <c r="K246" s="8">
        <v>0.7955980174954852</v>
      </c>
      <c r="L246" s="3" t="s">
        <v>6</v>
      </c>
      <c r="M246" s="4">
        <v>251602</v>
      </c>
      <c r="N246" s="18">
        <f t="shared" si="10"/>
        <v>0.18359954249895816</v>
      </c>
      <c r="O246" s="20">
        <f t="shared" si="11"/>
        <v>0.23076923076923081</v>
      </c>
    </row>
    <row r="247" spans="1:15" x14ac:dyDescent="0.2">
      <c r="A247" s="3" t="s">
        <v>5</v>
      </c>
      <c r="B247" s="3" t="s">
        <v>275</v>
      </c>
      <c r="C247" s="3" t="s">
        <v>664</v>
      </c>
      <c r="D247" s="3" t="s">
        <v>570</v>
      </c>
      <c r="E247" s="8">
        <v>0.49464215579646253</v>
      </c>
      <c r="F247" s="8">
        <v>0.10397368565710718</v>
      </c>
      <c r="G247" s="8">
        <v>4.1880952110157077E-3</v>
      </c>
      <c r="H247" s="8">
        <v>5.1519801218967379E-3</v>
      </c>
      <c r="I247" s="8">
        <v>0.14477879598850721</v>
      </c>
      <c r="J247" s="8">
        <f t="shared" si="9"/>
        <v>0.75273471277498938</v>
      </c>
      <c r="K247" s="8">
        <v>1.2641812252917859</v>
      </c>
      <c r="L247" s="3" t="s">
        <v>6</v>
      </c>
      <c r="M247" s="4">
        <v>786112</v>
      </c>
      <c r="N247" s="18">
        <f t="shared" si="10"/>
        <v>0.51144651251679651</v>
      </c>
      <c r="O247" s="20">
        <f t="shared" si="11"/>
        <v>0.40456740084773007</v>
      </c>
    </row>
    <row r="248" spans="1:15" x14ac:dyDescent="0.2">
      <c r="A248" s="3" t="s">
        <v>5</v>
      </c>
      <c r="B248" s="3" t="s">
        <v>276</v>
      </c>
      <c r="C248" s="3" t="s">
        <v>682</v>
      </c>
      <c r="D248" s="3" t="s">
        <v>571</v>
      </c>
      <c r="E248" s="8">
        <v>0.37206076707847757</v>
      </c>
      <c r="F248" s="8">
        <v>0.28908001241945946</v>
      </c>
      <c r="G248" s="8">
        <v>9.4866626193918155E-2</v>
      </c>
      <c r="H248" s="8">
        <v>4.4508996863512569E-2</v>
      </c>
      <c r="I248" s="8">
        <v>0.12561554312367995</v>
      </c>
      <c r="J248" s="8">
        <f t="shared" si="9"/>
        <v>0.92613194567904777</v>
      </c>
      <c r="K248" s="8">
        <v>1.2383301706742003</v>
      </c>
      <c r="L248" s="3" t="s">
        <v>16</v>
      </c>
      <c r="M248" s="4">
        <v>43290</v>
      </c>
      <c r="N248" s="18">
        <f t="shared" si="10"/>
        <v>0.31219822499515248</v>
      </c>
      <c r="O248" s="20">
        <f t="shared" si="11"/>
        <v>0.25211226568531259</v>
      </c>
    </row>
    <row r="249" spans="1:15" x14ac:dyDescent="0.2">
      <c r="A249" s="3" t="s">
        <v>5</v>
      </c>
      <c r="B249" s="3" t="s">
        <v>277</v>
      </c>
      <c r="C249" s="3" t="s">
        <v>683</v>
      </c>
      <c r="D249" s="3" t="s">
        <v>572</v>
      </c>
      <c r="E249" s="8">
        <v>0.32411782780108334</v>
      </c>
      <c r="F249" s="8">
        <v>2.0724472774794722E-2</v>
      </c>
      <c r="G249" s="8">
        <v>5.0329998605378991E-2</v>
      </c>
      <c r="H249" s="8">
        <v>3.692741711883535E-3</v>
      </c>
      <c r="I249" s="8">
        <v>0.13354790567889926</v>
      </c>
      <c r="J249" s="8">
        <f t="shared" si="9"/>
        <v>0.53241294657203986</v>
      </c>
      <c r="K249" s="8">
        <v>0.72650472977719627</v>
      </c>
      <c r="L249" s="3" t="s">
        <v>13</v>
      </c>
      <c r="M249" s="4">
        <v>187171</v>
      </c>
      <c r="N249" s="18">
        <f t="shared" si="10"/>
        <v>0.19409178320515641</v>
      </c>
      <c r="O249" s="20">
        <f t="shared" si="11"/>
        <v>0.26715832017319457</v>
      </c>
    </row>
    <row r="250" spans="1:15" x14ac:dyDescent="0.2">
      <c r="A250" s="3" t="s">
        <v>5</v>
      </c>
      <c r="B250" s="3" t="s">
        <v>278</v>
      </c>
      <c r="C250" s="3" t="s">
        <v>684</v>
      </c>
      <c r="D250" s="3" t="s">
        <v>573</v>
      </c>
      <c r="E250" s="8">
        <v>0.38942403416655724</v>
      </c>
      <c r="F250" s="8">
        <v>0.27741819898559772</v>
      </c>
      <c r="G250" s="8">
        <v>2.1008353935253889E-2</v>
      </c>
      <c r="H250" s="8">
        <v>4.9149513779652654E-2</v>
      </c>
      <c r="I250" s="8">
        <v>0.13835951323169132</v>
      </c>
      <c r="J250" s="8">
        <f t="shared" si="9"/>
        <v>0.87535961409875274</v>
      </c>
      <c r="K250" s="8">
        <v>1.2972080833229622</v>
      </c>
      <c r="L250" s="3" t="s">
        <v>16</v>
      </c>
      <c r="M250" s="4">
        <v>177853</v>
      </c>
      <c r="N250" s="18">
        <f t="shared" si="10"/>
        <v>0.42184846922420949</v>
      </c>
      <c r="O250" s="20">
        <f t="shared" si="11"/>
        <v>0.32519722521585848</v>
      </c>
    </row>
    <row r="251" spans="1:15" x14ac:dyDescent="0.2">
      <c r="A251" s="3" t="s">
        <v>5</v>
      </c>
      <c r="B251" s="3" t="s">
        <v>279</v>
      </c>
      <c r="C251" s="3" t="s">
        <v>685</v>
      </c>
      <c r="D251" s="3" t="s">
        <v>574</v>
      </c>
      <c r="E251" s="8">
        <v>0.21784988663849036</v>
      </c>
      <c r="F251" s="8">
        <v>2.5737502903584119E-3</v>
      </c>
      <c r="G251" s="8">
        <v>3.342589333508228E-2</v>
      </c>
      <c r="H251" s="8">
        <v>4.167282735530338E-2</v>
      </c>
      <c r="I251" s="8">
        <v>0.22704815309775039</v>
      </c>
      <c r="J251" s="8">
        <f t="shared" si="9"/>
        <v>0.5225705107169849</v>
      </c>
      <c r="K251" s="8">
        <v>0.77495495412132598</v>
      </c>
      <c r="L251" s="3" t="s">
        <v>10</v>
      </c>
      <c r="M251" s="4">
        <v>395008</v>
      </c>
      <c r="N251" s="18">
        <f t="shared" si="10"/>
        <v>0.25238444340434107</v>
      </c>
      <c r="O251" s="20">
        <f t="shared" si="11"/>
        <v>0.32567627584303188</v>
      </c>
    </row>
    <row r="252" spans="1:15" x14ac:dyDescent="0.2">
      <c r="A252" s="3" t="s">
        <v>5</v>
      </c>
      <c r="B252" s="3" t="s">
        <v>280</v>
      </c>
      <c r="C252" s="3" t="s">
        <v>686</v>
      </c>
      <c r="D252" s="3" t="s">
        <v>575</v>
      </c>
      <c r="E252" s="8">
        <v>0.40888670898344098</v>
      </c>
      <c r="F252" s="8">
        <v>0.20795691374587405</v>
      </c>
      <c r="G252" s="8">
        <v>0.19148994114468182</v>
      </c>
      <c r="H252" s="8">
        <v>3.6992424565204705E-2</v>
      </c>
      <c r="I252" s="8">
        <v>6.1712145766652321E-2</v>
      </c>
      <c r="J252" s="8">
        <f t="shared" si="9"/>
        <v>0.90703813420585377</v>
      </c>
      <c r="K252" s="8">
        <v>1.1791495744676099</v>
      </c>
      <c r="L252" s="3" t="s">
        <v>18</v>
      </c>
      <c r="M252" s="4">
        <v>256816</v>
      </c>
      <c r="N252" s="18">
        <f t="shared" si="10"/>
        <v>0.27211144026175615</v>
      </c>
      <c r="O252" s="20">
        <f t="shared" si="11"/>
        <v>0.23076923076923078</v>
      </c>
    </row>
    <row r="253" spans="1:15" x14ac:dyDescent="0.2">
      <c r="A253" s="3" t="s">
        <v>5</v>
      </c>
      <c r="B253" s="3" t="s">
        <v>281</v>
      </c>
      <c r="C253" s="3" t="s">
        <v>670</v>
      </c>
      <c r="D253" s="3" t="s">
        <v>576</v>
      </c>
      <c r="E253" s="8">
        <v>0.41370038970560508</v>
      </c>
      <c r="F253" s="8">
        <v>2.8682100623198092E-2</v>
      </c>
      <c r="G253" s="8">
        <v>0.12356085053274297</v>
      </c>
      <c r="H253" s="8">
        <v>4.686201935225956E-2</v>
      </c>
      <c r="I253" s="8">
        <v>9.4042545022855598E-2</v>
      </c>
      <c r="J253" s="8">
        <f t="shared" si="9"/>
        <v>0.7068479052366613</v>
      </c>
      <c r="K253" s="8">
        <v>0.91890227680765968</v>
      </c>
      <c r="L253" s="3" t="s">
        <v>13</v>
      </c>
      <c r="M253" s="4">
        <v>301939</v>
      </c>
      <c r="N253" s="18">
        <f t="shared" si="10"/>
        <v>0.21205437157099838</v>
      </c>
      <c r="O253" s="20">
        <f t="shared" si="11"/>
        <v>0.23076923076923075</v>
      </c>
    </row>
    <row r="254" spans="1:15" x14ac:dyDescent="0.2">
      <c r="A254" s="3" t="s">
        <v>5</v>
      </c>
      <c r="B254" s="3" t="s">
        <v>282</v>
      </c>
      <c r="C254" s="3" t="s">
        <v>687</v>
      </c>
      <c r="D254" s="3" t="s">
        <v>577</v>
      </c>
      <c r="E254" s="8">
        <v>0.16513545563226051</v>
      </c>
      <c r="F254" s="8">
        <v>0.23866827266448146</v>
      </c>
      <c r="G254" s="8">
        <v>0.15789740549141226</v>
      </c>
      <c r="H254" s="8">
        <v>2.3580132369592329E-2</v>
      </c>
      <c r="I254" s="8">
        <v>0.25885251102837736</v>
      </c>
      <c r="J254" s="8">
        <f t="shared" si="9"/>
        <v>0.84413377718612392</v>
      </c>
      <c r="K254" s="8">
        <v>1.2246715741200429</v>
      </c>
      <c r="L254" s="3" t="s">
        <v>13</v>
      </c>
      <c r="M254" s="4">
        <v>218290</v>
      </c>
      <c r="N254" s="18">
        <f t="shared" si="10"/>
        <v>0.38053779693391898</v>
      </c>
      <c r="O254" s="20">
        <f t="shared" si="11"/>
        <v>0.3107264061447208</v>
      </c>
    </row>
    <row r="255" spans="1:15" x14ac:dyDescent="0.2">
      <c r="A255" s="3" t="s">
        <v>5</v>
      </c>
      <c r="B255" s="3" t="s">
        <v>283</v>
      </c>
      <c r="C255" s="3" t="s">
        <v>688</v>
      </c>
      <c r="D255" s="3" t="s">
        <v>578</v>
      </c>
      <c r="E255" s="8">
        <v>0.46716782217076747</v>
      </c>
      <c r="F255" s="8">
        <v>0.27712867701761745</v>
      </c>
      <c r="G255" s="8">
        <v>0.19355639346111406</v>
      </c>
      <c r="H255" s="8">
        <v>1.6023073329855364E-2</v>
      </c>
      <c r="I255" s="8">
        <v>0.15464152705044221</v>
      </c>
      <c r="J255" s="8">
        <f t="shared" si="9"/>
        <v>1.1085174930297965</v>
      </c>
      <c r="K255" s="8">
        <v>1.5896162591306056</v>
      </c>
      <c r="L255" s="3" t="s">
        <v>10</v>
      </c>
      <c r="M255" s="4">
        <v>712656</v>
      </c>
      <c r="N255" s="18">
        <f t="shared" si="10"/>
        <v>0.48109876610080904</v>
      </c>
      <c r="O255" s="20">
        <f t="shared" si="11"/>
        <v>0.30265088403406998</v>
      </c>
    </row>
    <row r="256" spans="1:15" x14ac:dyDescent="0.2">
      <c r="A256" s="3" t="s">
        <v>5</v>
      </c>
      <c r="B256" s="3" t="s">
        <v>284</v>
      </c>
      <c r="C256" s="3" t="s">
        <v>689</v>
      </c>
      <c r="D256" s="3" t="s">
        <v>579</v>
      </c>
      <c r="E256" s="8">
        <v>0.1199928626775254</v>
      </c>
      <c r="F256" s="8">
        <v>0.25197546232167017</v>
      </c>
      <c r="G256" s="8">
        <v>0.1237788202546692</v>
      </c>
      <c r="H256" s="8">
        <v>1.0912935590318786E-2</v>
      </c>
      <c r="I256" s="8">
        <v>0.23545322289673057</v>
      </c>
      <c r="J256" s="8">
        <f t="shared" si="9"/>
        <v>0.74211330374091411</v>
      </c>
      <c r="K256" s="8">
        <v>0.96474729486318833</v>
      </c>
      <c r="L256" s="3" t="s">
        <v>10</v>
      </c>
      <c r="M256" s="4">
        <v>534479</v>
      </c>
      <c r="N256" s="18">
        <f t="shared" si="10"/>
        <v>0.22263399112227422</v>
      </c>
      <c r="O256" s="20">
        <f t="shared" si="11"/>
        <v>0.23076923076923075</v>
      </c>
    </row>
    <row r="257" spans="1:15" x14ac:dyDescent="0.2">
      <c r="A257" s="3" t="s">
        <v>5</v>
      </c>
      <c r="B257" s="3" t="s">
        <v>285</v>
      </c>
      <c r="C257" s="3" t="s">
        <v>690</v>
      </c>
      <c r="D257" s="3" t="s">
        <v>580</v>
      </c>
      <c r="E257" s="8">
        <v>0.47471131508476477</v>
      </c>
      <c r="F257" s="8">
        <v>2.371527908994614E-2</v>
      </c>
      <c r="G257" s="8">
        <v>0.13598705283095755</v>
      </c>
      <c r="H257" s="8">
        <v>4.978605974328653E-2</v>
      </c>
      <c r="I257" s="8">
        <v>0.17875597008135277</v>
      </c>
      <c r="J257" s="8">
        <f t="shared" si="9"/>
        <v>0.86295567683030783</v>
      </c>
      <c r="K257" s="8">
        <v>1.1218423798794002</v>
      </c>
      <c r="L257" s="3" t="s">
        <v>18</v>
      </c>
      <c r="M257" s="4">
        <v>27889</v>
      </c>
      <c r="N257" s="18">
        <f t="shared" si="10"/>
        <v>0.25888670304909234</v>
      </c>
      <c r="O257" s="20">
        <f t="shared" si="11"/>
        <v>0.23076923076923075</v>
      </c>
    </row>
    <row r="258" spans="1:15" x14ac:dyDescent="0.2">
      <c r="A258" s="3" t="s">
        <v>5</v>
      </c>
      <c r="B258" s="3" t="s">
        <v>286</v>
      </c>
      <c r="C258" s="3" t="s">
        <v>666</v>
      </c>
      <c r="D258" s="3" t="s">
        <v>581</v>
      </c>
      <c r="E258" s="8">
        <v>0.10355743114668609</v>
      </c>
      <c r="F258" s="8">
        <v>0.28612548729984888</v>
      </c>
      <c r="G258" s="8">
        <v>0.1649113552758481</v>
      </c>
      <c r="H258" s="8">
        <v>1.1351953706451617E-2</v>
      </c>
      <c r="I258" s="8">
        <v>0.20571760683190726</v>
      </c>
      <c r="J258" s="8">
        <f t="shared" si="9"/>
        <v>0.77166383426074181</v>
      </c>
      <c r="K258" s="8">
        <v>1.0031629845389645</v>
      </c>
      <c r="L258" s="3" t="s">
        <v>13</v>
      </c>
      <c r="M258" s="4">
        <v>484858</v>
      </c>
      <c r="N258" s="18">
        <f t="shared" si="10"/>
        <v>0.23149915027822265</v>
      </c>
      <c r="O258" s="20">
        <f t="shared" si="11"/>
        <v>0.23076923076923087</v>
      </c>
    </row>
    <row r="259" spans="1:15" x14ac:dyDescent="0.2">
      <c r="A259" s="3" t="s">
        <v>5</v>
      </c>
      <c r="B259" s="3" t="s">
        <v>287</v>
      </c>
      <c r="C259" s="3" t="s">
        <v>691</v>
      </c>
      <c r="D259" s="3" t="s">
        <v>582</v>
      </c>
      <c r="E259" s="8">
        <v>0.2856111586547625</v>
      </c>
      <c r="F259" s="8">
        <v>0.25798749148729211</v>
      </c>
      <c r="G259" s="8">
        <v>0.15395341823974415</v>
      </c>
      <c r="H259" s="8">
        <v>7.7919363813055986E-5</v>
      </c>
      <c r="I259" s="8">
        <v>0.2406647331633687</v>
      </c>
      <c r="J259" s="8">
        <f t="shared" ref="J259:J322" si="12">SUM(E259:I259)</f>
        <v>0.93829472090898058</v>
      </c>
      <c r="K259" s="8">
        <v>1.3593647766479968</v>
      </c>
      <c r="L259" s="3" t="s">
        <v>16</v>
      </c>
      <c r="M259" s="4">
        <v>25573</v>
      </c>
      <c r="N259" s="18">
        <f t="shared" ref="N259:N322" si="13">K259-J259</f>
        <v>0.42107005573901624</v>
      </c>
      <c r="O259" s="20">
        <f t="shared" ref="O259:O322" si="14">N259/K259</f>
        <v>0.30975501423342455</v>
      </c>
    </row>
    <row r="260" spans="1:15" x14ac:dyDescent="0.2">
      <c r="A260" s="3" t="s">
        <v>5</v>
      </c>
      <c r="B260" s="3" t="s">
        <v>288</v>
      </c>
      <c r="C260" s="3" t="s">
        <v>656</v>
      </c>
      <c r="D260" s="3" t="s">
        <v>583</v>
      </c>
      <c r="E260" s="8">
        <v>0.12137695294413009</v>
      </c>
      <c r="F260" s="8">
        <v>7.7526422086307167E-2</v>
      </c>
      <c r="G260" s="8">
        <v>0.13021917397919572</v>
      </c>
      <c r="H260" s="8">
        <v>6.9566896115356774E-3</v>
      </c>
      <c r="I260" s="8">
        <v>2.2245915737289512E-2</v>
      </c>
      <c r="J260" s="8">
        <f t="shared" si="12"/>
        <v>0.35832515435845819</v>
      </c>
      <c r="K260" s="8">
        <v>0.46582270066599568</v>
      </c>
      <c r="L260" s="3" t="s">
        <v>10</v>
      </c>
      <c r="M260" s="4">
        <v>680059</v>
      </c>
      <c r="N260" s="18">
        <f t="shared" si="13"/>
        <v>0.10749754630753749</v>
      </c>
      <c r="O260" s="20">
        <f t="shared" si="14"/>
        <v>0.23076923076923084</v>
      </c>
    </row>
    <row r="261" spans="1:15" x14ac:dyDescent="0.2">
      <c r="A261" s="3" t="s">
        <v>5</v>
      </c>
      <c r="B261" s="3" t="s">
        <v>289</v>
      </c>
      <c r="C261" s="3" t="s">
        <v>657</v>
      </c>
      <c r="D261" s="3" t="s">
        <v>584</v>
      </c>
      <c r="E261" s="8">
        <v>0.16916102218682849</v>
      </c>
      <c r="F261" s="8">
        <v>8.277160699170745E-2</v>
      </c>
      <c r="G261" s="8">
        <v>0.17919251151435645</v>
      </c>
      <c r="H261" s="8">
        <v>4.4477404978287803E-2</v>
      </c>
      <c r="I261" s="8">
        <v>0.18060175843016907</v>
      </c>
      <c r="J261" s="8">
        <f t="shared" si="12"/>
        <v>0.65620430410134922</v>
      </c>
      <c r="K261" s="8">
        <v>0.85306559533175397</v>
      </c>
      <c r="L261" s="3" t="s">
        <v>13</v>
      </c>
      <c r="M261" s="4">
        <v>497402</v>
      </c>
      <c r="N261" s="18">
        <f t="shared" si="13"/>
        <v>0.19686129123040474</v>
      </c>
      <c r="O261" s="20">
        <f t="shared" si="14"/>
        <v>0.23076923076923075</v>
      </c>
    </row>
    <row r="262" spans="1:15" x14ac:dyDescent="0.2">
      <c r="A262" s="3" t="s">
        <v>5</v>
      </c>
      <c r="B262" s="3" t="s">
        <v>290</v>
      </c>
      <c r="C262" s="3" t="s">
        <v>658</v>
      </c>
      <c r="D262" s="3" t="s">
        <v>585</v>
      </c>
      <c r="E262" s="8">
        <v>0.27641146166428832</v>
      </c>
      <c r="F262" s="8">
        <v>0.22010605479130979</v>
      </c>
      <c r="G262" s="8">
        <v>3.2070127760704441E-2</v>
      </c>
      <c r="H262" s="8">
        <v>6.9372466432715942E-3</v>
      </c>
      <c r="I262" s="8">
        <v>0.28600999044666614</v>
      </c>
      <c r="J262" s="8">
        <f t="shared" si="12"/>
        <v>0.82153488130624019</v>
      </c>
      <c r="K262" s="8">
        <v>1.0679953456981124</v>
      </c>
      <c r="L262" s="3" t="s">
        <v>18</v>
      </c>
      <c r="M262" s="4">
        <v>217507</v>
      </c>
      <c r="N262" s="18">
        <f t="shared" si="13"/>
        <v>0.24646046439187219</v>
      </c>
      <c r="O262" s="20">
        <f t="shared" si="14"/>
        <v>0.23076923076923087</v>
      </c>
    </row>
    <row r="263" spans="1:15" x14ac:dyDescent="0.2">
      <c r="A263" s="3" t="s">
        <v>5</v>
      </c>
      <c r="B263" s="3" t="s">
        <v>291</v>
      </c>
      <c r="C263" s="3" t="s">
        <v>692</v>
      </c>
      <c r="D263" s="3" t="s">
        <v>586</v>
      </c>
      <c r="E263" s="8">
        <v>0.1548015288527696</v>
      </c>
      <c r="F263" s="8">
        <v>0.18048607885501491</v>
      </c>
      <c r="G263" s="8">
        <v>1.3634693723191683E-2</v>
      </c>
      <c r="H263" s="8">
        <v>2.8095036912886135E-2</v>
      </c>
      <c r="I263" s="8">
        <v>0.21220996734189285</v>
      </c>
      <c r="J263" s="8">
        <f t="shared" si="12"/>
        <v>0.58922730568575521</v>
      </c>
      <c r="K263" s="8">
        <v>0.88292103770267083</v>
      </c>
      <c r="L263" s="3" t="s">
        <v>18</v>
      </c>
      <c r="M263" s="4">
        <v>280893</v>
      </c>
      <c r="N263" s="18">
        <f t="shared" si="13"/>
        <v>0.29369373201691562</v>
      </c>
      <c r="O263" s="20">
        <f t="shared" si="14"/>
        <v>0.33263872925839016</v>
      </c>
    </row>
    <row r="264" spans="1:15" x14ac:dyDescent="0.2">
      <c r="A264" s="3" t="s">
        <v>5</v>
      </c>
      <c r="B264" s="3" t="s">
        <v>292</v>
      </c>
      <c r="C264" s="3" t="s">
        <v>693</v>
      </c>
      <c r="D264" s="3" t="s">
        <v>587</v>
      </c>
      <c r="E264" s="8">
        <v>4.6840581098358591E-2</v>
      </c>
      <c r="F264" s="8">
        <v>0.29063812725754778</v>
      </c>
      <c r="G264" s="8">
        <v>2.0848798122241677E-2</v>
      </c>
      <c r="H264" s="8">
        <v>2.0046900469677643E-2</v>
      </c>
      <c r="I264" s="8">
        <v>0.29544343440648124</v>
      </c>
      <c r="J264" s="8">
        <f t="shared" si="12"/>
        <v>0.673817841354307</v>
      </c>
      <c r="K264" s="8">
        <v>0.91083471061832744</v>
      </c>
      <c r="L264" s="3" t="s">
        <v>16</v>
      </c>
      <c r="M264" s="4">
        <v>39030</v>
      </c>
      <c r="N264" s="18">
        <f t="shared" si="13"/>
        <v>0.23701686926402044</v>
      </c>
      <c r="O264" s="20">
        <f t="shared" si="14"/>
        <v>0.26021940808900401</v>
      </c>
    </row>
    <row r="265" spans="1:15" x14ac:dyDescent="0.2">
      <c r="A265" s="3" t="s">
        <v>5</v>
      </c>
      <c r="B265" s="3" t="s">
        <v>293</v>
      </c>
      <c r="C265" s="3" t="s">
        <v>694</v>
      </c>
      <c r="D265" s="3" t="s">
        <v>588</v>
      </c>
      <c r="E265" s="8">
        <v>0.47896580583764947</v>
      </c>
      <c r="F265" s="8">
        <v>0.15620857429748555</v>
      </c>
      <c r="G265" s="8">
        <v>0.13624652232976883</v>
      </c>
      <c r="H265" s="8">
        <v>3.3399255782077523E-2</v>
      </c>
      <c r="I265" s="8">
        <v>0.21432183580700628</v>
      </c>
      <c r="J265" s="8">
        <f t="shared" si="12"/>
        <v>1.0191419940539876</v>
      </c>
      <c r="K265" s="8">
        <v>1.4309452375558931</v>
      </c>
      <c r="L265" s="3" t="s">
        <v>10</v>
      </c>
      <c r="M265" s="4">
        <v>757682</v>
      </c>
      <c r="N265" s="18">
        <f t="shared" si="13"/>
        <v>0.41180324350190545</v>
      </c>
      <c r="O265" s="20">
        <f t="shared" si="14"/>
        <v>0.28778406936472317</v>
      </c>
    </row>
    <row r="266" spans="1:15" x14ac:dyDescent="0.2">
      <c r="A266" s="3" t="s">
        <v>5</v>
      </c>
      <c r="B266" s="3" t="s">
        <v>294</v>
      </c>
      <c r="C266" s="3" t="s">
        <v>695</v>
      </c>
      <c r="D266" s="3" t="s">
        <v>589</v>
      </c>
      <c r="E266" s="8">
        <v>0.11434841894957942</v>
      </c>
      <c r="F266" s="8">
        <v>0.15054659191151135</v>
      </c>
      <c r="G266" s="8">
        <v>3.871255286666582E-2</v>
      </c>
      <c r="H266" s="8">
        <v>2.7906611081362782E-2</v>
      </c>
      <c r="I266" s="8">
        <v>7.0951250365907353E-2</v>
      </c>
      <c r="J266" s="8">
        <f t="shared" si="12"/>
        <v>0.4024654251750267</v>
      </c>
      <c r="K266" s="8">
        <v>0.5232050527275347</v>
      </c>
      <c r="L266" s="3" t="s">
        <v>16</v>
      </c>
      <c r="M266" s="4">
        <v>168868</v>
      </c>
      <c r="N266" s="18">
        <f t="shared" si="13"/>
        <v>0.120739627552508</v>
      </c>
      <c r="O266" s="20">
        <f t="shared" si="14"/>
        <v>0.23076923076923075</v>
      </c>
    </row>
    <row r="267" spans="1:15" x14ac:dyDescent="0.2">
      <c r="A267" s="3" t="s">
        <v>5</v>
      </c>
      <c r="B267" s="3" t="s">
        <v>295</v>
      </c>
      <c r="C267" s="3" t="s">
        <v>696</v>
      </c>
      <c r="D267" s="3" t="s">
        <v>590</v>
      </c>
      <c r="E267" s="8">
        <v>0.30689070901845589</v>
      </c>
      <c r="F267" s="8">
        <v>9.7309593081538071E-3</v>
      </c>
      <c r="G267" s="8">
        <v>0.11040287951724631</v>
      </c>
      <c r="H267" s="8">
        <v>1.3133172944718025E-2</v>
      </c>
      <c r="I267" s="8">
        <v>0.22888861720258513</v>
      </c>
      <c r="J267" s="8">
        <f t="shared" si="12"/>
        <v>0.6690463379911592</v>
      </c>
      <c r="K267" s="8">
        <v>1.0084263900093875</v>
      </c>
      <c r="L267" s="3" t="s">
        <v>10</v>
      </c>
      <c r="M267" s="4">
        <v>681666</v>
      </c>
      <c r="N267" s="18">
        <f t="shared" si="13"/>
        <v>0.3393800520182283</v>
      </c>
      <c r="O267" s="20">
        <f t="shared" si="14"/>
        <v>0.33654419933919916</v>
      </c>
    </row>
    <row r="268" spans="1:15" x14ac:dyDescent="0.2">
      <c r="A268" s="3" t="s">
        <v>5</v>
      </c>
      <c r="B268" s="3" t="s">
        <v>296</v>
      </c>
      <c r="C268" s="3" t="s">
        <v>664</v>
      </c>
      <c r="D268" s="3" t="s">
        <v>591</v>
      </c>
      <c r="E268" s="8">
        <v>2.8585552435428596E-2</v>
      </c>
      <c r="F268" s="8">
        <v>0.18502807290377288</v>
      </c>
      <c r="G268" s="8">
        <v>0.14776928247337945</v>
      </c>
      <c r="H268" s="8">
        <v>3.4232083786005875E-2</v>
      </c>
      <c r="I268" s="8">
        <v>0.21549198239604556</v>
      </c>
      <c r="J268" s="8">
        <f t="shared" si="12"/>
        <v>0.61110697399463243</v>
      </c>
      <c r="K268" s="8">
        <v>0.97811272366129909</v>
      </c>
      <c r="L268" s="3" t="s">
        <v>18</v>
      </c>
      <c r="M268" s="4">
        <v>187820</v>
      </c>
      <c r="N268" s="18">
        <f t="shared" si="13"/>
        <v>0.36700574966666666</v>
      </c>
      <c r="O268" s="20">
        <f t="shared" si="14"/>
        <v>0.37521825530791625</v>
      </c>
    </row>
    <row r="269" spans="1:15" x14ac:dyDescent="0.2">
      <c r="A269" s="3" t="s">
        <v>5</v>
      </c>
      <c r="B269" s="3" t="s">
        <v>297</v>
      </c>
      <c r="C269" s="3" t="s">
        <v>697</v>
      </c>
      <c r="D269" s="3" t="s">
        <v>592</v>
      </c>
      <c r="E269" s="8">
        <v>6.6466998734899196E-2</v>
      </c>
      <c r="F269" s="8">
        <v>7.1958815875470969E-2</v>
      </c>
      <c r="G269" s="8">
        <v>0.12511272790199965</v>
      </c>
      <c r="H269" s="8">
        <v>6.8704724336464242E-3</v>
      </c>
      <c r="I269" s="8">
        <v>0.16799732261112679</v>
      </c>
      <c r="J269" s="8">
        <f t="shared" si="12"/>
        <v>0.43840633755714309</v>
      </c>
      <c r="K269" s="8">
        <v>0.63072332526186725</v>
      </c>
      <c r="L269" s="3" t="s">
        <v>13</v>
      </c>
      <c r="M269" s="4">
        <v>478444</v>
      </c>
      <c r="N269" s="18">
        <f t="shared" si="13"/>
        <v>0.19231698770472416</v>
      </c>
      <c r="O269" s="20">
        <f t="shared" si="14"/>
        <v>0.30491497619003849</v>
      </c>
    </row>
    <row r="270" spans="1:15" x14ac:dyDescent="0.2">
      <c r="A270" s="3" t="s">
        <v>5</v>
      </c>
      <c r="B270" s="3" t="s">
        <v>298</v>
      </c>
      <c r="C270" s="3" t="s">
        <v>698</v>
      </c>
      <c r="D270" s="3" t="s">
        <v>593</v>
      </c>
      <c r="E270" s="8">
        <v>0.22790639840982041</v>
      </c>
      <c r="F270" s="8">
        <v>0.16991504637235855</v>
      </c>
      <c r="G270" s="8">
        <v>7.4026721097899206E-2</v>
      </c>
      <c r="H270" s="8">
        <v>3.5329780331993181E-2</v>
      </c>
      <c r="I270" s="8">
        <v>0.28352623022918172</v>
      </c>
      <c r="J270" s="8">
        <f t="shared" si="12"/>
        <v>0.79070417644125301</v>
      </c>
      <c r="K270" s="8">
        <v>1.053102064693904</v>
      </c>
      <c r="L270" s="3" t="s">
        <v>6</v>
      </c>
      <c r="M270" s="4">
        <v>1107789</v>
      </c>
      <c r="N270" s="18">
        <f t="shared" si="13"/>
        <v>0.26239788825265098</v>
      </c>
      <c r="O270" s="20">
        <f t="shared" si="14"/>
        <v>0.24916662596129263</v>
      </c>
    </row>
    <row r="271" spans="1:15" x14ac:dyDescent="0.2">
      <c r="A271" s="3" t="s">
        <v>5</v>
      </c>
      <c r="B271" s="3" t="s">
        <v>299</v>
      </c>
      <c r="C271" s="3" t="s">
        <v>690</v>
      </c>
      <c r="D271" s="3" t="s">
        <v>580</v>
      </c>
      <c r="E271" s="8">
        <v>0.33891067967038119</v>
      </c>
      <c r="F271" s="8">
        <v>0.15002360903711298</v>
      </c>
      <c r="G271" s="8">
        <v>0.14295069429817656</v>
      </c>
      <c r="H271" s="8">
        <v>6.8748550459128482E-3</v>
      </c>
      <c r="I271" s="8">
        <v>0.26661762286322532</v>
      </c>
      <c r="J271" s="8">
        <f t="shared" si="12"/>
        <v>0.90537746091480897</v>
      </c>
      <c r="K271" s="8">
        <v>1.1769906991892518</v>
      </c>
      <c r="L271" s="3" t="s">
        <v>13</v>
      </c>
      <c r="M271" s="4">
        <v>69955</v>
      </c>
      <c r="N271" s="18">
        <f t="shared" si="13"/>
        <v>0.27161323827444284</v>
      </c>
      <c r="O271" s="20">
        <f t="shared" si="14"/>
        <v>0.23076923076923087</v>
      </c>
    </row>
    <row r="272" spans="1:15" x14ac:dyDescent="0.2">
      <c r="A272" s="3" t="s">
        <v>5</v>
      </c>
      <c r="B272" s="3" t="s">
        <v>300</v>
      </c>
      <c r="C272" s="3" t="s">
        <v>656</v>
      </c>
      <c r="D272" s="3" t="s">
        <v>562</v>
      </c>
      <c r="E272" s="8">
        <v>0.36422316159044349</v>
      </c>
      <c r="F272" s="8">
        <v>0.11628383504071481</v>
      </c>
      <c r="G272" s="8">
        <v>0.10212540367756129</v>
      </c>
      <c r="H272" s="8">
        <v>5.3273599993567961E-4</v>
      </c>
      <c r="I272" s="8">
        <v>0.11849766975190648</v>
      </c>
      <c r="J272" s="8">
        <f t="shared" si="12"/>
        <v>0.70166280606056164</v>
      </c>
      <c r="K272" s="8">
        <v>0.91216164787873011</v>
      </c>
      <c r="L272" s="3" t="s">
        <v>18</v>
      </c>
      <c r="M272" s="4">
        <v>172158</v>
      </c>
      <c r="N272" s="18">
        <f t="shared" si="13"/>
        <v>0.21049884181816847</v>
      </c>
      <c r="O272" s="20">
        <f t="shared" si="14"/>
        <v>0.23076923076923075</v>
      </c>
    </row>
    <row r="273" spans="1:15" x14ac:dyDescent="0.2">
      <c r="A273" s="3" t="s">
        <v>5</v>
      </c>
      <c r="B273" s="3" t="s">
        <v>301</v>
      </c>
      <c r="C273" s="3" t="s">
        <v>657</v>
      </c>
      <c r="D273" s="3" t="s">
        <v>563</v>
      </c>
      <c r="E273" s="8">
        <v>0.31028303559848558</v>
      </c>
      <c r="F273" s="8">
        <v>0.28457137101696628</v>
      </c>
      <c r="G273" s="8">
        <v>0.14574584490564049</v>
      </c>
      <c r="H273" s="8">
        <v>1.8691684183469226E-2</v>
      </c>
      <c r="I273" s="8">
        <v>0.20631472305014956</v>
      </c>
      <c r="J273" s="8">
        <f t="shared" si="12"/>
        <v>0.96560665875471108</v>
      </c>
      <c r="K273" s="8">
        <v>1.3105430764524972</v>
      </c>
      <c r="L273" s="3" t="s">
        <v>6</v>
      </c>
      <c r="M273" s="4">
        <v>287901</v>
      </c>
      <c r="N273" s="18">
        <f t="shared" si="13"/>
        <v>0.34493641769778616</v>
      </c>
      <c r="O273" s="20">
        <f t="shared" si="14"/>
        <v>0.26320112928412309</v>
      </c>
    </row>
    <row r="274" spans="1:15" x14ac:dyDescent="0.2">
      <c r="A274" s="3" t="s">
        <v>5</v>
      </c>
      <c r="B274" s="3" t="s">
        <v>302</v>
      </c>
      <c r="C274" s="3" t="s">
        <v>658</v>
      </c>
      <c r="D274" s="3" t="s">
        <v>564</v>
      </c>
      <c r="E274" s="8">
        <v>0.35021480166623664</v>
      </c>
      <c r="F274" s="8">
        <v>0.29157586134588248</v>
      </c>
      <c r="G274" s="8">
        <v>0.18184789425388703</v>
      </c>
      <c r="H274" s="8">
        <v>1.7624891770858721E-2</v>
      </c>
      <c r="I274" s="8">
        <v>0.22774618080575237</v>
      </c>
      <c r="J274" s="8">
        <f t="shared" si="12"/>
        <v>1.069009629842617</v>
      </c>
      <c r="K274" s="8">
        <v>1.6128621888567394</v>
      </c>
      <c r="L274" s="3" t="s">
        <v>18</v>
      </c>
      <c r="M274" s="4">
        <v>171497</v>
      </c>
      <c r="N274" s="18">
        <f t="shared" si="13"/>
        <v>0.54385255901412233</v>
      </c>
      <c r="O274" s="20">
        <f t="shared" si="14"/>
        <v>0.33719716586550186</v>
      </c>
    </row>
    <row r="275" spans="1:15" x14ac:dyDescent="0.2">
      <c r="A275" s="3" t="s">
        <v>5</v>
      </c>
      <c r="B275" s="3" t="s">
        <v>303</v>
      </c>
      <c r="C275" s="3" t="s">
        <v>659</v>
      </c>
      <c r="D275" s="3" t="s">
        <v>594</v>
      </c>
      <c r="E275" s="8">
        <v>0.10787389918432055</v>
      </c>
      <c r="F275" s="8">
        <v>0.22199471102018523</v>
      </c>
      <c r="G275" s="8">
        <v>2.2277481433651561E-2</v>
      </c>
      <c r="H275" s="8">
        <v>4.0365810214635894E-2</v>
      </c>
      <c r="I275" s="8">
        <v>0.14097297251593716</v>
      </c>
      <c r="J275" s="8">
        <f t="shared" si="12"/>
        <v>0.53348487436873038</v>
      </c>
      <c r="K275" s="8">
        <v>0.69353033667934949</v>
      </c>
      <c r="L275" s="3" t="s">
        <v>10</v>
      </c>
      <c r="M275" s="4">
        <v>73680</v>
      </c>
      <c r="N275" s="18">
        <f t="shared" si="13"/>
        <v>0.16004546231061911</v>
      </c>
      <c r="O275" s="20">
        <f t="shared" si="14"/>
        <v>0.23076923076923078</v>
      </c>
    </row>
    <row r="276" spans="1:15" x14ac:dyDescent="0.2">
      <c r="A276" s="3" t="s">
        <v>5</v>
      </c>
      <c r="B276" s="3" t="s">
        <v>304</v>
      </c>
      <c r="C276" s="3" t="s">
        <v>660</v>
      </c>
      <c r="D276" s="3" t="s">
        <v>595</v>
      </c>
      <c r="E276" s="8">
        <v>0.10100193515881384</v>
      </c>
      <c r="F276" s="8">
        <v>0.19950067441350952</v>
      </c>
      <c r="G276" s="8">
        <v>0.10730082664874836</v>
      </c>
      <c r="H276" s="8">
        <v>5.2369864511627173E-3</v>
      </c>
      <c r="I276" s="8">
        <v>0.24234178848928797</v>
      </c>
      <c r="J276" s="8">
        <f t="shared" si="12"/>
        <v>0.6553822111615224</v>
      </c>
      <c r="K276" s="8">
        <v>0.88756115990577455</v>
      </c>
      <c r="L276" s="3" t="s">
        <v>13</v>
      </c>
      <c r="M276" s="4">
        <v>496227</v>
      </c>
      <c r="N276" s="18">
        <f t="shared" si="13"/>
        <v>0.23217894874425216</v>
      </c>
      <c r="O276" s="20">
        <f t="shared" si="14"/>
        <v>0.26159205611126651</v>
      </c>
    </row>
    <row r="277" spans="1:15" x14ac:dyDescent="0.2">
      <c r="A277" s="3" t="s">
        <v>5</v>
      </c>
      <c r="B277" s="3" t="s">
        <v>305</v>
      </c>
      <c r="C277" s="3" t="s">
        <v>661</v>
      </c>
      <c r="D277" s="3" t="s">
        <v>574</v>
      </c>
      <c r="E277" s="8">
        <v>0.30042028809028104</v>
      </c>
      <c r="F277" s="8">
        <v>0.129876057196431</v>
      </c>
      <c r="G277" s="8">
        <v>9.491591812708311E-2</v>
      </c>
      <c r="H277" s="8">
        <v>2.8820512294099682E-2</v>
      </c>
      <c r="I277" s="8">
        <v>0.11518261862197056</v>
      </c>
      <c r="J277" s="8">
        <f t="shared" si="12"/>
        <v>0.66921539432986532</v>
      </c>
      <c r="K277" s="8">
        <v>0.86998001262882496</v>
      </c>
      <c r="L277" s="3" t="s">
        <v>6</v>
      </c>
      <c r="M277" s="4">
        <v>868881</v>
      </c>
      <c r="N277" s="18">
        <f t="shared" si="13"/>
        <v>0.20076461829895964</v>
      </c>
      <c r="O277" s="20">
        <f t="shared" si="14"/>
        <v>0.23076923076923081</v>
      </c>
    </row>
    <row r="278" spans="1:15" x14ac:dyDescent="0.2">
      <c r="A278" s="3" t="s">
        <v>5</v>
      </c>
      <c r="B278" s="3" t="s">
        <v>306</v>
      </c>
      <c r="C278" s="3" t="s">
        <v>662</v>
      </c>
      <c r="D278" s="3" t="s">
        <v>596</v>
      </c>
      <c r="E278" s="8">
        <v>0.45984884435311635</v>
      </c>
      <c r="F278" s="8">
        <v>4.0674331021743025E-2</v>
      </c>
      <c r="G278" s="8">
        <v>0.12168374387299415</v>
      </c>
      <c r="H278" s="8">
        <v>3.4538766250259763E-2</v>
      </c>
      <c r="I278" s="8">
        <v>0.22869553470709078</v>
      </c>
      <c r="J278" s="8">
        <f t="shared" si="12"/>
        <v>0.8854412202052041</v>
      </c>
      <c r="K278" s="8">
        <v>1.4672336439489726</v>
      </c>
      <c r="L278" s="3" t="s">
        <v>16</v>
      </c>
      <c r="M278" s="4">
        <v>123556</v>
      </c>
      <c r="N278" s="18">
        <f t="shared" si="13"/>
        <v>0.58179242374376849</v>
      </c>
      <c r="O278" s="20">
        <f t="shared" si="14"/>
        <v>0.39652336636577429</v>
      </c>
    </row>
    <row r="279" spans="1:15" x14ac:dyDescent="0.2">
      <c r="A279" s="3" t="s">
        <v>5</v>
      </c>
      <c r="B279" s="3" t="s">
        <v>307</v>
      </c>
      <c r="C279" s="3" t="s">
        <v>663</v>
      </c>
      <c r="D279" s="3" t="s">
        <v>597</v>
      </c>
      <c r="E279" s="8">
        <v>0.45975597228045451</v>
      </c>
      <c r="F279" s="8">
        <v>0.15484505796717052</v>
      </c>
      <c r="G279" s="8">
        <v>0.16048659379571872</v>
      </c>
      <c r="H279" s="8">
        <v>3.3335714197915756E-3</v>
      </c>
      <c r="I279" s="8">
        <v>0.11458859549087369</v>
      </c>
      <c r="J279" s="8">
        <f t="shared" si="12"/>
        <v>0.89300979095400912</v>
      </c>
      <c r="K279" s="8">
        <v>1.1609127282402119</v>
      </c>
      <c r="L279" s="3" t="s">
        <v>13</v>
      </c>
      <c r="M279" s="4">
        <v>315385</v>
      </c>
      <c r="N279" s="18">
        <f t="shared" si="13"/>
        <v>0.26790293728620274</v>
      </c>
      <c r="O279" s="20">
        <f t="shared" si="14"/>
        <v>0.23076923076923078</v>
      </c>
    </row>
    <row r="280" spans="1:15" x14ac:dyDescent="0.2">
      <c r="A280" s="3" t="s">
        <v>5</v>
      </c>
      <c r="B280" s="3" t="s">
        <v>308</v>
      </c>
      <c r="C280" s="3" t="s">
        <v>664</v>
      </c>
      <c r="D280" s="3" t="s">
        <v>598</v>
      </c>
      <c r="E280" s="8">
        <v>0.33531367683361918</v>
      </c>
      <c r="F280" s="8">
        <v>0.24546717081813965</v>
      </c>
      <c r="G280" s="8">
        <v>7.6532381613163003E-2</v>
      </c>
      <c r="H280" s="8">
        <v>2.9041751627791615E-2</v>
      </c>
      <c r="I280" s="8">
        <v>0.14492363993330684</v>
      </c>
      <c r="J280" s="8">
        <f t="shared" si="12"/>
        <v>0.83127862082602033</v>
      </c>
      <c r="K280" s="8">
        <v>1.0806622070738265</v>
      </c>
      <c r="L280" s="3" t="s">
        <v>16</v>
      </c>
      <c r="M280" s="4">
        <v>115029</v>
      </c>
      <c r="N280" s="18">
        <f t="shared" si="13"/>
        <v>0.24938358624780621</v>
      </c>
      <c r="O280" s="20">
        <f t="shared" si="14"/>
        <v>0.23076923076923084</v>
      </c>
    </row>
    <row r="281" spans="1:15" x14ac:dyDescent="0.2">
      <c r="A281" s="3" t="s">
        <v>5</v>
      </c>
      <c r="B281" s="3" t="s">
        <v>309</v>
      </c>
      <c r="C281" s="3" t="s">
        <v>665</v>
      </c>
      <c r="D281" s="3" t="s">
        <v>599</v>
      </c>
      <c r="E281" s="8">
        <v>0.43398536727574305</v>
      </c>
      <c r="F281" s="8">
        <v>0.16037111887230882</v>
      </c>
      <c r="G281" s="8">
        <v>0.13550918597007197</v>
      </c>
      <c r="H281" s="8">
        <v>2.6370737576056725E-2</v>
      </c>
      <c r="I281" s="8">
        <v>0.22572877923806911</v>
      </c>
      <c r="J281" s="8">
        <f t="shared" si="12"/>
        <v>0.98196518893224971</v>
      </c>
      <c r="K281" s="8">
        <v>1.2765547456119246</v>
      </c>
      <c r="L281" s="3" t="s">
        <v>18</v>
      </c>
      <c r="M281" s="4">
        <v>250553</v>
      </c>
      <c r="N281" s="18">
        <f t="shared" si="13"/>
        <v>0.2945895566796749</v>
      </c>
      <c r="O281" s="20">
        <f t="shared" si="14"/>
        <v>0.23076923076923075</v>
      </c>
    </row>
    <row r="282" spans="1:15" x14ac:dyDescent="0.2">
      <c r="A282" s="3" t="s">
        <v>5</v>
      </c>
      <c r="B282" s="3" t="s">
        <v>310</v>
      </c>
      <c r="C282" s="3" t="s">
        <v>666</v>
      </c>
      <c r="D282" s="3" t="s">
        <v>600</v>
      </c>
      <c r="E282" s="8">
        <v>0.2638732608506138</v>
      </c>
      <c r="F282" s="8">
        <v>0.2785065838570403</v>
      </c>
      <c r="G282" s="8">
        <v>0.1616604290371744</v>
      </c>
      <c r="H282" s="8">
        <v>3.8629205525797863E-2</v>
      </c>
      <c r="I282" s="8">
        <v>5.9455141066424452E-2</v>
      </c>
      <c r="J282" s="8">
        <f t="shared" si="12"/>
        <v>0.80212462033705079</v>
      </c>
      <c r="K282" s="8">
        <v>1.0567663758197026</v>
      </c>
      <c r="L282" s="3" t="s">
        <v>6</v>
      </c>
      <c r="M282" s="4">
        <v>562190</v>
      </c>
      <c r="N282" s="18">
        <f t="shared" si="13"/>
        <v>0.25464175548265178</v>
      </c>
      <c r="O282" s="20">
        <f t="shared" si="14"/>
        <v>0.24096315071070809</v>
      </c>
    </row>
    <row r="283" spans="1:15" x14ac:dyDescent="0.2">
      <c r="A283" s="3" t="s">
        <v>5</v>
      </c>
      <c r="B283" s="3" t="s">
        <v>311</v>
      </c>
      <c r="C283" s="3" t="s">
        <v>667</v>
      </c>
      <c r="D283" s="3" t="s">
        <v>552</v>
      </c>
      <c r="E283" s="8">
        <v>0.25578792313289245</v>
      </c>
      <c r="F283" s="8">
        <v>8.6827747750721176E-2</v>
      </c>
      <c r="G283" s="8">
        <v>0.10890759906929154</v>
      </c>
      <c r="H283" s="8">
        <v>1.2441589006805864E-2</v>
      </c>
      <c r="I283" s="8">
        <v>2.788923859457235E-2</v>
      </c>
      <c r="J283" s="8">
        <f t="shared" si="12"/>
        <v>0.49185409755428339</v>
      </c>
      <c r="K283" s="8">
        <v>0.68878920268556798</v>
      </c>
      <c r="L283" s="3" t="s">
        <v>13</v>
      </c>
      <c r="M283" s="4">
        <v>120221</v>
      </c>
      <c r="N283" s="18">
        <f t="shared" si="13"/>
        <v>0.19693510513128459</v>
      </c>
      <c r="O283" s="20">
        <f t="shared" si="14"/>
        <v>0.28591491324695661</v>
      </c>
    </row>
    <row r="284" spans="1:15" x14ac:dyDescent="0.2">
      <c r="A284" s="3" t="s">
        <v>5</v>
      </c>
      <c r="B284" s="3" t="s">
        <v>312</v>
      </c>
      <c r="C284" s="3" t="s">
        <v>668</v>
      </c>
      <c r="D284" s="3" t="s">
        <v>553</v>
      </c>
      <c r="E284" s="8">
        <v>0.4948539650417802</v>
      </c>
      <c r="F284" s="8">
        <v>7.4709563614143673E-2</v>
      </c>
      <c r="G284" s="8">
        <v>2.8457491336617902E-2</v>
      </c>
      <c r="H284" s="8">
        <v>1.9945178239353825E-3</v>
      </c>
      <c r="I284" s="8">
        <v>7.1174766805862114E-2</v>
      </c>
      <c r="J284" s="8">
        <f t="shared" si="12"/>
        <v>0.6711903046223392</v>
      </c>
      <c r="K284" s="8">
        <v>1.0567197917427817</v>
      </c>
      <c r="L284" s="3" t="s">
        <v>6</v>
      </c>
      <c r="M284" s="4">
        <v>1139878</v>
      </c>
      <c r="N284" s="18">
        <f t="shared" si="13"/>
        <v>0.38552948712044255</v>
      </c>
      <c r="O284" s="20">
        <f t="shared" si="14"/>
        <v>0.36483606168160521</v>
      </c>
    </row>
    <row r="285" spans="1:15" x14ac:dyDescent="0.2">
      <c r="A285" s="3" t="s">
        <v>5</v>
      </c>
      <c r="B285" s="3" t="s">
        <v>313</v>
      </c>
      <c r="C285" s="3" t="s">
        <v>669</v>
      </c>
      <c r="D285" s="3" t="s">
        <v>601</v>
      </c>
      <c r="E285" s="8">
        <v>0.36858379399474034</v>
      </c>
      <c r="F285" s="8">
        <v>0.24633936644232371</v>
      </c>
      <c r="G285" s="8">
        <v>9.1272425186841313E-4</v>
      </c>
      <c r="H285" s="8">
        <v>1.1444306995904619E-2</v>
      </c>
      <c r="I285" s="8">
        <v>0.11429228120923618</v>
      </c>
      <c r="J285" s="8">
        <f t="shared" si="12"/>
        <v>0.74157247289407324</v>
      </c>
      <c r="K285" s="8">
        <v>0.96404421476229529</v>
      </c>
      <c r="L285" s="3" t="s">
        <v>16</v>
      </c>
      <c r="M285" s="4">
        <v>179295</v>
      </c>
      <c r="N285" s="18">
        <f t="shared" si="13"/>
        <v>0.22247174186822205</v>
      </c>
      <c r="O285" s="20">
        <f t="shared" si="14"/>
        <v>0.23076923076923084</v>
      </c>
    </row>
    <row r="286" spans="1:15" x14ac:dyDescent="0.2">
      <c r="A286" s="3" t="s">
        <v>5</v>
      </c>
      <c r="B286" s="3" t="s">
        <v>314</v>
      </c>
      <c r="C286" s="3" t="s">
        <v>670</v>
      </c>
      <c r="D286" s="3" t="s">
        <v>576</v>
      </c>
      <c r="E286" s="8">
        <v>0.19629621020391397</v>
      </c>
      <c r="F286" s="8">
        <v>0.23844444219863742</v>
      </c>
      <c r="G286" s="8">
        <v>0.18479001866067485</v>
      </c>
      <c r="H286" s="8">
        <v>1.7532338805010133E-2</v>
      </c>
      <c r="I286" s="8">
        <v>0.19043950358201253</v>
      </c>
      <c r="J286" s="8">
        <f t="shared" si="12"/>
        <v>0.82750251345024894</v>
      </c>
      <c r="K286" s="8">
        <v>1.0757532674853236</v>
      </c>
      <c r="L286" s="3" t="s">
        <v>13</v>
      </c>
      <c r="M286" s="4">
        <v>289991</v>
      </c>
      <c r="N286" s="18">
        <f t="shared" si="13"/>
        <v>0.24825075403507468</v>
      </c>
      <c r="O286" s="20">
        <f t="shared" si="14"/>
        <v>0.23076923076923078</v>
      </c>
    </row>
    <row r="287" spans="1:15" x14ac:dyDescent="0.2">
      <c r="A287" s="3" t="s">
        <v>5</v>
      </c>
      <c r="B287" s="3" t="s">
        <v>315</v>
      </c>
      <c r="C287" s="3" t="s">
        <v>671</v>
      </c>
      <c r="D287" s="3" t="s">
        <v>556</v>
      </c>
      <c r="E287" s="8">
        <v>0.10807861162632298</v>
      </c>
      <c r="F287" s="8">
        <v>8.0850011128759128E-2</v>
      </c>
      <c r="G287" s="8">
        <v>0.12513679454709919</v>
      </c>
      <c r="H287" s="8">
        <v>3.2897736913779896E-2</v>
      </c>
      <c r="I287" s="8">
        <v>0.13148461071289777</v>
      </c>
      <c r="J287" s="8">
        <f t="shared" si="12"/>
        <v>0.47844776492885899</v>
      </c>
      <c r="K287" s="8">
        <v>0.80250762075707394</v>
      </c>
      <c r="L287" s="3" t="s">
        <v>16</v>
      </c>
      <c r="M287" s="4">
        <v>110617</v>
      </c>
      <c r="N287" s="18">
        <f t="shared" si="13"/>
        <v>0.32405985582821495</v>
      </c>
      <c r="O287" s="20">
        <f t="shared" si="14"/>
        <v>0.40380906977867903</v>
      </c>
    </row>
    <row r="288" spans="1:15" x14ac:dyDescent="0.2">
      <c r="A288" s="3" t="s">
        <v>5</v>
      </c>
      <c r="B288" s="3" t="s">
        <v>316</v>
      </c>
      <c r="C288" s="3" t="s">
        <v>672</v>
      </c>
      <c r="D288" s="3" t="s">
        <v>557</v>
      </c>
      <c r="E288" s="8">
        <v>0.27574697317966468</v>
      </c>
      <c r="F288" s="8">
        <v>0.19006734336780062</v>
      </c>
      <c r="G288" s="8">
        <v>0.18721082444230741</v>
      </c>
      <c r="H288" s="8">
        <v>6.1066990933908273E-3</v>
      </c>
      <c r="I288" s="8">
        <v>0.13947307497383368</v>
      </c>
      <c r="J288" s="8">
        <f t="shared" si="12"/>
        <v>0.79860491505699716</v>
      </c>
      <c r="K288" s="8">
        <v>1.0987757329122632</v>
      </c>
      <c r="L288" s="3" t="s">
        <v>16</v>
      </c>
      <c r="M288" s="4">
        <v>166761</v>
      </c>
      <c r="N288" s="18">
        <f t="shared" si="13"/>
        <v>0.300170817855266</v>
      </c>
      <c r="O288" s="20">
        <f t="shared" si="14"/>
        <v>0.27318661020996043</v>
      </c>
    </row>
    <row r="289" spans="1:15" x14ac:dyDescent="0.2">
      <c r="A289" s="3" t="s">
        <v>5</v>
      </c>
      <c r="B289" s="3" t="s">
        <v>317</v>
      </c>
      <c r="C289" s="3" t="s">
        <v>673</v>
      </c>
      <c r="D289" s="3" t="s">
        <v>558</v>
      </c>
      <c r="E289" s="8">
        <v>0.48607423934281141</v>
      </c>
      <c r="F289" s="8">
        <v>7.5403801117781055E-2</v>
      </c>
      <c r="G289" s="8">
        <v>0.19195155035610292</v>
      </c>
      <c r="H289" s="8">
        <v>1.9909778646610594E-2</v>
      </c>
      <c r="I289" s="8">
        <v>6.166960785284295E-2</v>
      </c>
      <c r="J289" s="8">
        <f t="shared" si="12"/>
        <v>0.83500897731614887</v>
      </c>
      <c r="K289" s="8">
        <v>1.356490526454589</v>
      </c>
      <c r="L289" s="3" t="s">
        <v>13</v>
      </c>
      <c r="M289" s="4">
        <v>68180</v>
      </c>
      <c r="N289" s="18">
        <f t="shared" si="13"/>
        <v>0.52148154913844014</v>
      </c>
      <c r="O289" s="20">
        <f t="shared" si="14"/>
        <v>0.38443434654970859</v>
      </c>
    </row>
    <row r="290" spans="1:15" x14ac:dyDescent="0.2">
      <c r="A290" s="3" t="s">
        <v>5</v>
      </c>
      <c r="B290" s="3" t="s">
        <v>318</v>
      </c>
      <c r="C290" s="3" t="s">
        <v>674</v>
      </c>
      <c r="D290" s="3" t="s">
        <v>559</v>
      </c>
      <c r="E290" s="8">
        <v>0.18845209635027954</v>
      </c>
      <c r="F290" s="8">
        <v>2.6732741884015854E-2</v>
      </c>
      <c r="G290" s="8">
        <v>4.510440219191017E-2</v>
      </c>
      <c r="H290" s="8">
        <v>2.9744619682419978E-2</v>
      </c>
      <c r="I290" s="8">
        <v>0.1271929332214965</v>
      </c>
      <c r="J290" s="8">
        <f t="shared" si="12"/>
        <v>0.41722679333012208</v>
      </c>
      <c r="K290" s="8">
        <v>0.54239483132915878</v>
      </c>
      <c r="L290" s="3" t="s">
        <v>18</v>
      </c>
      <c r="M290" s="4">
        <v>245619</v>
      </c>
      <c r="N290" s="18">
        <f t="shared" si="13"/>
        <v>0.1251680379990367</v>
      </c>
      <c r="O290" s="20">
        <f t="shared" si="14"/>
        <v>0.23076923076923087</v>
      </c>
    </row>
    <row r="291" spans="1:15" x14ac:dyDescent="0.2">
      <c r="A291" s="3" t="s">
        <v>5</v>
      </c>
      <c r="B291" s="3" t="s">
        <v>319</v>
      </c>
      <c r="C291" s="3" t="s">
        <v>675</v>
      </c>
      <c r="D291" s="3" t="s">
        <v>560</v>
      </c>
      <c r="E291" s="8">
        <v>0.36640127960665442</v>
      </c>
      <c r="F291" s="8">
        <v>9.7796049114877062E-2</v>
      </c>
      <c r="G291" s="8">
        <v>3.5975575429054121E-2</v>
      </c>
      <c r="H291" s="8">
        <v>1.0987105558865829E-2</v>
      </c>
      <c r="I291" s="8">
        <v>6.2897786645456782E-2</v>
      </c>
      <c r="J291" s="8">
        <f t="shared" si="12"/>
        <v>0.57405779635490817</v>
      </c>
      <c r="K291" s="8">
        <v>0.74627513526138067</v>
      </c>
      <c r="L291" s="3" t="s">
        <v>16</v>
      </c>
      <c r="M291" s="4">
        <v>202445</v>
      </c>
      <c r="N291" s="18">
        <f t="shared" si="13"/>
        <v>0.17221733890647251</v>
      </c>
      <c r="O291" s="20">
        <f t="shared" si="14"/>
        <v>0.23076923076923084</v>
      </c>
    </row>
    <row r="292" spans="1:15" x14ac:dyDescent="0.2">
      <c r="A292" s="3" t="s">
        <v>5</v>
      </c>
      <c r="B292" s="3" t="s">
        <v>320</v>
      </c>
      <c r="C292" s="3" t="s">
        <v>676</v>
      </c>
      <c r="D292" s="3" t="s">
        <v>561</v>
      </c>
      <c r="E292" s="8">
        <v>4.2055549764041744E-2</v>
      </c>
      <c r="F292" s="8">
        <v>0.24539083518104182</v>
      </c>
      <c r="G292" s="8">
        <v>1.7052881455229298E-2</v>
      </c>
      <c r="H292" s="8">
        <v>2.8258168355362403E-2</v>
      </c>
      <c r="I292" s="8">
        <v>0.23032122737174726</v>
      </c>
      <c r="J292" s="8">
        <f t="shared" si="12"/>
        <v>0.56307866212742252</v>
      </c>
      <c r="K292" s="8">
        <v>0.84263308344129539</v>
      </c>
      <c r="L292" s="3" t="s">
        <v>18</v>
      </c>
      <c r="M292" s="4">
        <v>116801</v>
      </c>
      <c r="N292" s="18">
        <f t="shared" si="13"/>
        <v>0.27955442131387287</v>
      </c>
      <c r="O292" s="20">
        <f t="shared" si="14"/>
        <v>0.33176293075531599</v>
      </c>
    </row>
    <row r="293" spans="1:15" x14ac:dyDescent="0.2">
      <c r="A293" s="3" t="s">
        <v>5</v>
      </c>
      <c r="B293" s="3" t="s">
        <v>321</v>
      </c>
      <c r="C293" s="3" t="s">
        <v>656</v>
      </c>
      <c r="D293" s="3" t="s">
        <v>602</v>
      </c>
      <c r="E293" s="8">
        <v>0.38635615486890562</v>
      </c>
      <c r="F293" s="8">
        <v>0.19447993483551843</v>
      </c>
      <c r="G293" s="8">
        <v>6.2036223699528929E-2</v>
      </c>
      <c r="H293" s="8">
        <v>3.9254117744326633E-2</v>
      </c>
      <c r="I293" s="8">
        <v>0.10561670311918224</v>
      </c>
      <c r="J293" s="8">
        <f t="shared" si="12"/>
        <v>0.78774313426746179</v>
      </c>
      <c r="K293" s="8">
        <v>1.0240660745477004</v>
      </c>
      <c r="L293" s="3" t="s">
        <v>6</v>
      </c>
      <c r="M293" s="4">
        <v>32717</v>
      </c>
      <c r="N293" s="18">
        <f t="shared" si="13"/>
        <v>0.23632294028023859</v>
      </c>
      <c r="O293" s="20">
        <f t="shared" si="14"/>
        <v>0.23076923076923081</v>
      </c>
    </row>
    <row r="294" spans="1:15" x14ac:dyDescent="0.2">
      <c r="A294" s="3" t="s">
        <v>5</v>
      </c>
      <c r="B294" s="3" t="s">
        <v>322</v>
      </c>
      <c r="C294" s="3" t="s">
        <v>657</v>
      </c>
      <c r="D294" s="3" t="s">
        <v>603</v>
      </c>
      <c r="E294" s="8">
        <v>0.25967896005548063</v>
      </c>
      <c r="F294" s="8">
        <v>0.12307225509041857</v>
      </c>
      <c r="G294" s="8">
        <v>0.12091152996771855</v>
      </c>
      <c r="H294" s="8">
        <v>1.8607659996773386E-3</v>
      </c>
      <c r="I294" s="8">
        <v>0.16577899603804072</v>
      </c>
      <c r="J294" s="8">
        <f t="shared" si="12"/>
        <v>0.67130250715133577</v>
      </c>
      <c r="K294" s="8">
        <v>0.87269325929673658</v>
      </c>
      <c r="L294" s="3" t="s">
        <v>13</v>
      </c>
      <c r="M294" s="4">
        <v>59969</v>
      </c>
      <c r="N294" s="18">
        <f t="shared" si="13"/>
        <v>0.20139075214540081</v>
      </c>
      <c r="O294" s="20">
        <f t="shared" si="14"/>
        <v>0.23076923076923084</v>
      </c>
    </row>
    <row r="295" spans="1:15" x14ac:dyDescent="0.2">
      <c r="A295" s="3" t="s">
        <v>5</v>
      </c>
      <c r="B295" s="3" t="s">
        <v>323</v>
      </c>
      <c r="C295" s="3" t="s">
        <v>658</v>
      </c>
      <c r="D295" s="3" t="s">
        <v>585</v>
      </c>
      <c r="E295" s="8">
        <v>0.37322203531920023</v>
      </c>
      <c r="F295" s="8">
        <v>1.1330414160714708E-2</v>
      </c>
      <c r="G295" s="8">
        <v>1.6289752470859353E-2</v>
      </c>
      <c r="H295" s="8">
        <v>3.2123932622953745E-2</v>
      </c>
      <c r="I295" s="8">
        <v>0.28272872801598953</v>
      </c>
      <c r="J295" s="8">
        <f t="shared" si="12"/>
        <v>0.7156948625897176</v>
      </c>
      <c r="K295" s="8">
        <v>0.93040332136663295</v>
      </c>
      <c r="L295" s="3" t="s">
        <v>18</v>
      </c>
      <c r="M295" s="4">
        <v>73246</v>
      </c>
      <c r="N295" s="18">
        <f t="shared" si="13"/>
        <v>0.21470845877691536</v>
      </c>
      <c r="O295" s="20">
        <f t="shared" si="14"/>
        <v>0.23076923076923084</v>
      </c>
    </row>
    <row r="296" spans="1:15" x14ac:dyDescent="0.2">
      <c r="A296" s="3" t="s">
        <v>5</v>
      </c>
      <c r="B296" s="3" t="s">
        <v>324</v>
      </c>
      <c r="C296" s="3" t="s">
        <v>677</v>
      </c>
      <c r="D296" s="3" t="s">
        <v>565</v>
      </c>
      <c r="E296" s="8">
        <v>0.15369155377079807</v>
      </c>
      <c r="F296" s="8">
        <v>6.8402990461745292E-2</v>
      </c>
      <c r="G296" s="8">
        <v>0.13159801462293583</v>
      </c>
      <c r="H296" s="8">
        <v>1.1183378451241472E-2</v>
      </c>
      <c r="I296" s="8">
        <v>7.7049582719545914E-2</v>
      </c>
      <c r="J296" s="8">
        <f t="shared" si="12"/>
        <v>0.44192552002626662</v>
      </c>
      <c r="K296" s="8">
        <v>0.6993633706670126</v>
      </c>
      <c r="L296" s="3" t="s">
        <v>18</v>
      </c>
      <c r="M296" s="4">
        <v>132849</v>
      </c>
      <c r="N296" s="18">
        <f t="shared" si="13"/>
        <v>0.25743785064074598</v>
      </c>
      <c r="O296" s="20">
        <f t="shared" si="14"/>
        <v>0.36810313699331515</v>
      </c>
    </row>
    <row r="297" spans="1:15" x14ac:dyDescent="0.2">
      <c r="A297" s="3" t="s">
        <v>5</v>
      </c>
      <c r="B297" s="3" t="s">
        <v>325</v>
      </c>
      <c r="C297" s="3" t="s">
        <v>678</v>
      </c>
      <c r="D297" s="3" t="s">
        <v>566</v>
      </c>
      <c r="E297" s="8">
        <v>4.6580370708671048E-2</v>
      </c>
      <c r="F297" s="8">
        <v>0.2187431536856223</v>
      </c>
      <c r="G297" s="8">
        <v>7.054639844922643E-2</v>
      </c>
      <c r="H297" s="8">
        <v>4.5026615196521833E-2</v>
      </c>
      <c r="I297" s="8">
        <v>0.15274135602343245</v>
      </c>
      <c r="J297" s="8">
        <f t="shared" si="12"/>
        <v>0.53363789406347406</v>
      </c>
      <c r="K297" s="8">
        <v>0.74759252903021078</v>
      </c>
      <c r="L297" s="3" t="s">
        <v>10</v>
      </c>
      <c r="M297" s="4">
        <v>50393</v>
      </c>
      <c r="N297" s="18">
        <f t="shared" si="13"/>
        <v>0.21395463496673672</v>
      </c>
      <c r="O297" s="20">
        <f t="shared" si="14"/>
        <v>0.28619151029275552</v>
      </c>
    </row>
    <row r="298" spans="1:15" x14ac:dyDescent="0.2">
      <c r="A298" s="3" t="s">
        <v>5</v>
      </c>
      <c r="B298" s="3" t="s">
        <v>326</v>
      </c>
      <c r="C298" s="3" t="s">
        <v>679</v>
      </c>
      <c r="D298" s="3" t="s">
        <v>567</v>
      </c>
      <c r="E298" s="8">
        <v>0.17446654346011947</v>
      </c>
      <c r="F298" s="8">
        <v>1.998530577595865E-2</v>
      </c>
      <c r="G298" s="8">
        <v>0.12292607612463076</v>
      </c>
      <c r="H298" s="8">
        <v>4.9941143172170466E-2</v>
      </c>
      <c r="I298" s="8">
        <v>0.12328319106462118</v>
      </c>
      <c r="J298" s="8">
        <f t="shared" si="12"/>
        <v>0.49060225959750048</v>
      </c>
      <c r="K298" s="8">
        <v>0.63778293747675063</v>
      </c>
      <c r="L298" s="3" t="s">
        <v>10</v>
      </c>
      <c r="M298" s="4">
        <v>411135</v>
      </c>
      <c r="N298" s="18">
        <f t="shared" si="13"/>
        <v>0.14718067787925015</v>
      </c>
      <c r="O298" s="20">
        <f t="shared" si="14"/>
        <v>0.23076923076923078</v>
      </c>
    </row>
    <row r="299" spans="1:15" x14ac:dyDescent="0.2">
      <c r="A299" s="3" t="s">
        <v>5</v>
      </c>
      <c r="B299" s="3" t="s">
        <v>327</v>
      </c>
      <c r="C299" s="3" t="s">
        <v>680</v>
      </c>
      <c r="D299" s="3" t="s">
        <v>568</v>
      </c>
      <c r="E299" s="8">
        <v>0.30387511535643918</v>
      </c>
      <c r="F299" s="8">
        <v>4.3458745474877492E-3</v>
      </c>
      <c r="G299" s="8">
        <v>0.1644162291590581</v>
      </c>
      <c r="H299" s="8">
        <v>2.3849025532025687E-2</v>
      </c>
      <c r="I299" s="8">
        <v>0.24106412860032705</v>
      </c>
      <c r="J299" s="8">
        <f t="shared" si="12"/>
        <v>0.73755037319533778</v>
      </c>
      <c r="K299" s="8">
        <v>1.0305546614859129</v>
      </c>
      <c r="L299" s="3" t="s">
        <v>18</v>
      </c>
      <c r="M299" s="4">
        <v>306641</v>
      </c>
      <c r="N299" s="18">
        <f t="shared" si="13"/>
        <v>0.29300428829057512</v>
      </c>
      <c r="O299" s="20">
        <f t="shared" si="14"/>
        <v>0.28431707627046654</v>
      </c>
    </row>
    <row r="300" spans="1:15" x14ac:dyDescent="0.2">
      <c r="A300" s="3" t="s">
        <v>5</v>
      </c>
      <c r="B300" s="3" t="s">
        <v>328</v>
      </c>
      <c r="C300" s="3" t="s">
        <v>681</v>
      </c>
      <c r="D300" s="3" t="s">
        <v>569</v>
      </c>
      <c r="E300" s="8">
        <v>0.28153190642788944</v>
      </c>
      <c r="F300" s="8">
        <v>0.29297585679004462</v>
      </c>
      <c r="G300" s="8">
        <v>0.18569295916056441</v>
      </c>
      <c r="H300" s="8">
        <v>1.4312652856087927E-2</v>
      </c>
      <c r="I300" s="8">
        <v>0.23056630682058837</v>
      </c>
      <c r="J300" s="8">
        <f t="shared" si="12"/>
        <v>1.0050796820551748</v>
      </c>
      <c r="K300" s="8">
        <v>1.5683830078691676</v>
      </c>
      <c r="L300" s="3" t="s">
        <v>13</v>
      </c>
      <c r="M300" s="4">
        <v>292403</v>
      </c>
      <c r="N300" s="18">
        <f t="shared" si="13"/>
        <v>0.56330332581399278</v>
      </c>
      <c r="O300" s="20">
        <f t="shared" si="14"/>
        <v>0.35916183928778117</v>
      </c>
    </row>
    <row r="301" spans="1:15" x14ac:dyDescent="0.2">
      <c r="A301" s="3" t="s">
        <v>5</v>
      </c>
      <c r="B301" s="3" t="s">
        <v>329</v>
      </c>
      <c r="C301" s="3" t="s">
        <v>664</v>
      </c>
      <c r="D301" s="3" t="s">
        <v>570</v>
      </c>
      <c r="E301" s="8">
        <v>0.10320762156898688</v>
      </c>
      <c r="F301" s="8">
        <v>0.29512249449887407</v>
      </c>
      <c r="G301" s="8">
        <v>4.3212669494536997E-2</v>
      </c>
      <c r="H301" s="8">
        <v>1.1661073000899302E-2</v>
      </c>
      <c r="I301" s="8">
        <v>8.8072171261208185E-2</v>
      </c>
      <c r="J301" s="8">
        <f t="shared" si="12"/>
        <v>0.5412760298245054</v>
      </c>
      <c r="K301" s="8">
        <v>0.70365883877185709</v>
      </c>
      <c r="L301" s="3" t="s">
        <v>16</v>
      </c>
      <c r="M301" s="4">
        <v>130189</v>
      </c>
      <c r="N301" s="18">
        <f t="shared" si="13"/>
        <v>0.16238280894735169</v>
      </c>
      <c r="O301" s="20">
        <f t="shared" si="14"/>
        <v>0.23076923076923084</v>
      </c>
    </row>
    <row r="302" spans="1:15" x14ac:dyDescent="0.2">
      <c r="A302" s="3" t="s">
        <v>5</v>
      </c>
      <c r="B302" s="3" t="s">
        <v>330</v>
      </c>
      <c r="C302" s="3" t="s">
        <v>682</v>
      </c>
      <c r="D302" s="3" t="s">
        <v>571</v>
      </c>
      <c r="E302" s="8">
        <v>0.46550281283355721</v>
      </c>
      <c r="F302" s="8">
        <v>2.5606677561878621E-2</v>
      </c>
      <c r="G302" s="8">
        <v>5.2886811566393237E-2</v>
      </c>
      <c r="H302" s="8">
        <v>3.9451587092519898E-2</v>
      </c>
      <c r="I302" s="8">
        <v>0.19828686323521985</v>
      </c>
      <c r="J302" s="8">
        <f t="shared" si="12"/>
        <v>0.78173475228956879</v>
      </c>
      <c r="K302" s="8">
        <v>1.0805285538300073</v>
      </c>
      <c r="L302" s="3" t="s">
        <v>13</v>
      </c>
      <c r="M302" s="4">
        <v>267547</v>
      </c>
      <c r="N302" s="18">
        <f t="shared" si="13"/>
        <v>0.29879380154043855</v>
      </c>
      <c r="O302" s="20">
        <f t="shared" si="14"/>
        <v>0.2765255952573798</v>
      </c>
    </row>
    <row r="303" spans="1:15" x14ac:dyDescent="0.2">
      <c r="A303" s="3" t="s">
        <v>5</v>
      </c>
      <c r="B303" s="3" t="s">
        <v>331</v>
      </c>
      <c r="C303" s="3" t="s">
        <v>683</v>
      </c>
      <c r="D303" s="3" t="s">
        <v>572</v>
      </c>
      <c r="E303" s="8">
        <v>2.548678309448299E-2</v>
      </c>
      <c r="F303" s="8">
        <v>0.29962017794125284</v>
      </c>
      <c r="G303" s="8">
        <v>0.13587627670590016</v>
      </c>
      <c r="H303" s="8">
        <v>2.6670789438439674E-2</v>
      </c>
      <c r="I303" s="8">
        <v>9.4241005709179144E-4</v>
      </c>
      <c r="J303" s="8">
        <f t="shared" si="12"/>
        <v>0.48859643723716745</v>
      </c>
      <c r="K303" s="8">
        <v>0.63517536840831768</v>
      </c>
      <c r="L303" s="3" t="s">
        <v>18</v>
      </c>
      <c r="M303" s="4">
        <v>171313</v>
      </c>
      <c r="N303" s="18">
        <f t="shared" si="13"/>
        <v>0.14657893117115023</v>
      </c>
      <c r="O303" s="20">
        <f t="shared" si="14"/>
        <v>0.23076923076923075</v>
      </c>
    </row>
    <row r="304" spans="1:15" x14ac:dyDescent="0.2">
      <c r="A304" s="3" t="s">
        <v>5</v>
      </c>
      <c r="B304" s="3" t="s">
        <v>332</v>
      </c>
      <c r="C304" s="3" t="s">
        <v>684</v>
      </c>
      <c r="D304" s="3" t="s">
        <v>573</v>
      </c>
      <c r="E304" s="8">
        <v>0.22647023236067326</v>
      </c>
      <c r="F304" s="8">
        <v>8.9371334444802011E-2</v>
      </c>
      <c r="G304" s="8">
        <v>3.9951818342013647E-2</v>
      </c>
      <c r="H304" s="8">
        <v>2.8556385233636739E-2</v>
      </c>
      <c r="I304" s="8">
        <v>0.22355343034123085</v>
      </c>
      <c r="J304" s="8">
        <f t="shared" si="12"/>
        <v>0.60790320072235648</v>
      </c>
      <c r="K304" s="8">
        <v>0.79027416093906344</v>
      </c>
      <c r="L304" s="3" t="s">
        <v>18</v>
      </c>
      <c r="M304" s="4">
        <v>92591</v>
      </c>
      <c r="N304" s="18">
        <f t="shared" si="13"/>
        <v>0.18237096021670696</v>
      </c>
      <c r="O304" s="20">
        <f t="shared" si="14"/>
        <v>0.23076923076923078</v>
      </c>
    </row>
    <row r="305" spans="1:15" x14ac:dyDescent="0.2">
      <c r="A305" s="3" t="s">
        <v>5</v>
      </c>
      <c r="B305" s="3" t="s">
        <v>333</v>
      </c>
      <c r="C305" s="3" t="s">
        <v>685</v>
      </c>
      <c r="D305" s="3" t="s">
        <v>604</v>
      </c>
      <c r="E305" s="8">
        <v>3.4091190632368096E-2</v>
      </c>
      <c r="F305" s="8">
        <v>0.27798568089993864</v>
      </c>
      <c r="G305" s="8">
        <v>9.2396427910500512E-3</v>
      </c>
      <c r="H305" s="8">
        <v>4.7507948049984823E-2</v>
      </c>
      <c r="I305" s="8">
        <v>0.22515943176262229</v>
      </c>
      <c r="J305" s="8">
        <f t="shared" si="12"/>
        <v>0.59398389413596386</v>
      </c>
      <c r="K305" s="8">
        <v>0.77217906237675304</v>
      </c>
      <c r="L305" s="3" t="s">
        <v>16</v>
      </c>
      <c r="M305" s="4">
        <v>117700</v>
      </c>
      <c r="N305" s="18">
        <f t="shared" si="13"/>
        <v>0.17819516824078918</v>
      </c>
      <c r="O305" s="20">
        <f t="shared" si="14"/>
        <v>0.23076923076923078</v>
      </c>
    </row>
    <row r="306" spans="1:15" x14ac:dyDescent="0.2">
      <c r="A306" s="3" t="s">
        <v>5</v>
      </c>
      <c r="B306" s="3" t="s">
        <v>334</v>
      </c>
      <c r="C306" s="3" t="s">
        <v>686</v>
      </c>
      <c r="D306" s="3" t="s">
        <v>605</v>
      </c>
      <c r="E306" s="8">
        <v>0.33634532953560609</v>
      </c>
      <c r="F306" s="8">
        <v>3.8282194599517393E-2</v>
      </c>
      <c r="G306" s="8">
        <v>4.5613976891465097E-2</v>
      </c>
      <c r="H306" s="8">
        <v>1.3239779323906338E-2</v>
      </c>
      <c r="I306" s="8">
        <v>0.23013068884283727</v>
      </c>
      <c r="J306" s="8">
        <f t="shared" si="12"/>
        <v>0.66361196919333221</v>
      </c>
      <c r="K306" s="8">
        <v>1.040099718196698</v>
      </c>
      <c r="L306" s="3" t="s">
        <v>18</v>
      </c>
      <c r="M306" s="4">
        <v>20644</v>
      </c>
      <c r="N306" s="18">
        <f t="shared" si="13"/>
        <v>0.37648774900336579</v>
      </c>
      <c r="O306" s="20">
        <f t="shared" si="14"/>
        <v>0.36197274397507956</v>
      </c>
    </row>
    <row r="307" spans="1:15" x14ac:dyDescent="0.2">
      <c r="A307" s="3" t="s">
        <v>5</v>
      </c>
      <c r="B307" s="3" t="s">
        <v>335</v>
      </c>
      <c r="C307" s="3" t="s">
        <v>670</v>
      </c>
      <c r="D307" s="3" t="s">
        <v>555</v>
      </c>
      <c r="E307" s="8">
        <v>0.37459662280006317</v>
      </c>
      <c r="F307" s="8">
        <v>9.6095441665224837E-2</v>
      </c>
      <c r="G307" s="8">
        <v>8.6421788781709807E-5</v>
      </c>
      <c r="H307" s="8">
        <v>4.7334492882651354E-2</v>
      </c>
      <c r="I307" s="8">
        <v>0.11555164488292446</v>
      </c>
      <c r="J307" s="8">
        <f t="shared" si="12"/>
        <v>0.63366462401964552</v>
      </c>
      <c r="K307" s="8">
        <v>1.02824516289727</v>
      </c>
      <c r="L307" s="3" t="s">
        <v>18</v>
      </c>
      <c r="M307" s="4">
        <v>311341</v>
      </c>
      <c r="N307" s="18">
        <f t="shared" si="13"/>
        <v>0.39458053887762445</v>
      </c>
      <c r="O307" s="20">
        <f t="shared" si="14"/>
        <v>0.38374169226901217</v>
      </c>
    </row>
    <row r="308" spans="1:15" x14ac:dyDescent="0.2">
      <c r="A308" s="3" t="s">
        <v>5</v>
      </c>
      <c r="B308" s="3" t="s">
        <v>336</v>
      </c>
      <c r="C308" s="3" t="s">
        <v>687</v>
      </c>
      <c r="D308" s="3" t="s">
        <v>577</v>
      </c>
      <c r="E308" s="8">
        <v>0.35179862541516133</v>
      </c>
      <c r="F308" s="8">
        <v>1.4146693312637581E-2</v>
      </c>
      <c r="G308" s="8">
        <v>2.2549902141781566E-2</v>
      </c>
      <c r="H308" s="8">
        <v>1.0023600102594777E-2</v>
      </c>
      <c r="I308" s="8">
        <v>3.1803015946191782E-2</v>
      </c>
      <c r="J308" s="8">
        <f t="shared" si="12"/>
        <v>0.43032183691836701</v>
      </c>
      <c r="K308" s="8">
        <v>0.63675475765324263</v>
      </c>
      <c r="L308" s="3" t="s">
        <v>13</v>
      </c>
      <c r="M308" s="4">
        <v>128957</v>
      </c>
      <c r="N308" s="18">
        <f t="shared" si="13"/>
        <v>0.20643292073487562</v>
      </c>
      <c r="O308" s="20">
        <f t="shared" si="14"/>
        <v>0.32419533305991055</v>
      </c>
    </row>
    <row r="309" spans="1:15" x14ac:dyDescent="0.2">
      <c r="A309" s="3" t="s">
        <v>5</v>
      </c>
      <c r="B309" s="3" t="s">
        <v>337</v>
      </c>
      <c r="C309" s="3" t="s">
        <v>688</v>
      </c>
      <c r="D309" s="3" t="s">
        <v>606</v>
      </c>
      <c r="E309" s="8">
        <v>5.3828644548890803E-2</v>
      </c>
      <c r="F309" s="8">
        <v>9.2519177166018651E-2</v>
      </c>
      <c r="G309" s="8">
        <v>9.3093470449367138E-2</v>
      </c>
      <c r="H309" s="8">
        <v>4.6549370257677171E-2</v>
      </c>
      <c r="I309" s="8">
        <v>7.9539098168977501E-2</v>
      </c>
      <c r="J309" s="8">
        <f t="shared" si="12"/>
        <v>0.36552976059093123</v>
      </c>
      <c r="K309" s="8">
        <v>0.56150576382847828</v>
      </c>
      <c r="L309" s="3" t="s">
        <v>16</v>
      </c>
      <c r="M309" s="4">
        <v>152476</v>
      </c>
      <c r="N309" s="18">
        <f t="shared" si="13"/>
        <v>0.19597600323754705</v>
      </c>
      <c r="O309" s="20">
        <f t="shared" si="14"/>
        <v>0.34901868486858728</v>
      </c>
    </row>
    <row r="310" spans="1:15" x14ac:dyDescent="0.2">
      <c r="A310" s="3" t="s">
        <v>5</v>
      </c>
      <c r="B310" s="3" t="s">
        <v>338</v>
      </c>
      <c r="C310" s="3" t="s">
        <v>689</v>
      </c>
      <c r="D310" s="3" t="s">
        <v>607</v>
      </c>
      <c r="E310" s="8">
        <v>0.11561084298359225</v>
      </c>
      <c r="F310" s="8">
        <v>0.21315633127739725</v>
      </c>
      <c r="G310" s="8">
        <v>5.2151824429775846E-4</v>
      </c>
      <c r="H310" s="8">
        <v>1.9937423182991909E-2</v>
      </c>
      <c r="I310" s="8">
        <v>0.28954853298245864</v>
      </c>
      <c r="J310" s="8">
        <f t="shared" si="12"/>
        <v>0.63877464867073774</v>
      </c>
      <c r="K310" s="8">
        <v>0.83040704327195913</v>
      </c>
      <c r="L310" s="3" t="s">
        <v>13</v>
      </c>
      <c r="M310" s="4">
        <v>21125</v>
      </c>
      <c r="N310" s="18">
        <f t="shared" si="13"/>
        <v>0.19163239460122139</v>
      </c>
      <c r="O310" s="20">
        <f t="shared" si="14"/>
        <v>0.23076923076923084</v>
      </c>
    </row>
    <row r="311" spans="1:15" x14ac:dyDescent="0.2">
      <c r="A311" s="3" t="s">
        <v>5</v>
      </c>
      <c r="B311" s="3" t="s">
        <v>339</v>
      </c>
      <c r="C311" s="3" t="s">
        <v>690</v>
      </c>
      <c r="D311" s="3" t="s">
        <v>580</v>
      </c>
      <c r="E311" s="8">
        <v>0.38796818491480289</v>
      </c>
      <c r="F311" s="8">
        <v>0.16426311158809329</v>
      </c>
      <c r="G311" s="8">
        <v>7.5090644860792963E-2</v>
      </c>
      <c r="H311" s="8">
        <v>1.5943236983953696E-2</v>
      </c>
      <c r="I311" s="8">
        <v>0.28838950109980854</v>
      </c>
      <c r="J311" s="8">
        <f t="shared" si="12"/>
        <v>0.93165467944745139</v>
      </c>
      <c r="K311" s="8">
        <v>1.2111510832816867</v>
      </c>
      <c r="L311" s="3" t="s">
        <v>6</v>
      </c>
      <c r="M311" s="4">
        <v>504142</v>
      </c>
      <c r="N311" s="18">
        <f t="shared" si="13"/>
        <v>0.27949640383423535</v>
      </c>
      <c r="O311" s="20">
        <f t="shared" si="14"/>
        <v>0.23076923076923073</v>
      </c>
    </row>
    <row r="312" spans="1:15" x14ac:dyDescent="0.2">
      <c r="A312" s="3" t="s">
        <v>5</v>
      </c>
      <c r="B312" s="3" t="s">
        <v>340</v>
      </c>
      <c r="C312" s="3" t="s">
        <v>666</v>
      </c>
      <c r="D312" s="3" t="s">
        <v>581</v>
      </c>
      <c r="E312" s="8">
        <v>0.13293088097002165</v>
      </c>
      <c r="F312" s="8">
        <v>0.1691991851294565</v>
      </c>
      <c r="G312" s="8">
        <v>0.10561101942526907</v>
      </c>
      <c r="H312" s="8">
        <v>1.6109596930195032E-2</v>
      </c>
      <c r="I312" s="8">
        <v>0.25817375740962434</v>
      </c>
      <c r="J312" s="8">
        <f t="shared" si="12"/>
        <v>0.68202443986456651</v>
      </c>
      <c r="K312" s="8">
        <v>1.1236296465238884</v>
      </c>
      <c r="L312" s="3" t="s">
        <v>6</v>
      </c>
      <c r="M312" s="4">
        <v>186699</v>
      </c>
      <c r="N312" s="18">
        <f t="shared" si="13"/>
        <v>0.4416052066593219</v>
      </c>
      <c r="O312" s="20">
        <f t="shared" si="14"/>
        <v>0.39301669195494421</v>
      </c>
    </row>
    <row r="313" spans="1:15" x14ac:dyDescent="0.2">
      <c r="A313" s="3" t="s">
        <v>5</v>
      </c>
      <c r="B313" s="3" t="s">
        <v>341</v>
      </c>
      <c r="C313" s="3" t="s">
        <v>691</v>
      </c>
      <c r="D313" s="3" t="s">
        <v>608</v>
      </c>
      <c r="E313" s="8">
        <v>0.15946684830229829</v>
      </c>
      <c r="F313" s="8">
        <v>0.26967883757388944</v>
      </c>
      <c r="G313" s="8">
        <v>3.3005388381742162E-2</v>
      </c>
      <c r="H313" s="8">
        <v>4.2916876425973166E-2</v>
      </c>
      <c r="I313" s="8">
        <v>0.28943095105057459</v>
      </c>
      <c r="J313" s="8">
        <f t="shared" si="12"/>
        <v>0.79449890173447768</v>
      </c>
      <c r="K313" s="8">
        <v>1.0328485722548211</v>
      </c>
      <c r="L313" s="3" t="s">
        <v>6</v>
      </c>
      <c r="M313" s="4">
        <v>1045385</v>
      </c>
      <c r="N313" s="18">
        <f t="shared" si="13"/>
        <v>0.23834967052034339</v>
      </c>
      <c r="O313" s="20">
        <f t="shared" si="14"/>
        <v>0.23076923076923084</v>
      </c>
    </row>
    <row r="314" spans="1:15" x14ac:dyDescent="0.2">
      <c r="A314" s="3" t="s">
        <v>5</v>
      </c>
      <c r="B314" s="3" t="s">
        <v>342</v>
      </c>
      <c r="C314" s="3" t="s">
        <v>656</v>
      </c>
      <c r="D314" s="3" t="s">
        <v>609</v>
      </c>
      <c r="E314" s="8">
        <v>0.10101079269344609</v>
      </c>
      <c r="F314" s="8">
        <v>0.26032291152476533</v>
      </c>
      <c r="G314" s="8">
        <v>0.1735941055298964</v>
      </c>
      <c r="H314" s="8">
        <v>1.6071181624158999E-2</v>
      </c>
      <c r="I314" s="8">
        <v>0.26218321284616958</v>
      </c>
      <c r="J314" s="8">
        <f t="shared" si="12"/>
        <v>0.81318220421843646</v>
      </c>
      <c r="K314" s="8">
        <v>1.0571368654839675</v>
      </c>
      <c r="L314" s="3" t="s">
        <v>18</v>
      </c>
      <c r="M314" s="4">
        <v>13661</v>
      </c>
      <c r="N314" s="18">
        <f t="shared" si="13"/>
        <v>0.243954661265531</v>
      </c>
      <c r="O314" s="20">
        <f t="shared" si="14"/>
        <v>0.23076923076923081</v>
      </c>
    </row>
    <row r="315" spans="1:15" x14ac:dyDescent="0.2">
      <c r="A315" s="3" t="s">
        <v>5</v>
      </c>
      <c r="B315" s="3" t="s">
        <v>343</v>
      </c>
      <c r="C315" s="3" t="s">
        <v>657</v>
      </c>
      <c r="D315" s="3" t="s">
        <v>584</v>
      </c>
      <c r="E315" s="8">
        <v>0.26607898709021438</v>
      </c>
      <c r="F315" s="8">
        <v>1.9553446192899525E-2</v>
      </c>
      <c r="G315" s="8">
        <v>2.75016602928039E-2</v>
      </c>
      <c r="H315" s="8">
        <v>4.9489119150626232E-2</v>
      </c>
      <c r="I315" s="8">
        <v>9.0623851473064246E-2</v>
      </c>
      <c r="J315" s="8">
        <f t="shared" si="12"/>
        <v>0.4532470641996082</v>
      </c>
      <c r="K315" s="8">
        <v>0.5892211834594907</v>
      </c>
      <c r="L315" s="3" t="s">
        <v>10</v>
      </c>
      <c r="M315" s="4">
        <v>239046</v>
      </c>
      <c r="N315" s="18">
        <f t="shared" si="13"/>
        <v>0.13597411925988251</v>
      </c>
      <c r="O315" s="20">
        <f t="shared" si="14"/>
        <v>0.23076923076923084</v>
      </c>
    </row>
    <row r="316" spans="1:15" x14ac:dyDescent="0.2">
      <c r="A316" s="3" t="s">
        <v>5</v>
      </c>
      <c r="B316" s="3" t="s">
        <v>344</v>
      </c>
      <c r="C316" s="3" t="s">
        <v>658</v>
      </c>
      <c r="D316" s="3" t="s">
        <v>610</v>
      </c>
      <c r="E316" s="8">
        <v>5.1718108978950628E-2</v>
      </c>
      <c r="F316" s="8">
        <v>0.24602301013302322</v>
      </c>
      <c r="G316" s="8">
        <v>3.6682974087226764E-3</v>
      </c>
      <c r="H316" s="8">
        <v>3.6850570342901297E-2</v>
      </c>
      <c r="I316" s="8">
        <v>6.6587919669207421E-2</v>
      </c>
      <c r="J316" s="8">
        <f t="shared" si="12"/>
        <v>0.40484790653280522</v>
      </c>
      <c r="K316" s="8">
        <v>0.52630227849264677</v>
      </c>
      <c r="L316" s="3" t="s">
        <v>16</v>
      </c>
      <c r="M316" s="4">
        <v>217959</v>
      </c>
      <c r="N316" s="18">
        <f t="shared" si="13"/>
        <v>0.12145437195984154</v>
      </c>
      <c r="O316" s="20">
        <f t="shared" si="14"/>
        <v>0.23076923076923073</v>
      </c>
    </row>
    <row r="317" spans="1:15" x14ac:dyDescent="0.2">
      <c r="A317" s="3" t="s">
        <v>5</v>
      </c>
      <c r="B317" s="3" t="s">
        <v>345</v>
      </c>
      <c r="C317" s="3" t="s">
        <v>692</v>
      </c>
      <c r="D317" s="3" t="s">
        <v>586</v>
      </c>
      <c r="E317" s="8">
        <v>0.46987970189654149</v>
      </c>
      <c r="F317" s="8">
        <v>0.20448426914490431</v>
      </c>
      <c r="G317" s="8">
        <v>9.0219161005382367E-2</v>
      </c>
      <c r="H317" s="8">
        <v>3.3718522995612926E-2</v>
      </c>
      <c r="I317" s="8">
        <v>0.16748295544113795</v>
      </c>
      <c r="J317" s="8">
        <f t="shared" si="12"/>
        <v>0.965784610483579</v>
      </c>
      <c r="K317" s="8">
        <v>1.2555199936286527</v>
      </c>
      <c r="L317" s="3" t="s">
        <v>10</v>
      </c>
      <c r="M317" s="4">
        <v>60173</v>
      </c>
      <c r="N317" s="18">
        <f t="shared" si="13"/>
        <v>0.28973538314507374</v>
      </c>
      <c r="O317" s="20">
        <f t="shared" si="14"/>
        <v>0.23076923076923081</v>
      </c>
    </row>
    <row r="318" spans="1:15" x14ac:dyDescent="0.2">
      <c r="A318" s="3" t="s">
        <v>5</v>
      </c>
      <c r="B318" s="3" t="s">
        <v>346</v>
      </c>
      <c r="C318" s="3" t="s">
        <v>693</v>
      </c>
      <c r="D318" s="3" t="s">
        <v>587</v>
      </c>
      <c r="E318" s="8">
        <v>0.30437752812295971</v>
      </c>
      <c r="F318" s="8">
        <v>0.10855909180930262</v>
      </c>
      <c r="G318" s="8">
        <v>6.5411505552934623E-2</v>
      </c>
      <c r="H318" s="8">
        <v>3.8581268124604738E-2</v>
      </c>
      <c r="I318" s="8">
        <v>0.17848090721328111</v>
      </c>
      <c r="J318" s="8">
        <f t="shared" si="12"/>
        <v>0.69541030082308286</v>
      </c>
      <c r="K318" s="8">
        <v>0.91551121276373326</v>
      </c>
      <c r="L318" s="3" t="s">
        <v>16</v>
      </c>
      <c r="M318" s="4">
        <v>114141</v>
      </c>
      <c r="N318" s="18">
        <f t="shared" si="13"/>
        <v>0.2201009119406504</v>
      </c>
      <c r="O318" s="20">
        <f t="shared" si="14"/>
        <v>0.24041312533596684</v>
      </c>
    </row>
    <row r="319" spans="1:15" x14ac:dyDescent="0.2">
      <c r="A319" s="3" t="s">
        <v>5</v>
      </c>
      <c r="B319" s="3" t="s">
        <v>347</v>
      </c>
      <c r="C319" s="3" t="s">
        <v>694</v>
      </c>
      <c r="D319" s="3" t="s">
        <v>588</v>
      </c>
      <c r="E319" s="8">
        <v>0.27232364237678736</v>
      </c>
      <c r="F319" s="8">
        <v>0.18430137588380674</v>
      </c>
      <c r="G319" s="8">
        <v>0.1275958632606333</v>
      </c>
      <c r="H319" s="8">
        <v>2.6960310160933313E-3</v>
      </c>
      <c r="I319" s="8">
        <v>7.9670828323230455E-2</v>
      </c>
      <c r="J319" s="8">
        <f t="shared" si="12"/>
        <v>0.66658774086055117</v>
      </c>
      <c r="K319" s="8">
        <v>0.86656406311871659</v>
      </c>
      <c r="L319" s="3" t="s">
        <v>10</v>
      </c>
      <c r="M319" s="4">
        <v>21993</v>
      </c>
      <c r="N319" s="18">
        <f t="shared" si="13"/>
        <v>0.19997632225816542</v>
      </c>
      <c r="O319" s="20">
        <f t="shared" si="14"/>
        <v>0.23076923076923084</v>
      </c>
    </row>
    <row r="320" spans="1:15" x14ac:dyDescent="0.2">
      <c r="A320" s="3" t="s">
        <v>5</v>
      </c>
      <c r="B320" s="3" t="s">
        <v>348</v>
      </c>
      <c r="C320" s="3" t="s">
        <v>695</v>
      </c>
      <c r="D320" s="3" t="s">
        <v>589</v>
      </c>
      <c r="E320" s="8">
        <v>7.9940483440476773E-2</v>
      </c>
      <c r="F320" s="8">
        <v>9.3881241914241159E-2</v>
      </c>
      <c r="G320" s="8">
        <v>0.15012964209045332</v>
      </c>
      <c r="H320" s="8">
        <v>5.0707877030712117E-3</v>
      </c>
      <c r="I320" s="8">
        <v>0.10051809282555738</v>
      </c>
      <c r="J320" s="8">
        <f t="shared" si="12"/>
        <v>0.42954024797379986</v>
      </c>
      <c r="K320" s="8">
        <v>0.55840232236593978</v>
      </c>
      <c r="L320" s="3" t="s">
        <v>10</v>
      </c>
      <c r="M320" s="4">
        <v>627618</v>
      </c>
      <c r="N320" s="18">
        <f t="shared" si="13"/>
        <v>0.12886207439213992</v>
      </c>
      <c r="O320" s="20">
        <f t="shared" si="14"/>
        <v>0.23076923076923073</v>
      </c>
    </row>
    <row r="321" spans="1:15" x14ac:dyDescent="0.2">
      <c r="A321" s="3" t="s">
        <v>5</v>
      </c>
      <c r="B321" s="3" t="s">
        <v>349</v>
      </c>
      <c r="C321" s="3" t="s">
        <v>696</v>
      </c>
      <c r="D321" s="3" t="s">
        <v>590</v>
      </c>
      <c r="E321" s="8">
        <v>0.41546391573883029</v>
      </c>
      <c r="F321" s="8">
        <v>0.12429429861679378</v>
      </c>
      <c r="G321" s="8">
        <v>0.130417500410408</v>
      </c>
      <c r="H321" s="8">
        <v>3.6518150438461759E-2</v>
      </c>
      <c r="I321" s="8">
        <v>5.8769499031466665E-2</v>
      </c>
      <c r="J321" s="8">
        <f t="shared" si="12"/>
        <v>0.76546336423596051</v>
      </c>
      <c r="K321" s="8">
        <v>0.99510237350674868</v>
      </c>
      <c r="L321" s="3" t="s">
        <v>10</v>
      </c>
      <c r="M321" s="4">
        <v>538255</v>
      </c>
      <c r="N321" s="18">
        <f t="shared" si="13"/>
        <v>0.22963900927078817</v>
      </c>
      <c r="O321" s="20">
        <f t="shared" si="14"/>
        <v>0.23076923076923078</v>
      </c>
    </row>
    <row r="322" spans="1:15" x14ac:dyDescent="0.2">
      <c r="A322" s="3" t="s">
        <v>5</v>
      </c>
      <c r="B322" s="3" t="s">
        <v>350</v>
      </c>
      <c r="C322" s="3" t="s">
        <v>664</v>
      </c>
      <c r="D322" s="3" t="s">
        <v>549</v>
      </c>
      <c r="E322" s="8">
        <v>6.8670147657674652E-2</v>
      </c>
      <c r="F322" s="8">
        <v>4.8183364294970494E-3</v>
      </c>
      <c r="G322" s="8">
        <v>7.0906925914209669E-3</v>
      </c>
      <c r="H322" s="8">
        <v>1.7721141654554963E-3</v>
      </c>
      <c r="I322" s="8">
        <v>4.4800313946342617E-2</v>
      </c>
      <c r="J322" s="8">
        <f t="shared" si="12"/>
        <v>0.12715160479039078</v>
      </c>
      <c r="K322" s="8">
        <v>0.20173108371849394</v>
      </c>
      <c r="L322" s="3" t="s">
        <v>18</v>
      </c>
      <c r="M322" s="4">
        <v>81205</v>
      </c>
      <c r="N322" s="18">
        <f t="shared" si="13"/>
        <v>7.4579478928103154E-2</v>
      </c>
      <c r="O322" s="20">
        <f t="shared" si="14"/>
        <v>0.36969750795655887</v>
      </c>
    </row>
    <row r="323" spans="1:15" x14ac:dyDescent="0.2">
      <c r="A323" s="3" t="s">
        <v>5</v>
      </c>
      <c r="B323" s="3" t="s">
        <v>351</v>
      </c>
      <c r="C323" s="3" t="s">
        <v>697</v>
      </c>
      <c r="D323" s="3" t="s">
        <v>611</v>
      </c>
      <c r="E323" s="8">
        <v>7.6207453682736181E-4</v>
      </c>
      <c r="F323" s="8">
        <v>0.16939468707417801</v>
      </c>
      <c r="G323" s="8">
        <v>0.19044058009856954</v>
      </c>
      <c r="H323" s="8">
        <v>3.5321210295677231E-2</v>
      </c>
      <c r="I323" s="8">
        <v>8.2630175724296276E-2</v>
      </c>
      <c r="J323" s="8">
        <f t="shared" ref="J323:J386" si="15">SUM(E323:I323)</f>
        <v>0.47854872772954843</v>
      </c>
      <c r="K323" s="8">
        <v>0.62211334604841295</v>
      </c>
      <c r="L323" s="3" t="s">
        <v>18</v>
      </c>
      <c r="M323" s="4">
        <v>39715</v>
      </c>
      <c r="N323" s="18">
        <f t="shared" ref="N323:N386" si="16">K323-J323</f>
        <v>0.14356461831886452</v>
      </c>
      <c r="O323" s="20">
        <f t="shared" ref="O323:O386" si="17">N323/K323</f>
        <v>0.23076923076923075</v>
      </c>
    </row>
    <row r="324" spans="1:15" x14ac:dyDescent="0.2">
      <c r="A324" s="3" t="s">
        <v>5</v>
      </c>
      <c r="B324" s="3" t="s">
        <v>352</v>
      </c>
      <c r="C324" s="3" t="s">
        <v>698</v>
      </c>
      <c r="D324" s="3" t="s">
        <v>593</v>
      </c>
      <c r="E324" s="8">
        <v>0.1352510478531801</v>
      </c>
      <c r="F324" s="8">
        <v>7.8331175078462462E-2</v>
      </c>
      <c r="G324" s="8">
        <v>9.558092746346035E-2</v>
      </c>
      <c r="H324" s="8">
        <v>1.2446786328171394E-2</v>
      </c>
      <c r="I324" s="8">
        <v>0.26133144374660533</v>
      </c>
      <c r="J324" s="8">
        <f t="shared" si="15"/>
        <v>0.58294138046987964</v>
      </c>
      <c r="K324" s="8">
        <v>0.80406994134479048</v>
      </c>
      <c r="L324" s="3" t="s">
        <v>13</v>
      </c>
      <c r="M324" s="4">
        <v>546508</v>
      </c>
      <c r="N324" s="18">
        <f t="shared" si="16"/>
        <v>0.22112856087491084</v>
      </c>
      <c r="O324" s="20">
        <f t="shared" si="17"/>
        <v>0.27501159974352213</v>
      </c>
    </row>
    <row r="325" spans="1:15" x14ac:dyDescent="0.2">
      <c r="A325" s="3" t="s">
        <v>5</v>
      </c>
      <c r="B325" s="3" t="s">
        <v>353</v>
      </c>
      <c r="C325" s="3" t="s">
        <v>690</v>
      </c>
      <c r="D325" s="3" t="s">
        <v>612</v>
      </c>
      <c r="E325" s="8">
        <v>0.29175636008019418</v>
      </c>
      <c r="F325" s="8">
        <v>8.4137853046286806E-2</v>
      </c>
      <c r="G325" s="8">
        <v>0.14617358999676847</v>
      </c>
      <c r="H325" s="8">
        <v>1.394720297516458E-2</v>
      </c>
      <c r="I325" s="8">
        <v>0.12324167902717001</v>
      </c>
      <c r="J325" s="8">
        <f t="shared" si="15"/>
        <v>0.659256685125584</v>
      </c>
      <c r="K325" s="8">
        <v>1.0910950352876521</v>
      </c>
      <c r="L325" s="3" t="s">
        <v>18</v>
      </c>
      <c r="M325" s="4">
        <v>293545</v>
      </c>
      <c r="N325" s="18">
        <f t="shared" si="16"/>
        <v>0.43183835016206806</v>
      </c>
      <c r="O325" s="20">
        <f t="shared" si="17"/>
        <v>0.39578435992811561</v>
      </c>
    </row>
    <row r="326" spans="1:15" x14ac:dyDescent="0.2">
      <c r="A326" s="3" t="s">
        <v>5</v>
      </c>
      <c r="B326" s="3" t="s">
        <v>354</v>
      </c>
      <c r="C326" s="3" t="s">
        <v>656</v>
      </c>
      <c r="D326" s="3" t="s">
        <v>541</v>
      </c>
      <c r="E326" s="8">
        <v>0.37705119939221216</v>
      </c>
      <c r="F326" s="8">
        <v>0.25712269479850192</v>
      </c>
      <c r="G326" s="8">
        <v>0.19205022664151064</v>
      </c>
      <c r="H326" s="8">
        <v>1.8392340160739375E-3</v>
      </c>
      <c r="I326" s="8">
        <v>4.7557062165615595E-2</v>
      </c>
      <c r="J326" s="8">
        <f t="shared" si="15"/>
        <v>0.87562041701391413</v>
      </c>
      <c r="K326" s="8">
        <v>1.1383065421180885</v>
      </c>
      <c r="L326" s="3" t="s">
        <v>13</v>
      </c>
      <c r="M326" s="4">
        <v>373752</v>
      </c>
      <c r="N326" s="18">
        <f t="shared" si="16"/>
        <v>0.26268612510417433</v>
      </c>
      <c r="O326" s="20">
        <f t="shared" si="17"/>
        <v>0.23076923076923084</v>
      </c>
    </row>
    <row r="327" spans="1:15" x14ac:dyDescent="0.2">
      <c r="A327" s="3" t="s">
        <v>5</v>
      </c>
      <c r="B327" s="3" t="s">
        <v>355</v>
      </c>
      <c r="C327" s="3" t="s">
        <v>657</v>
      </c>
      <c r="D327" s="3" t="s">
        <v>542</v>
      </c>
      <c r="E327" s="8">
        <v>0.19225496140841364</v>
      </c>
      <c r="F327" s="8">
        <v>2.7305541883100914E-2</v>
      </c>
      <c r="G327" s="8">
        <v>4.3245055904329371E-3</v>
      </c>
      <c r="H327" s="8">
        <v>1.694967497716196E-2</v>
      </c>
      <c r="I327" s="8">
        <v>0.2165058882362825</v>
      </c>
      <c r="J327" s="8">
        <f t="shared" si="15"/>
        <v>0.45734057209539192</v>
      </c>
      <c r="K327" s="8">
        <v>0.5945427437240095</v>
      </c>
      <c r="L327" s="3" t="s">
        <v>6</v>
      </c>
      <c r="M327" s="4">
        <v>925246</v>
      </c>
      <c r="N327" s="18">
        <f t="shared" si="16"/>
        <v>0.13720217162861759</v>
      </c>
      <c r="O327" s="20">
        <f t="shared" si="17"/>
        <v>0.23076923076923078</v>
      </c>
    </row>
    <row r="328" spans="1:15" x14ac:dyDescent="0.2">
      <c r="A328" s="3" t="s">
        <v>5</v>
      </c>
      <c r="B328" s="3" t="s">
        <v>356</v>
      </c>
      <c r="C328" s="3" t="s">
        <v>658</v>
      </c>
      <c r="D328" s="3" t="s">
        <v>543</v>
      </c>
      <c r="E328" s="8">
        <v>0.44396870095978247</v>
      </c>
      <c r="F328" s="8">
        <v>0.22844117325613858</v>
      </c>
      <c r="G328" s="8">
        <v>7.5383997511519571E-2</v>
      </c>
      <c r="H328" s="8">
        <v>3.9850932025529778E-2</v>
      </c>
      <c r="I328" s="8">
        <v>0.18704356305604855</v>
      </c>
      <c r="J328" s="8">
        <f t="shared" si="15"/>
        <v>0.97468836680901894</v>
      </c>
      <c r="K328" s="8">
        <v>1.2670948768517247</v>
      </c>
      <c r="L328" s="3" t="s">
        <v>13</v>
      </c>
      <c r="M328" s="4">
        <v>324161</v>
      </c>
      <c r="N328" s="18">
        <f t="shared" si="16"/>
        <v>0.29240651004270579</v>
      </c>
      <c r="O328" s="20">
        <f t="shared" si="17"/>
        <v>0.23076923076923084</v>
      </c>
    </row>
    <row r="329" spans="1:15" x14ac:dyDescent="0.2">
      <c r="A329" s="3" t="s">
        <v>5</v>
      </c>
      <c r="B329" s="3" t="s">
        <v>357</v>
      </c>
      <c r="C329" s="3" t="s">
        <v>659</v>
      </c>
      <c r="D329" s="3" t="s">
        <v>544</v>
      </c>
      <c r="E329" s="8">
        <v>4.1131157999906243E-2</v>
      </c>
      <c r="F329" s="8">
        <v>7.2636442072487442E-2</v>
      </c>
      <c r="G329" s="8">
        <v>3.9506340958262914E-2</v>
      </c>
      <c r="H329" s="8">
        <v>4.4099509690668101E-2</v>
      </c>
      <c r="I329" s="8">
        <v>0.21803782520881981</v>
      </c>
      <c r="J329" s="8">
        <f t="shared" si="15"/>
        <v>0.41541127593014454</v>
      </c>
      <c r="K329" s="8">
        <v>0.65439966992277021</v>
      </c>
      <c r="L329" s="3" t="s">
        <v>18</v>
      </c>
      <c r="M329" s="4">
        <v>20376</v>
      </c>
      <c r="N329" s="18">
        <f t="shared" si="16"/>
        <v>0.23898839399262567</v>
      </c>
      <c r="O329" s="20">
        <f t="shared" si="17"/>
        <v>0.3652024977653644</v>
      </c>
    </row>
    <row r="330" spans="1:15" x14ac:dyDescent="0.2">
      <c r="A330" s="3" t="s">
        <v>5</v>
      </c>
      <c r="B330" s="3" t="s">
        <v>358</v>
      </c>
      <c r="C330" s="3" t="s">
        <v>660</v>
      </c>
      <c r="D330" s="3" t="s">
        <v>545</v>
      </c>
      <c r="E330" s="8">
        <v>0.21297592940242499</v>
      </c>
      <c r="F330" s="8">
        <v>0.24003349279350686</v>
      </c>
      <c r="G330" s="8">
        <v>0.1326785363795156</v>
      </c>
      <c r="H330" s="8">
        <v>3.1483204182315108E-2</v>
      </c>
      <c r="I330" s="8">
        <v>0.1607405661666105</v>
      </c>
      <c r="J330" s="8">
        <f t="shared" si="15"/>
        <v>0.7779117289243731</v>
      </c>
      <c r="K330" s="8">
        <v>1.076044470062256</v>
      </c>
      <c r="L330" s="3" t="s">
        <v>6</v>
      </c>
      <c r="M330" s="4">
        <v>517252</v>
      </c>
      <c r="N330" s="18">
        <f t="shared" si="16"/>
        <v>0.29813274113788291</v>
      </c>
      <c r="O330" s="20">
        <f t="shared" si="17"/>
        <v>0.27706358745622661</v>
      </c>
    </row>
    <row r="331" spans="1:15" x14ac:dyDescent="0.2">
      <c r="A331" s="3" t="s">
        <v>5</v>
      </c>
      <c r="B331" s="3" t="s">
        <v>359</v>
      </c>
      <c r="C331" s="3" t="s">
        <v>661</v>
      </c>
      <c r="D331" s="3" t="s">
        <v>546</v>
      </c>
      <c r="E331" s="8">
        <v>0.10979091305990119</v>
      </c>
      <c r="F331" s="8">
        <v>0.29723228302149035</v>
      </c>
      <c r="G331" s="8">
        <v>6.553783879159554E-2</v>
      </c>
      <c r="H331" s="8">
        <v>1.9393494103256192E-2</v>
      </c>
      <c r="I331" s="8">
        <v>0.12090939024562437</v>
      </c>
      <c r="J331" s="8">
        <f t="shared" si="15"/>
        <v>0.61286391922186767</v>
      </c>
      <c r="K331" s="8">
        <v>0.84506790217113426</v>
      </c>
      <c r="L331" s="3" t="s">
        <v>6</v>
      </c>
      <c r="M331" s="4">
        <v>428559</v>
      </c>
      <c r="N331" s="18">
        <f t="shared" si="16"/>
        <v>0.23220398294926659</v>
      </c>
      <c r="O331" s="20">
        <f t="shared" si="17"/>
        <v>0.27477553265565052</v>
      </c>
    </row>
    <row r="332" spans="1:15" x14ac:dyDescent="0.2">
      <c r="A332" s="3" t="s">
        <v>5</v>
      </c>
      <c r="B332" s="3" t="s">
        <v>360</v>
      </c>
      <c r="C332" s="3" t="s">
        <v>662</v>
      </c>
      <c r="D332" s="3" t="s">
        <v>547</v>
      </c>
      <c r="E332" s="8">
        <v>0.43742887732629637</v>
      </c>
      <c r="F332" s="8">
        <v>2.7501414716706449E-2</v>
      </c>
      <c r="G332" s="8">
        <v>0.15206088898098991</v>
      </c>
      <c r="H332" s="8">
        <v>2.2590007642717725E-2</v>
      </c>
      <c r="I332" s="8">
        <v>3.3725673583243229E-2</v>
      </c>
      <c r="J332" s="8">
        <f t="shared" si="15"/>
        <v>0.67330686224995362</v>
      </c>
      <c r="K332" s="8">
        <v>0.87529892092493977</v>
      </c>
      <c r="L332" s="3" t="s">
        <v>13</v>
      </c>
      <c r="M332" s="4">
        <v>508037</v>
      </c>
      <c r="N332" s="18">
        <f t="shared" si="16"/>
        <v>0.20199205867498615</v>
      </c>
      <c r="O332" s="20">
        <f t="shared" si="17"/>
        <v>0.23076923076923084</v>
      </c>
    </row>
    <row r="333" spans="1:15" x14ac:dyDescent="0.2">
      <c r="A333" s="3" t="s">
        <v>5</v>
      </c>
      <c r="B333" s="3" t="s">
        <v>361</v>
      </c>
      <c r="C333" s="3" t="s">
        <v>663</v>
      </c>
      <c r="D333" s="3" t="s">
        <v>548</v>
      </c>
      <c r="E333" s="8">
        <v>0.19868222476615127</v>
      </c>
      <c r="F333" s="8">
        <v>0.1968063881454539</v>
      </c>
      <c r="G333" s="8">
        <v>0.13820911479720413</v>
      </c>
      <c r="H333" s="8">
        <v>4.2334216479099657E-2</v>
      </c>
      <c r="I333" s="8">
        <v>0.21437707638090622</v>
      </c>
      <c r="J333" s="8">
        <f t="shared" si="15"/>
        <v>0.79040902056881512</v>
      </c>
      <c r="K333" s="8">
        <v>1.1830066657964995</v>
      </c>
      <c r="L333" s="3" t="s">
        <v>6</v>
      </c>
      <c r="M333" s="4">
        <v>700778</v>
      </c>
      <c r="N333" s="18">
        <f t="shared" si="16"/>
        <v>0.39259764522768437</v>
      </c>
      <c r="O333" s="20">
        <f t="shared" si="17"/>
        <v>0.33186427141841557</v>
      </c>
    </row>
    <row r="334" spans="1:15" x14ac:dyDescent="0.2">
      <c r="A334" s="3" t="s">
        <v>5</v>
      </c>
      <c r="B334" s="3" t="s">
        <v>362</v>
      </c>
      <c r="C334" s="3" t="s">
        <v>664</v>
      </c>
      <c r="D334" s="3" t="s">
        <v>549</v>
      </c>
      <c r="E334" s="8">
        <v>0.47732578215647836</v>
      </c>
      <c r="F334" s="8">
        <v>0.11806264874467881</v>
      </c>
      <c r="G334" s="8">
        <v>3.793186077593156E-2</v>
      </c>
      <c r="H334" s="8">
        <v>8.2033421641729502E-3</v>
      </c>
      <c r="I334" s="8">
        <v>9.8957622058312392E-2</v>
      </c>
      <c r="J334" s="8">
        <f t="shared" si="15"/>
        <v>0.74048125589957414</v>
      </c>
      <c r="K334" s="8">
        <v>0.96262563266944645</v>
      </c>
      <c r="L334" s="3" t="s">
        <v>6</v>
      </c>
      <c r="M334" s="4">
        <v>39539</v>
      </c>
      <c r="N334" s="18">
        <f t="shared" si="16"/>
        <v>0.22214437676987231</v>
      </c>
      <c r="O334" s="20">
        <f t="shared" si="17"/>
        <v>0.23076923076923081</v>
      </c>
    </row>
    <row r="335" spans="1:15" x14ac:dyDescent="0.2">
      <c r="A335" s="3" t="s">
        <v>5</v>
      </c>
      <c r="B335" s="3" t="s">
        <v>363</v>
      </c>
      <c r="C335" s="3" t="s">
        <v>665</v>
      </c>
      <c r="D335" s="3" t="s">
        <v>550</v>
      </c>
      <c r="E335" s="8">
        <v>0.20874198429523683</v>
      </c>
      <c r="F335" s="8">
        <v>0.25176126637699187</v>
      </c>
      <c r="G335" s="8">
        <v>0.11214687758746961</v>
      </c>
      <c r="H335" s="8">
        <v>4.4941530371387208E-3</v>
      </c>
      <c r="I335" s="8">
        <v>0.15499024127887945</v>
      </c>
      <c r="J335" s="8">
        <f t="shared" si="15"/>
        <v>0.73213452257571654</v>
      </c>
      <c r="K335" s="8">
        <v>1.0725219775307691</v>
      </c>
      <c r="L335" s="3" t="s">
        <v>10</v>
      </c>
      <c r="M335" s="4">
        <v>316611</v>
      </c>
      <c r="N335" s="18">
        <f t="shared" si="16"/>
        <v>0.34038745495505252</v>
      </c>
      <c r="O335" s="20">
        <f t="shared" si="17"/>
        <v>0.31737107685076532</v>
      </c>
    </row>
    <row r="336" spans="1:15" x14ac:dyDescent="0.2">
      <c r="A336" s="3" t="s">
        <v>5</v>
      </c>
      <c r="B336" s="3" t="s">
        <v>364</v>
      </c>
      <c r="C336" s="3" t="s">
        <v>666</v>
      </c>
      <c r="D336" s="3" t="s">
        <v>551</v>
      </c>
      <c r="E336" s="8">
        <v>0.18052413979284182</v>
      </c>
      <c r="F336" s="8">
        <v>0.11523878883276889</v>
      </c>
      <c r="G336" s="8">
        <v>0.19575950205040563</v>
      </c>
      <c r="H336" s="8">
        <v>3.9051287234583683E-2</v>
      </c>
      <c r="I336" s="8">
        <v>2.5110935744727669E-2</v>
      </c>
      <c r="J336" s="8">
        <f t="shared" si="15"/>
        <v>0.55568465365532771</v>
      </c>
      <c r="K336" s="8">
        <v>0.722390049751926</v>
      </c>
      <c r="L336" s="3" t="s">
        <v>6</v>
      </c>
      <c r="M336" s="4">
        <v>5139</v>
      </c>
      <c r="N336" s="18">
        <f t="shared" si="16"/>
        <v>0.16670539609659829</v>
      </c>
      <c r="O336" s="20">
        <f t="shared" si="17"/>
        <v>0.23076923076923075</v>
      </c>
    </row>
    <row r="337" spans="1:15" x14ac:dyDescent="0.2">
      <c r="A337" s="3" t="s">
        <v>5</v>
      </c>
      <c r="B337" s="3" t="s">
        <v>365</v>
      </c>
      <c r="C337" s="3" t="s">
        <v>667</v>
      </c>
      <c r="D337" s="3" t="s">
        <v>552</v>
      </c>
      <c r="E337" s="8">
        <v>0.32638471209657277</v>
      </c>
      <c r="F337" s="8">
        <v>0.24182079340398549</v>
      </c>
      <c r="G337" s="8">
        <v>7.6751816297448122E-2</v>
      </c>
      <c r="H337" s="8">
        <v>3.5428350111208699E-2</v>
      </c>
      <c r="I337" s="8">
        <v>0.19250435771392851</v>
      </c>
      <c r="J337" s="8">
        <f t="shared" si="15"/>
        <v>0.87289002962314355</v>
      </c>
      <c r="K337" s="8">
        <v>1.475594097280458</v>
      </c>
      <c r="L337" s="3" t="s">
        <v>6</v>
      </c>
      <c r="M337" s="4">
        <v>1063386</v>
      </c>
      <c r="N337" s="18">
        <f t="shared" si="16"/>
        <v>0.60270406765731444</v>
      </c>
      <c r="O337" s="20">
        <f t="shared" si="17"/>
        <v>0.40844841326493991</v>
      </c>
    </row>
    <row r="338" spans="1:15" x14ac:dyDescent="0.2">
      <c r="A338" s="3" t="s">
        <v>5</v>
      </c>
      <c r="B338" s="3" t="s">
        <v>366</v>
      </c>
      <c r="C338" s="3" t="s">
        <v>668</v>
      </c>
      <c r="D338" s="3" t="s">
        <v>553</v>
      </c>
      <c r="E338" s="8">
        <v>0.37581760966279804</v>
      </c>
      <c r="F338" s="8">
        <v>0.1864792622096092</v>
      </c>
      <c r="G338" s="8">
        <v>3.5718659027931747E-2</v>
      </c>
      <c r="H338" s="8">
        <v>1.8787994062630271E-2</v>
      </c>
      <c r="I338" s="8">
        <v>1.9536469513662801E-2</v>
      </c>
      <c r="J338" s="8">
        <f t="shared" si="15"/>
        <v>0.63633999447663214</v>
      </c>
      <c r="K338" s="8">
        <v>0.82724199281962185</v>
      </c>
      <c r="L338" s="3" t="s">
        <v>10</v>
      </c>
      <c r="M338" s="4">
        <v>533820</v>
      </c>
      <c r="N338" s="18">
        <f t="shared" si="16"/>
        <v>0.19090199834298971</v>
      </c>
      <c r="O338" s="20">
        <f t="shared" si="17"/>
        <v>0.23076923076923084</v>
      </c>
    </row>
    <row r="339" spans="1:15" x14ac:dyDescent="0.2">
      <c r="A339" s="3" t="s">
        <v>5</v>
      </c>
      <c r="B339" s="3" t="s">
        <v>367</v>
      </c>
      <c r="C339" s="3" t="s">
        <v>669</v>
      </c>
      <c r="D339" s="3" t="s">
        <v>554</v>
      </c>
      <c r="E339" s="8">
        <v>7.614977859347305E-2</v>
      </c>
      <c r="F339" s="8">
        <v>0.270068089860869</v>
      </c>
      <c r="G339" s="8">
        <v>0.14961872441956045</v>
      </c>
      <c r="H339" s="8">
        <v>1.2333799124044205E-2</v>
      </c>
      <c r="I339" s="8">
        <v>1.1606479581462903E-2</v>
      </c>
      <c r="J339" s="8">
        <f t="shared" si="15"/>
        <v>0.51977687157940955</v>
      </c>
      <c r="K339" s="8">
        <v>0.81620651587223469</v>
      </c>
      <c r="L339" s="3" t="s">
        <v>6</v>
      </c>
      <c r="M339" s="4">
        <v>1141813</v>
      </c>
      <c r="N339" s="18">
        <f t="shared" si="16"/>
        <v>0.29642964429282515</v>
      </c>
      <c r="O339" s="20">
        <f t="shared" si="17"/>
        <v>0.36317970823358009</v>
      </c>
    </row>
    <row r="340" spans="1:15" x14ac:dyDescent="0.2">
      <c r="A340" s="3" t="s">
        <v>5</v>
      </c>
      <c r="B340" s="3" t="s">
        <v>368</v>
      </c>
      <c r="C340" s="3" t="s">
        <v>670</v>
      </c>
      <c r="D340" s="3" t="s">
        <v>555</v>
      </c>
      <c r="E340" s="8">
        <v>0.12247847001822665</v>
      </c>
      <c r="F340" s="8">
        <v>0.18522908050850148</v>
      </c>
      <c r="G340" s="8">
        <v>0.15605145483921787</v>
      </c>
      <c r="H340" s="8">
        <v>4.6981666922207038E-2</v>
      </c>
      <c r="I340" s="8">
        <v>0.1944616681452106</v>
      </c>
      <c r="J340" s="8">
        <f t="shared" si="15"/>
        <v>0.70520234043336372</v>
      </c>
      <c r="K340" s="8">
        <v>0.99212354565138827</v>
      </c>
      <c r="L340" s="3" t="s">
        <v>6</v>
      </c>
      <c r="M340" s="4">
        <v>382007</v>
      </c>
      <c r="N340" s="18">
        <f t="shared" si="16"/>
        <v>0.28692120521802456</v>
      </c>
      <c r="O340" s="20">
        <f t="shared" si="17"/>
        <v>0.28919906847855692</v>
      </c>
    </row>
    <row r="341" spans="1:15" x14ac:dyDescent="0.2">
      <c r="A341" s="3" t="s">
        <v>5</v>
      </c>
      <c r="B341" s="3" t="s">
        <v>369</v>
      </c>
      <c r="C341" s="3" t="s">
        <v>671</v>
      </c>
      <c r="D341" s="3" t="s">
        <v>556</v>
      </c>
      <c r="E341" s="8">
        <v>0.44107495358292848</v>
      </c>
      <c r="F341" s="8">
        <v>0.24634336987398001</v>
      </c>
      <c r="G341" s="8">
        <v>0.13818257734466222</v>
      </c>
      <c r="H341" s="8">
        <v>4.1016683802450257E-2</v>
      </c>
      <c r="I341" s="8">
        <v>1.5642672251160693E-2</v>
      </c>
      <c r="J341" s="8">
        <f t="shared" si="15"/>
        <v>0.88226025685518161</v>
      </c>
      <c r="K341" s="8">
        <v>1.1469383339117361</v>
      </c>
      <c r="L341" s="3" t="s">
        <v>10</v>
      </c>
      <c r="M341" s="4">
        <v>533552</v>
      </c>
      <c r="N341" s="18">
        <f t="shared" si="16"/>
        <v>0.26467807705655444</v>
      </c>
      <c r="O341" s="20">
        <f t="shared" si="17"/>
        <v>0.23076923076923073</v>
      </c>
    </row>
    <row r="342" spans="1:15" x14ac:dyDescent="0.2">
      <c r="A342" s="3" t="s">
        <v>5</v>
      </c>
      <c r="B342" s="3" t="s">
        <v>370</v>
      </c>
      <c r="C342" s="3" t="s">
        <v>672</v>
      </c>
      <c r="D342" s="3" t="s">
        <v>557</v>
      </c>
      <c r="E342" s="8">
        <v>7.404808971688126E-2</v>
      </c>
      <c r="F342" s="8">
        <v>0.28808656511110425</v>
      </c>
      <c r="G342" s="8">
        <v>2.6496180276477422E-2</v>
      </c>
      <c r="H342" s="8">
        <v>2.3059020463050191E-2</v>
      </c>
      <c r="I342" s="8">
        <v>0.14401062016837549</v>
      </c>
      <c r="J342" s="8">
        <f t="shared" si="15"/>
        <v>0.55570047573588865</v>
      </c>
      <c r="K342" s="8">
        <v>0.72241061845665533</v>
      </c>
      <c r="L342" s="3" t="s">
        <v>13</v>
      </c>
      <c r="M342" s="4">
        <v>296177</v>
      </c>
      <c r="N342" s="18">
        <f t="shared" si="16"/>
        <v>0.16671014272076667</v>
      </c>
      <c r="O342" s="20">
        <f t="shared" si="17"/>
        <v>0.23076923076923087</v>
      </c>
    </row>
    <row r="343" spans="1:15" x14ac:dyDescent="0.2">
      <c r="A343" s="3" t="s">
        <v>5</v>
      </c>
      <c r="B343" s="3" t="s">
        <v>371</v>
      </c>
      <c r="C343" s="3" t="s">
        <v>673</v>
      </c>
      <c r="D343" s="3" t="s">
        <v>558</v>
      </c>
      <c r="E343" s="8">
        <v>0.46788943716730508</v>
      </c>
      <c r="F343" s="8">
        <v>0.17132753915698687</v>
      </c>
      <c r="G343" s="8">
        <v>9.6086474407985595E-2</v>
      </c>
      <c r="H343" s="8">
        <v>2.6025835749466649E-2</v>
      </c>
      <c r="I343" s="8">
        <v>0.20026140631765399</v>
      </c>
      <c r="J343" s="8">
        <f t="shared" si="15"/>
        <v>0.96159069279939813</v>
      </c>
      <c r="K343" s="8">
        <v>1.2500679006392177</v>
      </c>
      <c r="L343" s="3" t="s">
        <v>10</v>
      </c>
      <c r="M343" s="4">
        <v>686037</v>
      </c>
      <c r="N343" s="18">
        <f t="shared" si="16"/>
        <v>0.28847720783981956</v>
      </c>
      <c r="O343" s="20">
        <f t="shared" si="17"/>
        <v>0.23076923076923084</v>
      </c>
    </row>
    <row r="344" spans="1:15" x14ac:dyDescent="0.2">
      <c r="A344" s="3" t="s">
        <v>5</v>
      </c>
      <c r="B344" s="3" t="s">
        <v>372</v>
      </c>
      <c r="C344" s="3" t="s">
        <v>674</v>
      </c>
      <c r="D344" s="3" t="s">
        <v>559</v>
      </c>
      <c r="E344" s="8">
        <v>0.46601661772699576</v>
      </c>
      <c r="F344" s="8">
        <v>4.4875317492811227E-2</v>
      </c>
      <c r="G344" s="8">
        <v>0.15579955877807461</v>
      </c>
      <c r="H344" s="8">
        <v>4.2887223828887218E-2</v>
      </c>
      <c r="I344" s="8">
        <v>0.13912550754242664</v>
      </c>
      <c r="J344" s="8">
        <f t="shared" si="15"/>
        <v>0.84870422536919543</v>
      </c>
      <c r="K344" s="8">
        <v>1.1908166136698235</v>
      </c>
      <c r="L344" s="3" t="s">
        <v>13</v>
      </c>
      <c r="M344" s="4">
        <v>189968</v>
      </c>
      <c r="N344" s="18">
        <f t="shared" si="16"/>
        <v>0.34211238830062807</v>
      </c>
      <c r="O344" s="20">
        <f t="shared" si="17"/>
        <v>0.28729225337755088</v>
      </c>
    </row>
    <row r="345" spans="1:15" x14ac:dyDescent="0.2">
      <c r="A345" s="3" t="s">
        <v>5</v>
      </c>
      <c r="B345" s="3" t="s">
        <v>373</v>
      </c>
      <c r="C345" s="3" t="s">
        <v>675</v>
      </c>
      <c r="D345" s="3" t="s">
        <v>560</v>
      </c>
      <c r="E345" s="8">
        <v>0.26980490863138001</v>
      </c>
      <c r="F345" s="8">
        <v>0.29858872966580746</v>
      </c>
      <c r="G345" s="8">
        <v>9.868590237351578E-2</v>
      </c>
      <c r="H345" s="8">
        <v>1.4849913234370972E-2</v>
      </c>
      <c r="I345" s="8">
        <v>0.12481440545930766</v>
      </c>
      <c r="J345" s="8">
        <f t="shared" si="15"/>
        <v>0.80674385936438198</v>
      </c>
      <c r="K345" s="8">
        <v>1.2811557007945449</v>
      </c>
      <c r="L345" s="3" t="s">
        <v>6</v>
      </c>
      <c r="M345" s="4">
        <v>318894</v>
      </c>
      <c r="N345" s="18">
        <f t="shared" si="16"/>
        <v>0.47441184143016291</v>
      </c>
      <c r="O345" s="20">
        <f t="shared" si="17"/>
        <v>0.37029991056976369</v>
      </c>
    </row>
    <row r="346" spans="1:15" x14ac:dyDescent="0.2">
      <c r="A346" s="3" t="s">
        <v>5</v>
      </c>
      <c r="B346" s="3" t="s">
        <v>374</v>
      </c>
      <c r="C346" s="3" t="s">
        <v>676</v>
      </c>
      <c r="D346" s="3" t="s">
        <v>561</v>
      </c>
      <c r="E346" s="8">
        <v>0.27473242188446251</v>
      </c>
      <c r="F346" s="8">
        <v>0.19288887335129767</v>
      </c>
      <c r="G346" s="8">
        <v>1.8449387426415022E-2</v>
      </c>
      <c r="H346" s="8">
        <v>2.7603233741022276E-2</v>
      </c>
      <c r="I346" s="8">
        <v>0.2613929702953231</v>
      </c>
      <c r="J346" s="8">
        <f t="shared" si="15"/>
        <v>0.77506688669852064</v>
      </c>
      <c r="K346" s="8">
        <v>1.007586952708077</v>
      </c>
      <c r="L346" s="3" t="s">
        <v>10</v>
      </c>
      <c r="M346" s="4">
        <v>425645</v>
      </c>
      <c r="N346" s="18">
        <f t="shared" si="16"/>
        <v>0.23252006600955633</v>
      </c>
      <c r="O346" s="20">
        <f t="shared" si="17"/>
        <v>0.23076923076923087</v>
      </c>
    </row>
    <row r="347" spans="1:15" x14ac:dyDescent="0.2">
      <c r="A347" s="3" t="s">
        <v>5</v>
      </c>
      <c r="B347" s="3" t="s">
        <v>375</v>
      </c>
      <c r="C347" s="3" t="s">
        <v>656</v>
      </c>
      <c r="D347" s="3" t="s">
        <v>562</v>
      </c>
      <c r="E347" s="8">
        <v>0.19497278864685652</v>
      </c>
      <c r="F347" s="8">
        <v>0.23206180102775875</v>
      </c>
      <c r="G347" s="8">
        <v>4.1189953055233409E-2</v>
      </c>
      <c r="H347" s="8">
        <v>4.3901483446865869E-2</v>
      </c>
      <c r="I347" s="8">
        <v>0.177217465928065</v>
      </c>
      <c r="J347" s="8">
        <f t="shared" si="15"/>
        <v>0.68934349210477952</v>
      </c>
      <c r="K347" s="8">
        <v>0.89614653973621339</v>
      </c>
      <c r="L347" s="3" t="s">
        <v>18</v>
      </c>
      <c r="M347" s="4">
        <v>159733</v>
      </c>
      <c r="N347" s="18">
        <f t="shared" si="16"/>
        <v>0.20680304763143387</v>
      </c>
      <c r="O347" s="20">
        <f t="shared" si="17"/>
        <v>0.23076923076923078</v>
      </c>
    </row>
    <row r="348" spans="1:15" x14ac:dyDescent="0.2">
      <c r="A348" s="3" t="s">
        <v>5</v>
      </c>
      <c r="B348" s="3" t="s">
        <v>376</v>
      </c>
      <c r="C348" s="3" t="s">
        <v>657</v>
      </c>
      <c r="D348" s="3" t="s">
        <v>563</v>
      </c>
      <c r="E348" s="8">
        <v>4.4405849731921354E-2</v>
      </c>
      <c r="F348" s="8">
        <v>0.25840519903201953</v>
      </c>
      <c r="G348" s="8">
        <v>8.0683992457777007E-2</v>
      </c>
      <c r="H348" s="8">
        <v>9.8779331643328097E-3</v>
      </c>
      <c r="I348" s="8">
        <v>0.10808723923435702</v>
      </c>
      <c r="J348" s="8">
        <f t="shared" si="15"/>
        <v>0.50146021362040771</v>
      </c>
      <c r="K348" s="8">
        <v>0.73333324767243857</v>
      </c>
      <c r="L348" s="3" t="s">
        <v>13</v>
      </c>
      <c r="M348" s="4">
        <v>319709</v>
      </c>
      <c r="N348" s="18">
        <f t="shared" si="16"/>
        <v>0.23187303405203086</v>
      </c>
      <c r="O348" s="20">
        <f t="shared" si="17"/>
        <v>0.31619053791435714</v>
      </c>
    </row>
    <row r="349" spans="1:15" x14ac:dyDescent="0.2">
      <c r="A349" s="3" t="s">
        <v>5</v>
      </c>
      <c r="B349" s="3" t="s">
        <v>377</v>
      </c>
      <c r="C349" s="3" t="s">
        <v>658</v>
      </c>
      <c r="D349" s="3" t="s">
        <v>564</v>
      </c>
      <c r="E349" s="8">
        <v>3.9783656090569719E-2</v>
      </c>
      <c r="F349" s="8">
        <v>5.7470903246906201E-2</v>
      </c>
      <c r="G349" s="8">
        <v>7.3693524951796444E-2</v>
      </c>
      <c r="H349" s="8">
        <v>2.9873863412460389E-2</v>
      </c>
      <c r="I349" s="8">
        <v>0.1609270933015203</v>
      </c>
      <c r="J349" s="8">
        <f t="shared" si="15"/>
        <v>0.36174904100325311</v>
      </c>
      <c r="K349" s="8">
        <v>0.47027375330422905</v>
      </c>
      <c r="L349" s="3" t="s">
        <v>13</v>
      </c>
      <c r="M349" s="4">
        <v>499529</v>
      </c>
      <c r="N349" s="18">
        <f t="shared" si="16"/>
        <v>0.10852471230097593</v>
      </c>
      <c r="O349" s="20">
        <f t="shared" si="17"/>
        <v>0.23076923076923078</v>
      </c>
    </row>
    <row r="350" spans="1:15" x14ac:dyDescent="0.2">
      <c r="A350" s="3" t="s">
        <v>5</v>
      </c>
      <c r="B350" s="3" t="s">
        <v>378</v>
      </c>
      <c r="C350" s="3" t="s">
        <v>677</v>
      </c>
      <c r="D350" s="3" t="s">
        <v>565</v>
      </c>
      <c r="E350" s="8">
        <v>5.6327531783814E-2</v>
      </c>
      <c r="F350" s="8">
        <v>4.1503881239759607E-2</v>
      </c>
      <c r="G350" s="8">
        <v>5.6367346027389402E-2</v>
      </c>
      <c r="H350" s="8">
        <v>2.426074485103303E-2</v>
      </c>
      <c r="I350" s="8">
        <v>0.24687348844909104</v>
      </c>
      <c r="J350" s="8">
        <f t="shared" si="15"/>
        <v>0.42533299235108707</v>
      </c>
      <c r="K350" s="8">
        <v>0.55293289005641322</v>
      </c>
      <c r="L350" s="3" t="s">
        <v>10</v>
      </c>
      <c r="M350" s="4">
        <v>602863</v>
      </c>
      <c r="N350" s="18">
        <f t="shared" si="16"/>
        <v>0.12759989770532615</v>
      </c>
      <c r="O350" s="20">
        <f t="shared" si="17"/>
        <v>0.23076923076923081</v>
      </c>
    </row>
    <row r="351" spans="1:15" x14ac:dyDescent="0.2">
      <c r="A351" s="3" t="s">
        <v>5</v>
      </c>
      <c r="B351" s="3" t="s">
        <v>379</v>
      </c>
      <c r="C351" s="3" t="s">
        <v>678</v>
      </c>
      <c r="D351" s="3" t="s">
        <v>566</v>
      </c>
      <c r="E351" s="8">
        <v>0.33571949071675833</v>
      </c>
      <c r="F351" s="8">
        <v>0.20166049763016605</v>
      </c>
      <c r="G351" s="8">
        <v>3.0874746225359795E-2</v>
      </c>
      <c r="H351" s="8">
        <v>4.6920345044665412E-2</v>
      </c>
      <c r="I351" s="8">
        <v>0.15641482529710937</v>
      </c>
      <c r="J351" s="8">
        <f t="shared" si="15"/>
        <v>0.77158990491405888</v>
      </c>
      <c r="K351" s="8">
        <v>1.136986573293971</v>
      </c>
      <c r="L351" s="3" t="s">
        <v>6</v>
      </c>
      <c r="M351" s="4">
        <v>23881</v>
      </c>
      <c r="N351" s="18">
        <f t="shared" si="16"/>
        <v>0.36539666837991214</v>
      </c>
      <c r="O351" s="20">
        <f t="shared" si="17"/>
        <v>0.32137289653414214</v>
      </c>
    </row>
    <row r="352" spans="1:15" x14ac:dyDescent="0.2">
      <c r="A352" s="3" t="s">
        <v>5</v>
      </c>
      <c r="B352" s="3" t="s">
        <v>380</v>
      </c>
      <c r="C352" s="3" t="s">
        <v>679</v>
      </c>
      <c r="D352" s="3" t="s">
        <v>567</v>
      </c>
      <c r="E352" s="8">
        <v>0.12822830900866755</v>
      </c>
      <c r="F352" s="8">
        <v>6.5014477225099801E-2</v>
      </c>
      <c r="G352" s="8">
        <v>0.1698632888623669</v>
      </c>
      <c r="H352" s="8">
        <v>3.8137568400044376E-2</v>
      </c>
      <c r="I352" s="8">
        <v>6.6900104445796804E-2</v>
      </c>
      <c r="J352" s="8">
        <f t="shared" si="15"/>
        <v>0.46814374794197544</v>
      </c>
      <c r="K352" s="8">
        <v>0.73108548502763204</v>
      </c>
      <c r="L352" s="3" t="s">
        <v>16</v>
      </c>
      <c r="M352" s="4">
        <v>204332</v>
      </c>
      <c r="N352" s="18">
        <f t="shared" si="16"/>
        <v>0.2629417370856566</v>
      </c>
      <c r="O352" s="20">
        <f t="shared" si="17"/>
        <v>0.35965935922762643</v>
      </c>
    </row>
    <row r="353" spans="1:15" x14ac:dyDescent="0.2">
      <c r="A353" s="3" t="s">
        <v>5</v>
      </c>
      <c r="B353" s="3" t="s">
        <v>381</v>
      </c>
      <c r="C353" s="3" t="s">
        <v>680</v>
      </c>
      <c r="D353" s="3" t="s">
        <v>568</v>
      </c>
      <c r="E353" s="8">
        <v>0.16213001010406658</v>
      </c>
      <c r="F353" s="8">
        <v>0.2247393347777657</v>
      </c>
      <c r="G353" s="8">
        <v>6.5453585528111244E-2</v>
      </c>
      <c r="H353" s="8">
        <v>7.053254088341016E-3</v>
      </c>
      <c r="I353" s="8">
        <v>0.11952733125024101</v>
      </c>
      <c r="J353" s="8">
        <f t="shared" si="15"/>
        <v>0.57890351574852561</v>
      </c>
      <c r="K353" s="8">
        <v>0.75257457047308329</v>
      </c>
      <c r="L353" s="3" t="s">
        <v>18</v>
      </c>
      <c r="M353" s="4">
        <v>39970</v>
      </c>
      <c r="N353" s="18">
        <f t="shared" si="16"/>
        <v>0.17367105472455768</v>
      </c>
      <c r="O353" s="20">
        <f t="shared" si="17"/>
        <v>0.23076923076923078</v>
      </c>
    </row>
    <row r="354" spans="1:15" x14ac:dyDescent="0.2">
      <c r="A354" s="3" t="s">
        <v>5</v>
      </c>
      <c r="B354" s="3" t="s">
        <v>382</v>
      </c>
      <c r="C354" s="3" t="s">
        <v>681</v>
      </c>
      <c r="D354" s="3" t="s">
        <v>569</v>
      </c>
      <c r="E354" s="8">
        <v>0.33565987539394626</v>
      </c>
      <c r="F354" s="8">
        <v>0.24349706496249801</v>
      </c>
      <c r="G354" s="8">
        <v>6.8070785255718566E-2</v>
      </c>
      <c r="H354" s="8">
        <v>3.6435911758916958E-2</v>
      </c>
      <c r="I354" s="8">
        <v>0.14944619019586108</v>
      </c>
      <c r="J354" s="8">
        <f t="shared" si="15"/>
        <v>0.83310982756694085</v>
      </c>
      <c r="K354" s="8">
        <v>1.1655220831469011</v>
      </c>
      <c r="L354" s="3" t="s">
        <v>16</v>
      </c>
      <c r="M354" s="4">
        <v>121067</v>
      </c>
      <c r="N354" s="18">
        <f t="shared" si="16"/>
        <v>0.33241225557996024</v>
      </c>
      <c r="O354" s="20">
        <f t="shared" si="17"/>
        <v>0.28520459662372899</v>
      </c>
    </row>
    <row r="355" spans="1:15" x14ac:dyDescent="0.2">
      <c r="A355" s="3" t="s">
        <v>5</v>
      </c>
      <c r="B355" s="3" t="s">
        <v>383</v>
      </c>
      <c r="C355" s="3" t="s">
        <v>664</v>
      </c>
      <c r="D355" s="3" t="s">
        <v>570</v>
      </c>
      <c r="E355" s="8">
        <v>0.36711906604388073</v>
      </c>
      <c r="F355" s="8">
        <v>2.0335135232863798E-2</v>
      </c>
      <c r="G355" s="8">
        <v>1.0519044349167284E-2</v>
      </c>
      <c r="H355" s="8">
        <v>4.5016760147678248E-2</v>
      </c>
      <c r="I355" s="8">
        <v>7.2538632122815416E-2</v>
      </c>
      <c r="J355" s="8">
        <f t="shared" si="15"/>
        <v>0.51552863789640546</v>
      </c>
      <c r="K355" s="8">
        <v>0.67018722926532714</v>
      </c>
      <c r="L355" s="3" t="s">
        <v>6</v>
      </c>
      <c r="M355" s="4">
        <v>637784</v>
      </c>
      <c r="N355" s="18">
        <f t="shared" si="16"/>
        <v>0.15465859136892168</v>
      </c>
      <c r="O355" s="20">
        <f t="shared" si="17"/>
        <v>0.23076923076923081</v>
      </c>
    </row>
    <row r="356" spans="1:15" x14ac:dyDescent="0.2">
      <c r="A356" s="3" t="s">
        <v>5</v>
      </c>
      <c r="B356" s="3" t="s">
        <v>384</v>
      </c>
      <c r="C356" s="3" t="s">
        <v>682</v>
      </c>
      <c r="D356" s="3" t="s">
        <v>571</v>
      </c>
      <c r="E356" s="8">
        <v>0.39426338163724928</v>
      </c>
      <c r="F356" s="8">
        <v>0.21576587212520693</v>
      </c>
      <c r="G356" s="8">
        <v>0.14072579921461686</v>
      </c>
      <c r="H356" s="8">
        <v>3.0132837588890946E-2</v>
      </c>
      <c r="I356" s="8">
        <v>0.10412383950452374</v>
      </c>
      <c r="J356" s="8">
        <f t="shared" si="15"/>
        <v>0.88501173007048772</v>
      </c>
      <c r="K356" s="8">
        <v>1.1505152490916342</v>
      </c>
      <c r="L356" s="3" t="s">
        <v>6</v>
      </c>
      <c r="M356" s="4">
        <v>927459</v>
      </c>
      <c r="N356" s="18">
        <f t="shared" si="16"/>
        <v>0.26550351902114644</v>
      </c>
      <c r="O356" s="20">
        <f t="shared" si="17"/>
        <v>0.23076923076923084</v>
      </c>
    </row>
    <row r="357" spans="1:15" x14ac:dyDescent="0.2">
      <c r="A357" s="3" t="s">
        <v>5</v>
      </c>
      <c r="B357" s="3" t="s">
        <v>385</v>
      </c>
      <c r="C357" s="3" t="s">
        <v>683</v>
      </c>
      <c r="D357" s="3" t="s">
        <v>572</v>
      </c>
      <c r="E357" s="8">
        <v>0.39131228380855387</v>
      </c>
      <c r="F357" s="8">
        <v>0.267387235562488</v>
      </c>
      <c r="G357" s="8">
        <v>0.11647118528909801</v>
      </c>
      <c r="H357" s="8">
        <v>4.3537745011971496E-2</v>
      </c>
      <c r="I357" s="8">
        <v>0.20221579905019069</v>
      </c>
      <c r="J357" s="8">
        <f t="shared" si="15"/>
        <v>1.020924248722302</v>
      </c>
      <c r="K357" s="8">
        <v>1.3272015233389927</v>
      </c>
      <c r="L357" s="3" t="s">
        <v>16</v>
      </c>
      <c r="M357" s="4">
        <v>61600</v>
      </c>
      <c r="N357" s="18">
        <f t="shared" si="16"/>
        <v>0.30627727461669063</v>
      </c>
      <c r="O357" s="20">
        <f t="shared" si="17"/>
        <v>0.23076923076923078</v>
      </c>
    </row>
    <row r="358" spans="1:15" x14ac:dyDescent="0.2">
      <c r="A358" s="3" t="s">
        <v>5</v>
      </c>
      <c r="B358" s="3" t="s">
        <v>386</v>
      </c>
      <c r="C358" s="3" t="s">
        <v>684</v>
      </c>
      <c r="D358" s="3" t="s">
        <v>573</v>
      </c>
      <c r="E358" s="8">
        <v>2.5588545533068607E-2</v>
      </c>
      <c r="F358" s="8">
        <v>0.16289597378218171</v>
      </c>
      <c r="G358" s="8">
        <v>0.19531399698158974</v>
      </c>
      <c r="H358" s="8">
        <v>1.3737918881094985E-2</v>
      </c>
      <c r="I358" s="8">
        <v>9.7231502062782971E-2</v>
      </c>
      <c r="J358" s="8">
        <f t="shared" si="15"/>
        <v>0.49476793724071799</v>
      </c>
      <c r="K358" s="8">
        <v>0.7189022834051354</v>
      </c>
      <c r="L358" s="3" t="s">
        <v>13</v>
      </c>
      <c r="M358" s="4">
        <v>114027</v>
      </c>
      <c r="N358" s="18">
        <f t="shared" si="16"/>
        <v>0.22413434616441741</v>
      </c>
      <c r="O358" s="20">
        <f t="shared" si="17"/>
        <v>0.3117730341636808</v>
      </c>
    </row>
    <row r="359" spans="1:15" x14ac:dyDescent="0.2">
      <c r="A359" s="3" t="s">
        <v>5</v>
      </c>
      <c r="B359" s="3" t="s">
        <v>387</v>
      </c>
      <c r="C359" s="3" t="s">
        <v>685</v>
      </c>
      <c r="D359" s="3" t="s">
        <v>574</v>
      </c>
      <c r="E359" s="8">
        <v>0.10846593043767638</v>
      </c>
      <c r="F359" s="8">
        <v>0.1349438582782575</v>
      </c>
      <c r="G359" s="8">
        <v>0.14838480314986977</v>
      </c>
      <c r="H359" s="8">
        <v>1.4853727802363926E-2</v>
      </c>
      <c r="I359" s="8">
        <v>3.5753570990248826E-2</v>
      </c>
      <c r="J359" s="8">
        <f t="shared" si="15"/>
        <v>0.44240189065841645</v>
      </c>
      <c r="K359" s="8">
        <v>0.5751224578559414</v>
      </c>
      <c r="L359" s="3" t="s">
        <v>16</v>
      </c>
      <c r="M359" s="4">
        <v>38698</v>
      </c>
      <c r="N359" s="18">
        <f t="shared" si="16"/>
        <v>0.13272056719752495</v>
      </c>
      <c r="O359" s="20">
        <f t="shared" si="17"/>
        <v>0.23076923076923078</v>
      </c>
    </row>
    <row r="360" spans="1:15" x14ac:dyDescent="0.2">
      <c r="A360" s="3" t="s">
        <v>5</v>
      </c>
      <c r="B360" s="3" t="s">
        <v>388</v>
      </c>
      <c r="C360" s="3" t="s">
        <v>686</v>
      </c>
      <c r="D360" s="3" t="s">
        <v>575</v>
      </c>
      <c r="E360" s="8">
        <v>0.41176349821878183</v>
      </c>
      <c r="F360" s="8">
        <v>0.29595928739948413</v>
      </c>
      <c r="G360" s="8">
        <v>2.0000826225771928E-2</v>
      </c>
      <c r="H360" s="8">
        <v>6.8270206567661584E-3</v>
      </c>
      <c r="I360" s="8">
        <v>0.22911262024029791</v>
      </c>
      <c r="J360" s="8">
        <f t="shared" si="15"/>
        <v>0.96366325274110187</v>
      </c>
      <c r="K360" s="8">
        <v>1.2527622285634326</v>
      </c>
      <c r="L360" s="3" t="s">
        <v>16</v>
      </c>
      <c r="M360" s="4">
        <v>127456</v>
      </c>
      <c r="N360" s="18">
        <f t="shared" si="16"/>
        <v>0.28909897582233068</v>
      </c>
      <c r="O360" s="20">
        <f t="shared" si="17"/>
        <v>0.23076923076923084</v>
      </c>
    </row>
    <row r="361" spans="1:15" x14ac:dyDescent="0.2">
      <c r="A361" s="3" t="s">
        <v>5</v>
      </c>
      <c r="B361" s="3" t="s">
        <v>389</v>
      </c>
      <c r="C361" s="3" t="s">
        <v>670</v>
      </c>
      <c r="D361" s="3" t="s">
        <v>576</v>
      </c>
      <c r="E361" s="8">
        <v>0.12024549516391092</v>
      </c>
      <c r="F361" s="8">
        <v>0.26095030769751448</v>
      </c>
      <c r="G361" s="8">
        <v>9.9999423834125925E-2</v>
      </c>
      <c r="H361" s="8">
        <v>1.9234598656129476E-2</v>
      </c>
      <c r="I361" s="8">
        <v>8.8321103030356687E-2</v>
      </c>
      <c r="J361" s="8">
        <f t="shared" si="15"/>
        <v>0.58875092838203746</v>
      </c>
      <c r="K361" s="8">
        <v>0.76537620689664876</v>
      </c>
      <c r="L361" s="3" t="s">
        <v>6</v>
      </c>
      <c r="M361" s="4">
        <v>400777</v>
      </c>
      <c r="N361" s="18">
        <f t="shared" si="16"/>
        <v>0.17662527851461129</v>
      </c>
      <c r="O361" s="20">
        <f t="shared" si="17"/>
        <v>0.23076923076923084</v>
      </c>
    </row>
    <row r="362" spans="1:15" x14ac:dyDescent="0.2">
      <c r="A362" s="3" t="s">
        <v>5</v>
      </c>
      <c r="B362" s="3" t="s">
        <v>390</v>
      </c>
      <c r="C362" s="3" t="s">
        <v>687</v>
      </c>
      <c r="D362" s="3" t="s">
        <v>577</v>
      </c>
      <c r="E362" s="8">
        <v>0.3256917851650834</v>
      </c>
      <c r="F362" s="8">
        <v>2.9609725352954929E-2</v>
      </c>
      <c r="G362" s="8">
        <v>6.6897174051881544E-2</v>
      </c>
      <c r="H362" s="8">
        <v>1.6394322719686213E-2</v>
      </c>
      <c r="I362" s="8">
        <v>0.11735755861237286</v>
      </c>
      <c r="J362" s="8">
        <f t="shared" si="15"/>
        <v>0.555950565901979</v>
      </c>
      <c r="K362" s="8">
        <v>0.72273573567257277</v>
      </c>
      <c r="L362" s="3" t="s">
        <v>10</v>
      </c>
      <c r="M362" s="4">
        <v>406872</v>
      </c>
      <c r="N362" s="18">
        <f t="shared" si="16"/>
        <v>0.16678516977059377</v>
      </c>
      <c r="O362" s="20">
        <f t="shared" si="17"/>
        <v>0.23076923076923084</v>
      </c>
    </row>
    <row r="363" spans="1:15" x14ac:dyDescent="0.2">
      <c r="A363" s="3" t="s">
        <v>5</v>
      </c>
      <c r="B363" s="3" t="s">
        <v>391</v>
      </c>
      <c r="C363" s="3" t="s">
        <v>688</v>
      </c>
      <c r="D363" s="3" t="s">
        <v>578</v>
      </c>
      <c r="E363" s="8">
        <v>0.20109976383701766</v>
      </c>
      <c r="F363" s="8">
        <v>0.17771896037630761</v>
      </c>
      <c r="G363" s="8">
        <v>0.13581234607627996</v>
      </c>
      <c r="H363" s="8">
        <v>4.7563802434707154E-2</v>
      </c>
      <c r="I363" s="8">
        <v>0.15386304693907216</v>
      </c>
      <c r="J363" s="8">
        <f t="shared" si="15"/>
        <v>0.71605791966338461</v>
      </c>
      <c r="K363" s="8">
        <v>1.0704260219923494</v>
      </c>
      <c r="L363" s="3" t="s">
        <v>10</v>
      </c>
      <c r="M363" s="4">
        <v>379335</v>
      </c>
      <c r="N363" s="18">
        <f t="shared" si="16"/>
        <v>0.35436810232896476</v>
      </c>
      <c r="O363" s="20">
        <f t="shared" si="17"/>
        <v>0.33105333301725126</v>
      </c>
    </row>
    <row r="364" spans="1:15" x14ac:dyDescent="0.2">
      <c r="A364" s="3" t="s">
        <v>5</v>
      </c>
      <c r="B364" s="3" t="s">
        <v>392</v>
      </c>
      <c r="C364" s="3" t="s">
        <v>689</v>
      </c>
      <c r="D364" s="3" t="s">
        <v>579</v>
      </c>
      <c r="E364" s="8">
        <v>0.49711274655552057</v>
      </c>
      <c r="F364" s="8">
        <v>0.23742084371784539</v>
      </c>
      <c r="G364" s="8">
        <v>0.12164539287957062</v>
      </c>
      <c r="H364" s="8">
        <v>1.1039326694780194E-3</v>
      </c>
      <c r="I364" s="8">
        <v>0.28985348539284733</v>
      </c>
      <c r="J364" s="8">
        <f t="shared" si="15"/>
        <v>1.1471364012152621</v>
      </c>
      <c r="K364" s="8">
        <v>1.4912773215798407</v>
      </c>
      <c r="L364" s="3" t="s">
        <v>10</v>
      </c>
      <c r="M364" s="4">
        <v>338039</v>
      </c>
      <c r="N364" s="18">
        <f t="shared" si="16"/>
        <v>0.34414092036457866</v>
      </c>
      <c r="O364" s="20">
        <f t="shared" si="17"/>
        <v>0.23076923076923078</v>
      </c>
    </row>
    <row r="365" spans="1:15" x14ac:dyDescent="0.2">
      <c r="A365" s="3" t="s">
        <v>5</v>
      </c>
      <c r="B365" s="3" t="s">
        <v>393</v>
      </c>
      <c r="C365" s="3" t="s">
        <v>690</v>
      </c>
      <c r="D365" s="3" t="s">
        <v>580</v>
      </c>
      <c r="E365" s="8">
        <v>0.34631849129093251</v>
      </c>
      <c r="F365" s="8">
        <v>0.25421297163618528</v>
      </c>
      <c r="G365" s="8">
        <v>0.13994199772335916</v>
      </c>
      <c r="H365" s="8">
        <v>3.347837125950897E-2</v>
      </c>
      <c r="I365" s="8">
        <v>0.28961679562231279</v>
      </c>
      <c r="J365" s="8">
        <f t="shared" si="15"/>
        <v>1.0635686275322986</v>
      </c>
      <c r="K365" s="8">
        <v>1.3826392157919882</v>
      </c>
      <c r="L365" s="3" t="s">
        <v>18</v>
      </c>
      <c r="M365" s="4">
        <v>52769</v>
      </c>
      <c r="N365" s="18">
        <f t="shared" si="16"/>
        <v>0.31907058825968959</v>
      </c>
      <c r="O365" s="20">
        <f t="shared" si="17"/>
        <v>0.23076923076923078</v>
      </c>
    </row>
    <row r="366" spans="1:15" x14ac:dyDescent="0.2">
      <c r="A366" s="3" t="s">
        <v>5</v>
      </c>
      <c r="B366" s="3" t="s">
        <v>394</v>
      </c>
      <c r="C366" s="3" t="s">
        <v>666</v>
      </c>
      <c r="D366" s="3" t="s">
        <v>581</v>
      </c>
      <c r="E366" s="8">
        <v>0.29459705761043675</v>
      </c>
      <c r="F366" s="8">
        <v>0.18519927358910482</v>
      </c>
      <c r="G366" s="8">
        <v>0.1256054241390798</v>
      </c>
      <c r="H366" s="8">
        <v>4.4549528902445207E-2</v>
      </c>
      <c r="I366" s="8">
        <v>8.541359842381234E-2</v>
      </c>
      <c r="J366" s="8">
        <f t="shared" si="15"/>
        <v>0.73536488266487898</v>
      </c>
      <c r="K366" s="8">
        <v>1.0063394559924206</v>
      </c>
      <c r="L366" s="3" t="s">
        <v>16</v>
      </c>
      <c r="M366" s="4">
        <v>24407</v>
      </c>
      <c r="N366" s="18">
        <f t="shared" si="16"/>
        <v>0.2709745733275416</v>
      </c>
      <c r="O366" s="20">
        <f t="shared" si="17"/>
        <v>0.26926756345880815</v>
      </c>
    </row>
    <row r="367" spans="1:15" x14ac:dyDescent="0.2">
      <c r="A367" s="3" t="s">
        <v>5</v>
      </c>
      <c r="B367" s="3" t="s">
        <v>395</v>
      </c>
      <c r="C367" s="3" t="s">
        <v>691</v>
      </c>
      <c r="D367" s="3" t="s">
        <v>582</v>
      </c>
      <c r="E367" s="8">
        <v>2.3680271690673604E-2</v>
      </c>
      <c r="F367" s="8">
        <v>4.2852968858420881E-2</v>
      </c>
      <c r="G367" s="8">
        <v>0.13107035131800002</v>
      </c>
      <c r="H367" s="8">
        <v>1.6456167672267159E-2</v>
      </c>
      <c r="I367" s="8">
        <v>0.10891378823480624</v>
      </c>
      <c r="J367" s="8">
        <f t="shared" si="15"/>
        <v>0.32297354777416787</v>
      </c>
      <c r="K367" s="8">
        <v>0.41986561210641826</v>
      </c>
      <c r="L367" s="3" t="s">
        <v>16</v>
      </c>
      <c r="M367" s="4">
        <v>36934</v>
      </c>
      <c r="N367" s="18">
        <f t="shared" si="16"/>
        <v>9.6892064332250394E-2</v>
      </c>
      <c r="O367" s="20">
        <f t="shared" si="17"/>
        <v>0.23076923076923084</v>
      </c>
    </row>
    <row r="368" spans="1:15" x14ac:dyDescent="0.2">
      <c r="A368" s="3" t="s">
        <v>5</v>
      </c>
      <c r="B368" s="3" t="s">
        <v>396</v>
      </c>
      <c r="C368" s="3" t="s">
        <v>656</v>
      </c>
      <c r="D368" s="3" t="s">
        <v>583</v>
      </c>
      <c r="E368" s="8">
        <v>0.3040063788861857</v>
      </c>
      <c r="F368" s="8">
        <v>0.20581515645485757</v>
      </c>
      <c r="G368" s="8">
        <v>0.11378314951413077</v>
      </c>
      <c r="H368" s="8">
        <v>3.9445901285680212E-3</v>
      </c>
      <c r="I368" s="8">
        <v>0.23643194140208065</v>
      </c>
      <c r="J368" s="8">
        <f t="shared" si="15"/>
        <v>0.8639812163858227</v>
      </c>
      <c r="K368" s="8">
        <v>1.1232523297777002</v>
      </c>
      <c r="L368" s="3" t="s">
        <v>6</v>
      </c>
      <c r="M368" s="4">
        <v>980473</v>
      </c>
      <c r="N368" s="18">
        <f t="shared" si="16"/>
        <v>0.25927111339187747</v>
      </c>
      <c r="O368" s="20">
        <f t="shared" si="17"/>
        <v>0.23082179000972036</v>
      </c>
    </row>
    <row r="369" spans="1:15" x14ac:dyDescent="0.2">
      <c r="A369" s="3" t="s">
        <v>5</v>
      </c>
      <c r="B369" s="3" t="s">
        <v>397</v>
      </c>
      <c r="C369" s="3" t="s">
        <v>657</v>
      </c>
      <c r="D369" s="3" t="s">
        <v>584</v>
      </c>
      <c r="E369" s="8">
        <v>0.40989558615411292</v>
      </c>
      <c r="F369" s="8">
        <v>0.21513962004459491</v>
      </c>
      <c r="G369" s="8">
        <v>0.18925840607852093</v>
      </c>
      <c r="H369" s="8">
        <v>4.8782145351830931E-2</v>
      </c>
      <c r="I369" s="8">
        <v>0.23258809983904022</v>
      </c>
      <c r="J369" s="8">
        <f t="shared" si="15"/>
        <v>1.0956638574680999</v>
      </c>
      <c r="K369" s="8">
        <v>1.6444447794946886</v>
      </c>
      <c r="L369" s="3" t="s">
        <v>13</v>
      </c>
      <c r="M369" s="4">
        <v>362651</v>
      </c>
      <c r="N369" s="18">
        <f t="shared" si="16"/>
        <v>0.54878092202658868</v>
      </c>
      <c r="O369" s="20">
        <f t="shared" si="17"/>
        <v>0.33371806026543516</v>
      </c>
    </row>
    <row r="370" spans="1:15" x14ac:dyDescent="0.2">
      <c r="A370" s="3" t="s">
        <v>5</v>
      </c>
      <c r="B370" s="3" t="s">
        <v>398</v>
      </c>
      <c r="C370" s="3" t="s">
        <v>658</v>
      </c>
      <c r="D370" s="3" t="s">
        <v>585</v>
      </c>
      <c r="E370" s="8">
        <v>7.1531490167289657E-2</v>
      </c>
      <c r="F370" s="8">
        <v>5.985212026388223E-2</v>
      </c>
      <c r="G370" s="8">
        <v>0.16830014893508016</v>
      </c>
      <c r="H370" s="8">
        <v>9.2908675588561588E-3</v>
      </c>
      <c r="I370" s="8">
        <v>4.2901630148554616E-2</v>
      </c>
      <c r="J370" s="8">
        <f t="shared" si="15"/>
        <v>0.35187625707366282</v>
      </c>
      <c r="K370" s="8">
        <v>0.51379575029528279</v>
      </c>
      <c r="L370" s="3" t="s">
        <v>18</v>
      </c>
      <c r="M370" s="4">
        <v>81524</v>
      </c>
      <c r="N370" s="18">
        <f t="shared" si="16"/>
        <v>0.16191949322161997</v>
      </c>
      <c r="O370" s="20">
        <f t="shared" si="17"/>
        <v>0.31514369888922489</v>
      </c>
    </row>
    <row r="371" spans="1:15" x14ac:dyDescent="0.2">
      <c r="A371" s="3" t="s">
        <v>5</v>
      </c>
      <c r="B371" s="3" t="s">
        <v>399</v>
      </c>
      <c r="C371" s="3" t="s">
        <v>692</v>
      </c>
      <c r="D371" s="3" t="s">
        <v>586</v>
      </c>
      <c r="E371" s="8">
        <v>0.29088127969825206</v>
      </c>
      <c r="F371" s="8">
        <v>1.9642660517986986E-2</v>
      </c>
      <c r="G371" s="8">
        <v>8.3067026226541996E-2</v>
      </c>
      <c r="H371" s="8">
        <v>4.4822421053616703E-2</v>
      </c>
      <c r="I371" s="8">
        <v>0.13591390047137467</v>
      </c>
      <c r="J371" s="8">
        <f t="shared" si="15"/>
        <v>0.57432728796777244</v>
      </c>
      <c r="K371" s="8">
        <v>0.74662547435810422</v>
      </c>
      <c r="L371" s="3" t="s">
        <v>6</v>
      </c>
      <c r="M371" s="4">
        <v>887734</v>
      </c>
      <c r="N371" s="18">
        <f t="shared" si="16"/>
        <v>0.17229818639033179</v>
      </c>
      <c r="O371" s="20">
        <f t="shared" si="17"/>
        <v>0.23076923076923084</v>
      </c>
    </row>
    <row r="372" spans="1:15" x14ac:dyDescent="0.2">
      <c r="A372" s="3" t="s">
        <v>5</v>
      </c>
      <c r="B372" s="3" t="s">
        <v>400</v>
      </c>
      <c r="C372" s="3" t="s">
        <v>693</v>
      </c>
      <c r="D372" s="3" t="s">
        <v>587</v>
      </c>
      <c r="E372" s="8">
        <v>0.26914773860353219</v>
      </c>
      <c r="F372" s="8">
        <v>0.20527758526655329</v>
      </c>
      <c r="G372" s="8">
        <v>0.14679254864005264</v>
      </c>
      <c r="H372" s="8">
        <v>3.5687455158214559E-2</v>
      </c>
      <c r="I372" s="8">
        <v>0.16906470249611208</v>
      </c>
      <c r="J372" s="8">
        <f t="shared" si="15"/>
        <v>0.8259700301644648</v>
      </c>
      <c r="K372" s="8">
        <v>1.104170169219886</v>
      </c>
      <c r="L372" s="3" t="s">
        <v>18</v>
      </c>
      <c r="M372" s="4">
        <v>264372</v>
      </c>
      <c r="N372" s="18">
        <f t="shared" si="16"/>
        <v>0.27820013905542118</v>
      </c>
      <c r="O372" s="20">
        <f t="shared" si="17"/>
        <v>0.25195404368873148</v>
      </c>
    </row>
    <row r="373" spans="1:15" x14ac:dyDescent="0.2">
      <c r="A373" s="3" t="s">
        <v>5</v>
      </c>
      <c r="B373" s="3" t="s">
        <v>401</v>
      </c>
      <c r="C373" s="3" t="s">
        <v>694</v>
      </c>
      <c r="D373" s="3" t="s">
        <v>588</v>
      </c>
      <c r="E373" s="8">
        <v>0.14338246077690098</v>
      </c>
      <c r="F373" s="8">
        <v>0.15264048748309017</v>
      </c>
      <c r="G373" s="8">
        <v>0.19584034996997643</v>
      </c>
      <c r="H373" s="8">
        <v>4.4096998837644723E-2</v>
      </c>
      <c r="I373" s="8">
        <v>0.24266852348245121</v>
      </c>
      <c r="J373" s="8">
        <f t="shared" si="15"/>
        <v>0.77862882055006355</v>
      </c>
      <c r="K373" s="8">
        <v>1.0324095121759405</v>
      </c>
      <c r="L373" s="3" t="s">
        <v>16</v>
      </c>
      <c r="M373" s="4">
        <v>17127</v>
      </c>
      <c r="N373" s="18">
        <f t="shared" si="16"/>
        <v>0.25378069162587691</v>
      </c>
      <c r="O373" s="20">
        <f t="shared" si="17"/>
        <v>0.24581398043398528</v>
      </c>
    </row>
    <row r="374" spans="1:15" x14ac:dyDescent="0.2">
      <c r="A374" s="3" t="s">
        <v>5</v>
      </c>
      <c r="B374" s="3" t="s">
        <v>402</v>
      </c>
      <c r="C374" s="3" t="s">
        <v>695</v>
      </c>
      <c r="D374" s="3" t="s">
        <v>589</v>
      </c>
      <c r="E374" s="8">
        <v>0.22901405087353688</v>
      </c>
      <c r="F374" s="8">
        <v>0.29937105721946478</v>
      </c>
      <c r="G374" s="8">
        <v>5.0188163978965999E-2</v>
      </c>
      <c r="H374" s="8">
        <v>2.241175087543372E-2</v>
      </c>
      <c r="I374" s="8">
        <v>0.13964058730078763</v>
      </c>
      <c r="J374" s="8">
        <f t="shared" si="15"/>
        <v>0.74062561024818896</v>
      </c>
      <c r="K374" s="8">
        <v>1.0525572440690052</v>
      </c>
      <c r="L374" s="3" t="s">
        <v>13</v>
      </c>
      <c r="M374" s="4">
        <v>78862</v>
      </c>
      <c r="N374" s="18">
        <f t="shared" si="16"/>
        <v>0.31193163382081623</v>
      </c>
      <c r="O374" s="20">
        <f t="shared" si="17"/>
        <v>0.29635598023623133</v>
      </c>
    </row>
    <row r="375" spans="1:15" x14ac:dyDescent="0.2">
      <c r="A375" s="3" t="s">
        <v>5</v>
      </c>
      <c r="B375" s="3" t="s">
        <v>403</v>
      </c>
      <c r="C375" s="3" t="s">
        <v>696</v>
      </c>
      <c r="D375" s="3" t="s">
        <v>590</v>
      </c>
      <c r="E375" s="8">
        <v>0.15751064275163229</v>
      </c>
      <c r="F375" s="8">
        <v>8.9079238569056016E-2</v>
      </c>
      <c r="G375" s="8">
        <v>0.1439300891034023</v>
      </c>
      <c r="H375" s="8">
        <v>3.1395341125785479E-2</v>
      </c>
      <c r="I375" s="8">
        <v>8.9007873586118544E-2</v>
      </c>
      <c r="J375" s="8">
        <f t="shared" si="15"/>
        <v>0.51092318513599455</v>
      </c>
      <c r="K375" s="8">
        <v>0.86357331244257496</v>
      </c>
      <c r="L375" s="3" t="s">
        <v>10</v>
      </c>
      <c r="M375" s="4">
        <v>144499</v>
      </c>
      <c r="N375" s="18">
        <f t="shared" si="16"/>
        <v>0.35265012730658041</v>
      </c>
      <c r="O375" s="20">
        <f t="shared" si="17"/>
        <v>0.40836153946111042</v>
      </c>
    </row>
    <row r="376" spans="1:15" x14ac:dyDescent="0.2">
      <c r="A376" s="3" t="s">
        <v>5</v>
      </c>
      <c r="B376" s="3" t="s">
        <v>404</v>
      </c>
      <c r="C376" s="3" t="s">
        <v>664</v>
      </c>
      <c r="D376" s="3" t="s">
        <v>591</v>
      </c>
      <c r="E376" s="8">
        <v>0.23421453195103664</v>
      </c>
      <c r="F376" s="8">
        <v>0.18695505451745828</v>
      </c>
      <c r="G376" s="8">
        <v>5.662736287213011E-3</v>
      </c>
      <c r="H376" s="8">
        <v>3.7168766475055681E-2</v>
      </c>
      <c r="I376" s="8">
        <v>2.2488375388830993E-2</v>
      </c>
      <c r="J376" s="8">
        <f t="shared" si="15"/>
        <v>0.48648946461959458</v>
      </c>
      <c r="K376" s="8">
        <v>0.69975496048734831</v>
      </c>
      <c r="L376" s="3" t="s">
        <v>6</v>
      </c>
      <c r="M376" s="4">
        <v>796563</v>
      </c>
      <c r="N376" s="18">
        <f t="shared" si="16"/>
        <v>0.21326549586775373</v>
      </c>
      <c r="O376" s="20">
        <f t="shared" si="17"/>
        <v>0.30477168138861604</v>
      </c>
    </row>
    <row r="377" spans="1:15" x14ac:dyDescent="0.2">
      <c r="A377" s="3" t="s">
        <v>5</v>
      </c>
      <c r="B377" s="3" t="s">
        <v>405</v>
      </c>
      <c r="C377" s="3" t="s">
        <v>697</v>
      </c>
      <c r="D377" s="3" t="s">
        <v>592</v>
      </c>
      <c r="E377" s="8">
        <v>0.33736731849393053</v>
      </c>
      <c r="F377" s="8">
        <v>0.27712173115847655</v>
      </c>
      <c r="G377" s="8">
        <v>0.16452040453810063</v>
      </c>
      <c r="H377" s="8">
        <v>8.242441122219446E-3</v>
      </c>
      <c r="I377" s="8">
        <v>0.28676275317019922</v>
      </c>
      <c r="J377" s="8">
        <f t="shared" si="15"/>
        <v>1.0740146484829265</v>
      </c>
      <c r="K377" s="8">
        <v>1.5918115172824745</v>
      </c>
      <c r="L377" s="3" t="s">
        <v>18</v>
      </c>
      <c r="M377" s="4">
        <v>101281</v>
      </c>
      <c r="N377" s="18">
        <f t="shared" si="16"/>
        <v>0.517796868799548</v>
      </c>
      <c r="O377" s="20">
        <f t="shared" si="17"/>
        <v>0.32528780146252861</v>
      </c>
    </row>
    <row r="378" spans="1:15" x14ac:dyDescent="0.2">
      <c r="A378" s="3" t="s">
        <v>5</v>
      </c>
      <c r="B378" s="3" t="s">
        <v>406</v>
      </c>
      <c r="C378" s="3" t="s">
        <v>698</v>
      </c>
      <c r="D378" s="3" t="s">
        <v>593</v>
      </c>
      <c r="E378" s="8">
        <v>3.5926279865912569E-2</v>
      </c>
      <c r="F378" s="8">
        <v>0.25064729896730154</v>
      </c>
      <c r="G378" s="8">
        <v>5.0265965335987844E-2</v>
      </c>
      <c r="H378" s="8">
        <v>7.4807568854933174E-3</v>
      </c>
      <c r="I378" s="8">
        <v>0.19411488845058936</v>
      </c>
      <c r="J378" s="8">
        <f t="shared" si="15"/>
        <v>0.53843518950528457</v>
      </c>
      <c r="K378" s="8">
        <v>0.69996574635686992</v>
      </c>
      <c r="L378" s="3" t="s">
        <v>18</v>
      </c>
      <c r="M378" s="4">
        <v>258860</v>
      </c>
      <c r="N378" s="18">
        <f t="shared" si="16"/>
        <v>0.16153055685158535</v>
      </c>
      <c r="O378" s="20">
        <f t="shared" si="17"/>
        <v>0.23076923076923075</v>
      </c>
    </row>
    <row r="379" spans="1:15" x14ac:dyDescent="0.2">
      <c r="A379" s="3" t="s">
        <v>5</v>
      </c>
      <c r="B379" s="3" t="s">
        <v>407</v>
      </c>
      <c r="C379" s="3" t="s">
        <v>690</v>
      </c>
      <c r="D379" s="3" t="s">
        <v>580</v>
      </c>
      <c r="E379" s="8">
        <v>3.2526542764287125E-2</v>
      </c>
      <c r="F379" s="8">
        <v>0.12990530343714152</v>
      </c>
      <c r="G379" s="8">
        <v>5.3391283462506746E-2</v>
      </c>
      <c r="H379" s="8">
        <v>8.5323138722759213E-3</v>
      </c>
      <c r="I379" s="8">
        <v>7.3009311601059832E-3</v>
      </c>
      <c r="J379" s="8">
        <f t="shared" si="15"/>
        <v>0.23165637469631731</v>
      </c>
      <c r="K379" s="8">
        <v>0.36730734337580062</v>
      </c>
      <c r="L379" s="3" t="s">
        <v>16</v>
      </c>
      <c r="M379" s="4">
        <v>139027</v>
      </c>
      <c r="N379" s="18">
        <f t="shared" si="16"/>
        <v>0.13565096867948331</v>
      </c>
      <c r="O379" s="20">
        <f t="shared" si="17"/>
        <v>0.36931188860195391</v>
      </c>
    </row>
    <row r="380" spans="1:15" x14ac:dyDescent="0.2">
      <c r="A380" s="3" t="s">
        <v>5</v>
      </c>
      <c r="B380" s="3" t="s">
        <v>408</v>
      </c>
      <c r="C380" s="3" t="s">
        <v>656</v>
      </c>
      <c r="D380" s="3" t="s">
        <v>562</v>
      </c>
      <c r="E380" s="8">
        <v>0.39295446671536155</v>
      </c>
      <c r="F380" s="8">
        <v>4.5379169491806981E-2</v>
      </c>
      <c r="G380" s="8">
        <v>6.0049614055254445E-3</v>
      </c>
      <c r="H380" s="8">
        <v>2.1056094000860767E-2</v>
      </c>
      <c r="I380" s="8">
        <v>1.9681011370261969E-2</v>
      </c>
      <c r="J380" s="8">
        <f t="shared" si="15"/>
        <v>0.48507570298381669</v>
      </c>
      <c r="K380" s="8">
        <v>0.63059841387896176</v>
      </c>
      <c r="L380" s="3" t="s">
        <v>18</v>
      </c>
      <c r="M380" s="4">
        <v>211508</v>
      </c>
      <c r="N380" s="18">
        <f t="shared" si="16"/>
        <v>0.14552271089514507</v>
      </c>
      <c r="O380" s="20">
        <f t="shared" si="17"/>
        <v>0.23076923076923084</v>
      </c>
    </row>
    <row r="381" spans="1:15" x14ac:dyDescent="0.2">
      <c r="A381" s="3" t="s">
        <v>5</v>
      </c>
      <c r="B381" s="3" t="s">
        <v>409</v>
      </c>
      <c r="C381" s="3" t="s">
        <v>657</v>
      </c>
      <c r="D381" s="3" t="s">
        <v>563</v>
      </c>
      <c r="E381" s="8">
        <v>0.10460742786383237</v>
      </c>
      <c r="F381" s="8">
        <v>0.1373422535880254</v>
      </c>
      <c r="G381" s="8">
        <v>0.19441574438646259</v>
      </c>
      <c r="H381" s="8">
        <v>4.0931754661963603E-2</v>
      </c>
      <c r="I381" s="8">
        <v>0.2475406860317246</v>
      </c>
      <c r="J381" s="8">
        <f t="shared" si="15"/>
        <v>0.72483786653200855</v>
      </c>
      <c r="K381" s="8">
        <v>1.1670607341138668</v>
      </c>
      <c r="L381" s="3" t="s">
        <v>6</v>
      </c>
      <c r="M381" s="4">
        <v>867527</v>
      </c>
      <c r="N381" s="18">
        <f t="shared" si="16"/>
        <v>0.44222286758185825</v>
      </c>
      <c r="O381" s="20">
        <f t="shared" si="17"/>
        <v>0.37892018354780138</v>
      </c>
    </row>
    <row r="382" spans="1:15" x14ac:dyDescent="0.2">
      <c r="A382" s="3" t="s">
        <v>5</v>
      </c>
      <c r="B382" s="3" t="s">
        <v>410</v>
      </c>
      <c r="C382" s="3" t="s">
        <v>658</v>
      </c>
      <c r="D382" s="3" t="s">
        <v>564</v>
      </c>
      <c r="E382" s="8">
        <v>0.26668533031940361</v>
      </c>
      <c r="F382" s="8">
        <v>4.2039027265700989E-2</v>
      </c>
      <c r="G382" s="8">
        <v>7.5859360381525243E-2</v>
      </c>
      <c r="H382" s="8">
        <v>2.6717938784758751E-2</v>
      </c>
      <c r="I382" s="8">
        <v>9.9877648706336516E-2</v>
      </c>
      <c r="J382" s="8">
        <f t="shared" si="15"/>
        <v>0.51117930545772505</v>
      </c>
      <c r="K382" s="8">
        <v>0.73449118051001427</v>
      </c>
      <c r="L382" s="3" t="s">
        <v>13</v>
      </c>
      <c r="M382" s="4">
        <v>286673</v>
      </c>
      <c r="N382" s="18">
        <f t="shared" si="16"/>
        <v>0.22331187505228922</v>
      </c>
      <c r="O382" s="20">
        <f t="shared" si="17"/>
        <v>0.30403615588307875</v>
      </c>
    </row>
    <row r="383" spans="1:15" x14ac:dyDescent="0.2">
      <c r="A383" s="3" t="s">
        <v>5</v>
      </c>
      <c r="B383" s="3" t="s">
        <v>411</v>
      </c>
      <c r="C383" s="3" t="s">
        <v>659</v>
      </c>
      <c r="D383" s="3" t="s">
        <v>594</v>
      </c>
      <c r="E383" s="8">
        <v>0.42704658878406782</v>
      </c>
      <c r="F383" s="8">
        <v>0.16985215281598856</v>
      </c>
      <c r="G383" s="8">
        <v>0.1034418392869258</v>
      </c>
      <c r="H383" s="8">
        <v>3.502484592873592E-2</v>
      </c>
      <c r="I383" s="8">
        <v>7.4403755065173466E-2</v>
      </c>
      <c r="J383" s="8">
        <f t="shared" si="15"/>
        <v>0.80976918188089164</v>
      </c>
      <c r="K383" s="8">
        <v>1.0526999364451592</v>
      </c>
      <c r="L383" s="3" t="s">
        <v>18</v>
      </c>
      <c r="M383" s="4">
        <v>95064</v>
      </c>
      <c r="N383" s="18">
        <f t="shared" si="16"/>
        <v>0.2429307545642676</v>
      </c>
      <c r="O383" s="20">
        <f t="shared" si="17"/>
        <v>0.23076923076923084</v>
      </c>
    </row>
    <row r="384" spans="1:15" x14ac:dyDescent="0.2">
      <c r="A384" s="3" t="s">
        <v>5</v>
      </c>
      <c r="B384" s="3" t="s">
        <v>412</v>
      </c>
      <c r="C384" s="3" t="s">
        <v>660</v>
      </c>
      <c r="D384" s="3" t="s">
        <v>595</v>
      </c>
      <c r="E384" s="8">
        <v>0.35879804102107116</v>
      </c>
      <c r="F384" s="8">
        <v>0.26384471316626196</v>
      </c>
      <c r="G384" s="8">
        <v>4.7761143186655301E-2</v>
      </c>
      <c r="H384" s="8">
        <v>1.8260049070397456E-2</v>
      </c>
      <c r="I384" s="8">
        <v>0.28441776046642764</v>
      </c>
      <c r="J384" s="8">
        <f t="shared" si="15"/>
        <v>0.97308170691081353</v>
      </c>
      <c r="K384" s="8">
        <v>1.336221047486448</v>
      </c>
      <c r="L384" s="3" t="s">
        <v>18</v>
      </c>
      <c r="M384" s="4">
        <v>37078</v>
      </c>
      <c r="N384" s="18">
        <f t="shared" si="16"/>
        <v>0.36313934057563446</v>
      </c>
      <c r="O384" s="20">
        <f t="shared" si="17"/>
        <v>0.27176591871437156</v>
      </c>
    </row>
    <row r="385" spans="1:15" x14ac:dyDescent="0.2">
      <c r="A385" s="3" t="s">
        <v>5</v>
      </c>
      <c r="B385" s="3" t="s">
        <v>413</v>
      </c>
      <c r="C385" s="3" t="s">
        <v>661</v>
      </c>
      <c r="D385" s="3" t="s">
        <v>574</v>
      </c>
      <c r="E385" s="8">
        <v>0.47605732439738335</v>
      </c>
      <c r="F385" s="8">
        <v>2.593144531614041E-2</v>
      </c>
      <c r="G385" s="8">
        <v>8.4554246610596032E-2</v>
      </c>
      <c r="H385" s="8">
        <v>4.780309255274412E-2</v>
      </c>
      <c r="I385" s="8">
        <v>9.9153328717714775E-2</v>
      </c>
      <c r="J385" s="8">
        <f t="shared" si="15"/>
        <v>0.73349943759457881</v>
      </c>
      <c r="K385" s="8">
        <v>0.95354926887295244</v>
      </c>
      <c r="L385" s="3" t="s">
        <v>16</v>
      </c>
      <c r="M385" s="4">
        <v>100805</v>
      </c>
      <c r="N385" s="18">
        <f t="shared" si="16"/>
        <v>0.22004983127837363</v>
      </c>
      <c r="O385" s="20">
        <f t="shared" si="17"/>
        <v>0.23076923076923075</v>
      </c>
    </row>
    <row r="386" spans="1:15" x14ac:dyDescent="0.2">
      <c r="A386" s="3" t="s">
        <v>5</v>
      </c>
      <c r="B386" s="3" t="s">
        <v>414</v>
      </c>
      <c r="C386" s="3" t="s">
        <v>662</v>
      </c>
      <c r="D386" s="3" t="s">
        <v>596</v>
      </c>
      <c r="E386" s="8">
        <v>0.20843894724803624</v>
      </c>
      <c r="F386" s="8">
        <v>0.23643416440712003</v>
      </c>
      <c r="G386" s="8">
        <v>0.10142513812405646</v>
      </c>
      <c r="H386" s="8">
        <v>3.8286366637256646E-2</v>
      </c>
      <c r="I386" s="8">
        <v>9.7429908969892468E-2</v>
      </c>
      <c r="J386" s="8">
        <f t="shared" si="15"/>
        <v>0.68201452538636187</v>
      </c>
      <c r="K386" s="8">
        <v>0.88661888300227043</v>
      </c>
      <c r="L386" s="3" t="s">
        <v>16</v>
      </c>
      <c r="M386" s="4">
        <v>14142</v>
      </c>
      <c r="N386" s="18">
        <f t="shared" si="16"/>
        <v>0.20460435761590856</v>
      </c>
      <c r="O386" s="20">
        <f t="shared" si="17"/>
        <v>0.23076923076923078</v>
      </c>
    </row>
    <row r="387" spans="1:15" x14ac:dyDescent="0.2">
      <c r="A387" s="3" t="s">
        <v>5</v>
      </c>
      <c r="B387" s="3" t="s">
        <v>415</v>
      </c>
      <c r="C387" s="3" t="s">
        <v>663</v>
      </c>
      <c r="D387" s="3" t="s">
        <v>597</v>
      </c>
      <c r="E387" s="8">
        <v>0.42419668119510295</v>
      </c>
      <c r="F387" s="8">
        <v>0.1928553874824703</v>
      </c>
      <c r="G387" s="8">
        <v>0.16990633416343504</v>
      </c>
      <c r="H387" s="8">
        <v>1.4102918614938937E-2</v>
      </c>
      <c r="I387" s="8">
        <v>0.14814700922496679</v>
      </c>
      <c r="J387" s="8">
        <f t="shared" ref="J387:J450" si="18">SUM(E387:I387)</f>
        <v>0.94920833068091404</v>
      </c>
      <c r="K387" s="8">
        <v>1.2339708298851884</v>
      </c>
      <c r="L387" s="3" t="s">
        <v>13</v>
      </c>
      <c r="M387" s="4">
        <v>391733</v>
      </c>
      <c r="N387" s="18">
        <f t="shared" ref="N387:N450" si="19">K387-J387</f>
        <v>0.28476249920427432</v>
      </c>
      <c r="O387" s="20">
        <f t="shared" ref="O387:O450" si="20">N387/K387</f>
        <v>0.23076923076923084</v>
      </c>
    </row>
    <row r="388" spans="1:15" x14ac:dyDescent="0.2">
      <c r="A388" s="3" t="s">
        <v>5</v>
      </c>
      <c r="B388" s="3" t="s">
        <v>416</v>
      </c>
      <c r="C388" s="3" t="s">
        <v>664</v>
      </c>
      <c r="D388" s="3" t="s">
        <v>598</v>
      </c>
      <c r="E388" s="8">
        <v>0.18172772840786539</v>
      </c>
      <c r="F388" s="8">
        <v>7.201461273641975E-2</v>
      </c>
      <c r="G388" s="8">
        <v>0.1926684028897877</v>
      </c>
      <c r="H388" s="8">
        <v>3.6717649365345793E-2</v>
      </c>
      <c r="I388" s="8">
        <v>0.22845341466690988</v>
      </c>
      <c r="J388" s="8">
        <f t="shared" si="18"/>
        <v>0.71158180806632854</v>
      </c>
      <c r="K388" s="8">
        <v>1.0563902973216004</v>
      </c>
      <c r="L388" s="3" t="s">
        <v>10</v>
      </c>
      <c r="M388" s="4">
        <v>815837</v>
      </c>
      <c r="N388" s="18">
        <f t="shared" si="19"/>
        <v>0.34480848925527186</v>
      </c>
      <c r="O388" s="20">
        <f t="shared" si="20"/>
        <v>0.32640255228537057</v>
      </c>
    </row>
    <row r="389" spans="1:15" x14ac:dyDescent="0.2">
      <c r="A389" s="3" t="s">
        <v>5</v>
      </c>
      <c r="B389" s="3" t="s">
        <v>417</v>
      </c>
      <c r="C389" s="3" t="s">
        <v>665</v>
      </c>
      <c r="D389" s="3" t="s">
        <v>599</v>
      </c>
      <c r="E389" s="8">
        <v>0.44264463746173899</v>
      </c>
      <c r="F389" s="8">
        <v>0.18465777459753671</v>
      </c>
      <c r="G389" s="8">
        <v>0.10096748581830804</v>
      </c>
      <c r="H389" s="8">
        <v>1.083629497425383E-2</v>
      </c>
      <c r="I389" s="8">
        <v>0.27545543285775848</v>
      </c>
      <c r="J389" s="8">
        <f t="shared" si="18"/>
        <v>1.0145616257095962</v>
      </c>
      <c r="K389" s="8">
        <v>1.5113554783986214</v>
      </c>
      <c r="L389" s="3" t="s">
        <v>13</v>
      </c>
      <c r="M389" s="4">
        <v>523551</v>
      </c>
      <c r="N389" s="18">
        <f t="shared" si="19"/>
        <v>0.49679385268902521</v>
      </c>
      <c r="O389" s="20">
        <f t="shared" si="20"/>
        <v>0.32870748132359329</v>
      </c>
    </row>
    <row r="390" spans="1:15" x14ac:dyDescent="0.2">
      <c r="A390" s="3" t="s">
        <v>5</v>
      </c>
      <c r="B390" s="3" t="s">
        <v>418</v>
      </c>
      <c r="C390" s="3" t="s">
        <v>666</v>
      </c>
      <c r="D390" s="3" t="s">
        <v>600</v>
      </c>
      <c r="E390" s="8">
        <v>0.30685706887456887</v>
      </c>
      <c r="F390" s="8">
        <v>0.2489589362944101</v>
      </c>
      <c r="G390" s="8">
        <v>0.14029233932152116</v>
      </c>
      <c r="H390" s="8">
        <v>2.7475523531394954E-2</v>
      </c>
      <c r="I390" s="8">
        <v>0.27365258326961167</v>
      </c>
      <c r="J390" s="8">
        <f t="shared" si="18"/>
        <v>0.99723645129150684</v>
      </c>
      <c r="K390" s="8">
        <v>1.2964073866789589</v>
      </c>
      <c r="L390" s="3" t="s">
        <v>6</v>
      </c>
      <c r="M390" s="4">
        <v>346567</v>
      </c>
      <c r="N390" s="18">
        <f t="shared" si="19"/>
        <v>0.2991709353874521</v>
      </c>
      <c r="O390" s="20">
        <f t="shared" si="20"/>
        <v>0.23076923076923078</v>
      </c>
    </row>
    <row r="391" spans="1:15" x14ac:dyDescent="0.2">
      <c r="A391" s="3" t="s">
        <v>5</v>
      </c>
      <c r="B391" s="3" t="s">
        <v>419</v>
      </c>
      <c r="C391" s="3" t="s">
        <v>667</v>
      </c>
      <c r="D391" s="3" t="s">
        <v>552</v>
      </c>
      <c r="E391" s="8">
        <v>0.37697893858471493</v>
      </c>
      <c r="F391" s="8">
        <v>0.26321816673574144</v>
      </c>
      <c r="G391" s="8">
        <v>4.0833249415119788E-2</v>
      </c>
      <c r="H391" s="8">
        <v>1.8944556146066535E-2</v>
      </c>
      <c r="I391" s="8">
        <v>3.5980130036328606E-2</v>
      </c>
      <c r="J391" s="8">
        <f t="shared" si="18"/>
        <v>0.73595504091797126</v>
      </c>
      <c r="K391" s="8">
        <v>0.95674155319336263</v>
      </c>
      <c r="L391" s="3" t="s">
        <v>16</v>
      </c>
      <c r="M391" s="4">
        <v>225302</v>
      </c>
      <c r="N391" s="18">
        <f t="shared" si="19"/>
        <v>0.22078651227539137</v>
      </c>
      <c r="O391" s="20">
        <f t="shared" si="20"/>
        <v>0.23076923076923075</v>
      </c>
    </row>
    <row r="392" spans="1:15" x14ac:dyDescent="0.2">
      <c r="A392" s="3" t="s">
        <v>5</v>
      </c>
      <c r="B392" s="3" t="s">
        <v>420</v>
      </c>
      <c r="C392" s="3" t="s">
        <v>668</v>
      </c>
      <c r="D392" s="3" t="s">
        <v>553</v>
      </c>
      <c r="E392" s="8">
        <v>0.15738936383046337</v>
      </c>
      <c r="F392" s="8">
        <v>1.5007272233561686E-2</v>
      </c>
      <c r="G392" s="8">
        <v>3.2864677877833738E-2</v>
      </c>
      <c r="H392" s="8">
        <v>9.759561020252645E-3</v>
      </c>
      <c r="I392" s="8">
        <v>0.294605556439126</v>
      </c>
      <c r="J392" s="8">
        <f t="shared" si="18"/>
        <v>0.50962643140123742</v>
      </c>
      <c r="K392" s="8">
        <v>0.84149694946430531</v>
      </c>
      <c r="L392" s="3" t="s">
        <v>16</v>
      </c>
      <c r="M392" s="4">
        <v>192147</v>
      </c>
      <c r="N392" s="18">
        <f t="shared" si="19"/>
        <v>0.33187051806306789</v>
      </c>
      <c r="O392" s="20">
        <f t="shared" si="20"/>
        <v>0.39438113028732397</v>
      </c>
    </row>
    <row r="393" spans="1:15" x14ac:dyDescent="0.2">
      <c r="A393" s="3" t="s">
        <v>5</v>
      </c>
      <c r="B393" s="3" t="s">
        <v>421</v>
      </c>
      <c r="C393" s="3" t="s">
        <v>669</v>
      </c>
      <c r="D393" s="3" t="s">
        <v>601</v>
      </c>
      <c r="E393" s="8">
        <v>0.49221023134086278</v>
      </c>
      <c r="F393" s="8">
        <v>0.23039739980543922</v>
      </c>
      <c r="G393" s="8">
        <v>1.7961253516335953E-2</v>
      </c>
      <c r="H393" s="8">
        <v>4.7715352591323631E-2</v>
      </c>
      <c r="I393" s="8">
        <v>0.10554639395768764</v>
      </c>
      <c r="J393" s="8">
        <f t="shared" si="18"/>
        <v>0.89383063121164918</v>
      </c>
      <c r="K393" s="8">
        <v>1.4922603488189157</v>
      </c>
      <c r="L393" s="3" t="s">
        <v>10</v>
      </c>
      <c r="M393" s="4">
        <v>475179</v>
      </c>
      <c r="N393" s="18">
        <f t="shared" si="19"/>
        <v>0.59842971760726649</v>
      </c>
      <c r="O393" s="20">
        <f t="shared" si="20"/>
        <v>0.4010223270228333</v>
      </c>
    </row>
    <row r="394" spans="1:15" x14ac:dyDescent="0.2">
      <c r="A394" s="3" t="s">
        <v>5</v>
      </c>
      <c r="B394" s="3" t="s">
        <v>422</v>
      </c>
      <c r="C394" s="3" t="s">
        <v>670</v>
      </c>
      <c r="D394" s="3" t="s">
        <v>576</v>
      </c>
      <c r="E394" s="8">
        <v>0.44793317817652678</v>
      </c>
      <c r="F394" s="8">
        <v>0.11996491122352571</v>
      </c>
      <c r="G394" s="8">
        <v>4.7788355818188417E-3</v>
      </c>
      <c r="H394" s="8">
        <v>3.0301909642399861E-2</v>
      </c>
      <c r="I394" s="8">
        <v>0.20879852752816699</v>
      </c>
      <c r="J394" s="8">
        <f t="shared" si="18"/>
        <v>0.81177736215243812</v>
      </c>
      <c r="K394" s="8">
        <v>1.0553105707981696</v>
      </c>
      <c r="L394" s="3" t="s">
        <v>6</v>
      </c>
      <c r="M394" s="4">
        <v>1088512</v>
      </c>
      <c r="N394" s="18">
        <f t="shared" si="19"/>
        <v>0.24353320864573147</v>
      </c>
      <c r="O394" s="20">
        <f t="shared" si="20"/>
        <v>0.23076923076923078</v>
      </c>
    </row>
    <row r="395" spans="1:15" x14ac:dyDescent="0.2">
      <c r="A395" s="3" t="s">
        <v>5</v>
      </c>
      <c r="B395" s="3" t="s">
        <v>423</v>
      </c>
      <c r="C395" s="3" t="s">
        <v>671</v>
      </c>
      <c r="D395" s="3" t="s">
        <v>556</v>
      </c>
      <c r="E395" s="8">
        <v>0.45784123149464617</v>
      </c>
      <c r="F395" s="8">
        <v>0.20704416869888484</v>
      </c>
      <c r="G395" s="8">
        <v>0.10791081693195606</v>
      </c>
      <c r="H395" s="8">
        <v>1.9952196113758987E-2</v>
      </c>
      <c r="I395" s="8">
        <v>5.4779705760053456E-2</v>
      </c>
      <c r="J395" s="8">
        <f t="shared" si="18"/>
        <v>0.84752811899929947</v>
      </c>
      <c r="K395" s="8">
        <v>1.2959161301678332</v>
      </c>
      <c r="L395" s="3" t="s">
        <v>10</v>
      </c>
      <c r="M395" s="4">
        <v>285201</v>
      </c>
      <c r="N395" s="18">
        <f t="shared" si="19"/>
        <v>0.44838801116853377</v>
      </c>
      <c r="O395" s="20">
        <f t="shared" si="20"/>
        <v>0.34600079490519448</v>
      </c>
    </row>
    <row r="396" spans="1:15" x14ac:dyDescent="0.2">
      <c r="A396" s="3" t="s">
        <v>5</v>
      </c>
      <c r="B396" s="3" t="s">
        <v>424</v>
      </c>
      <c r="C396" s="3" t="s">
        <v>672</v>
      </c>
      <c r="D396" s="3" t="s">
        <v>557</v>
      </c>
      <c r="E396" s="8">
        <v>0.30248164428545737</v>
      </c>
      <c r="F396" s="8">
        <v>1.8075490709614051E-2</v>
      </c>
      <c r="G396" s="8">
        <v>4.6339907022652407E-2</v>
      </c>
      <c r="H396" s="8">
        <v>4.4344518250433423E-2</v>
      </c>
      <c r="I396" s="8">
        <v>0.19693342111707637</v>
      </c>
      <c r="J396" s="8">
        <f t="shared" si="18"/>
        <v>0.60817498138523363</v>
      </c>
      <c r="K396" s="8">
        <v>0.92526904431541435</v>
      </c>
      <c r="L396" s="3" t="s">
        <v>10</v>
      </c>
      <c r="M396" s="4">
        <v>390451</v>
      </c>
      <c r="N396" s="18">
        <f t="shared" si="19"/>
        <v>0.31709406293018072</v>
      </c>
      <c r="O396" s="20">
        <f t="shared" si="20"/>
        <v>0.34270471370280353</v>
      </c>
    </row>
    <row r="397" spans="1:15" x14ac:dyDescent="0.2">
      <c r="A397" s="3" t="s">
        <v>5</v>
      </c>
      <c r="B397" s="3" t="s">
        <v>425</v>
      </c>
      <c r="C397" s="3" t="s">
        <v>673</v>
      </c>
      <c r="D397" s="3" t="s">
        <v>558</v>
      </c>
      <c r="E397" s="8">
        <v>0.46496744109421784</v>
      </c>
      <c r="F397" s="8">
        <v>0.24699584277051922</v>
      </c>
      <c r="G397" s="8">
        <v>4.6907017656223987E-2</v>
      </c>
      <c r="H397" s="8">
        <v>1.3238327485800339E-3</v>
      </c>
      <c r="I397" s="8">
        <v>5.6731628521877096E-2</v>
      </c>
      <c r="J397" s="8">
        <f t="shared" si="18"/>
        <v>0.81692576279141815</v>
      </c>
      <c r="K397" s="8">
        <v>1.0620034916288437</v>
      </c>
      <c r="L397" s="3" t="s">
        <v>6</v>
      </c>
      <c r="M397" s="4">
        <v>87136</v>
      </c>
      <c r="N397" s="18">
        <f t="shared" si="19"/>
        <v>0.24507772883742551</v>
      </c>
      <c r="O397" s="20">
        <f t="shared" si="20"/>
        <v>0.23076923076923081</v>
      </c>
    </row>
    <row r="398" spans="1:15" x14ac:dyDescent="0.2">
      <c r="A398" s="3" t="s">
        <v>5</v>
      </c>
      <c r="B398" s="3" t="s">
        <v>426</v>
      </c>
      <c r="C398" s="3" t="s">
        <v>674</v>
      </c>
      <c r="D398" s="3" t="s">
        <v>559</v>
      </c>
      <c r="E398" s="8">
        <v>0.25855623895758489</v>
      </c>
      <c r="F398" s="8">
        <v>0.17413626835923948</v>
      </c>
      <c r="G398" s="8">
        <v>7.9006566411341517E-2</v>
      </c>
      <c r="H398" s="8">
        <v>2.5686893491545695E-2</v>
      </c>
      <c r="I398" s="8">
        <v>6.5833695601579104E-2</v>
      </c>
      <c r="J398" s="8">
        <f t="shared" si="18"/>
        <v>0.6032196628212908</v>
      </c>
      <c r="K398" s="8">
        <v>0.78418556166767805</v>
      </c>
      <c r="L398" s="3" t="s">
        <v>18</v>
      </c>
      <c r="M398" s="4">
        <v>144845</v>
      </c>
      <c r="N398" s="18">
        <f t="shared" si="19"/>
        <v>0.18096589884638725</v>
      </c>
      <c r="O398" s="20">
        <f t="shared" si="20"/>
        <v>0.23076923076923078</v>
      </c>
    </row>
    <row r="399" spans="1:15" x14ac:dyDescent="0.2">
      <c r="A399" s="3" t="s">
        <v>5</v>
      </c>
      <c r="B399" s="3" t="s">
        <v>427</v>
      </c>
      <c r="C399" s="3" t="s">
        <v>675</v>
      </c>
      <c r="D399" s="3" t="s">
        <v>560</v>
      </c>
      <c r="E399" s="8">
        <v>7.6266421885443636E-3</v>
      </c>
      <c r="F399" s="8">
        <v>0.10755553103071318</v>
      </c>
      <c r="G399" s="8">
        <v>0.13344850845940148</v>
      </c>
      <c r="H399" s="8">
        <v>4.4224167769223048E-2</v>
      </c>
      <c r="I399" s="8">
        <v>0.16733836232467331</v>
      </c>
      <c r="J399" s="8">
        <f t="shared" si="18"/>
        <v>0.4601932117725554</v>
      </c>
      <c r="K399" s="8">
        <v>0.59825117530432204</v>
      </c>
      <c r="L399" s="3" t="s">
        <v>13</v>
      </c>
      <c r="M399" s="4">
        <v>398235</v>
      </c>
      <c r="N399" s="18">
        <f t="shared" si="19"/>
        <v>0.13805796353176664</v>
      </c>
      <c r="O399" s="20">
        <f t="shared" si="20"/>
        <v>0.23076923076923078</v>
      </c>
    </row>
    <row r="400" spans="1:15" x14ac:dyDescent="0.2">
      <c r="A400" s="3" t="s">
        <v>5</v>
      </c>
      <c r="B400" s="3" t="s">
        <v>428</v>
      </c>
      <c r="C400" s="3" t="s">
        <v>676</v>
      </c>
      <c r="D400" s="3" t="s">
        <v>561</v>
      </c>
      <c r="E400" s="8">
        <v>0.34722212070678343</v>
      </c>
      <c r="F400" s="8">
        <v>0.18222283850226398</v>
      </c>
      <c r="G400" s="8">
        <v>0.1438015790976534</v>
      </c>
      <c r="H400" s="8">
        <v>3.3408532518271049E-2</v>
      </c>
      <c r="I400" s="8">
        <v>0.20661786968641516</v>
      </c>
      <c r="J400" s="8">
        <f t="shared" si="18"/>
        <v>0.91327294051138697</v>
      </c>
      <c r="K400" s="8">
        <v>1.3609614496419131</v>
      </c>
      <c r="L400" s="3" t="s">
        <v>6</v>
      </c>
      <c r="M400" s="4">
        <v>434758</v>
      </c>
      <c r="N400" s="18">
        <f t="shared" si="19"/>
        <v>0.44768850913052616</v>
      </c>
      <c r="O400" s="20">
        <f t="shared" si="20"/>
        <v>0.3289501765449116</v>
      </c>
    </row>
    <row r="401" spans="1:15" x14ac:dyDescent="0.2">
      <c r="A401" s="3" t="s">
        <v>17</v>
      </c>
      <c r="B401" s="3" t="s">
        <v>429</v>
      </c>
      <c r="C401" s="3" t="s">
        <v>699</v>
      </c>
      <c r="D401" s="3" t="s">
        <v>613</v>
      </c>
      <c r="E401" s="8">
        <v>2.5452612676140129E-2</v>
      </c>
      <c r="F401" s="8">
        <v>0.29482692220491269</v>
      </c>
      <c r="G401" s="8">
        <v>0.1544136961723179</v>
      </c>
      <c r="H401" s="8">
        <v>3.2796658335743127E-2</v>
      </c>
      <c r="I401" s="8">
        <v>0.18206336118653665</v>
      </c>
      <c r="J401" s="8">
        <f t="shared" si="18"/>
        <v>0.68955325057565042</v>
      </c>
      <c r="K401" s="8">
        <v>0.9031338459629118</v>
      </c>
      <c r="L401" s="3" t="s">
        <v>24</v>
      </c>
      <c r="M401" s="4">
        <v>255968</v>
      </c>
      <c r="N401" s="18">
        <f t="shared" si="19"/>
        <v>0.21358059538726137</v>
      </c>
      <c r="O401" s="20">
        <f t="shared" si="20"/>
        <v>0.23648830828562736</v>
      </c>
    </row>
    <row r="402" spans="1:15" x14ac:dyDescent="0.2">
      <c r="A402" s="3" t="s">
        <v>17</v>
      </c>
      <c r="B402" s="3" t="s">
        <v>430</v>
      </c>
      <c r="C402" s="3" t="s">
        <v>700</v>
      </c>
      <c r="D402" s="3" t="s">
        <v>614</v>
      </c>
      <c r="E402" s="8">
        <v>0.45766547976611743</v>
      </c>
      <c r="F402" s="8">
        <v>0.10034835501470363</v>
      </c>
      <c r="G402" s="8">
        <v>0.11614321758525535</v>
      </c>
      <c r="H402" s="8">
        <v>3.80377871292613E-2</v>
      </c>
      <c r="I402" s="8">
        <v>0.23036682045334669</v>
      </c>
      <c r="J402" s="8">
        <f t="shared" si="18"/>
        <v>0.94256165994868435</v>
      </c>
      <c r="K402" s="8">
        <v>1.2253301579332896</v>
      </c>
      <c r="L402" s="3" t="s">
        <v>24</v>
      </c>
      <c r="M402" s="4">
        <v>91757</v>
      </c>
      <c r="N402" s="18">
        <f t="shared" si="19"/>
        <v>0.28276849798460524</v>
      </c>
      <c r="O402" s="20">
        <f t="shared" si="20"/>
        <v>0.23076923076923073</v>
      </c>
    </row>
    <row r="403" spans="1:15" x14ac:dyDescent="0.2">
      <c r="A403" s="3" t="s">
        <v>17</v>
      </c>
      <c r="B403" s="3" t="s">
        <v>431</v>
      </c>
      <c r="C403" s="3" t="s">
        <v>701</v>
      </c>
      <c r="D403" s="3" t="s">
        <v>615</v>
      </c>
      <c r="E403" s="8">
        <v>0.11900984467040188</v>
      </c>
      <c r="F403" s="8">
        <v>0.23356300581728748</v>
      </c>
      <c r="G403" s="8">
        <v>0.1312846106575066</v>
      </c>
      <c r="H403" s="8">
        <v>2.3157525407179948E-2</v>
      </c>
      <c r="I403" s="8">
        <v>3.2583951716956903E-2</v>
      </c>
      <c r="J403" s="8">
        <f t="shared" si="18"/>
        <v>0.53959893826933292</v>
      </c>
      <c r="K403" s="8">
        <v>0.70147861975013281</v>
      </c>
      <c r="L403" s="3" t="s">
        <v>24</v>
      </c>
      <c r="M403" s="4">
        <v>197031</v>
      </c>
      <c r="N403" s="18">
        <f t="shared" si="19"/>
        <v>0.1618796814807999</v>
      </c>
      <c r="O403" s="20">
        <f t="shared" si="20"/>
        <v>0.23076923076923078</v>
      </c>
    </row>
    <row r="404" spans="1:15" x14ac:dyDescent="0.2">
      <c r="A404" s="3" t="s">
        <v>17</v>
      </c>
      <c r="B404" s="3" t="s">
        <v>432</v>
      </c>
      <c r="C404" s="3" t="s">
        <v>702</v>
      </c>
      <c r="D404" s="3" t="s">
        <v>616</v>
      </c>
      <c r="E404" s="8">
        <v>0.28838974956300695</v>
      </c>
      <c r="F404" s="8">
        <v>0.26860368692662517</v>
      </c>
      <c r="G404" s="8">
        <v>9.4382232096247798E-2</v>
      </c>
      <c r="H404" s="8">
        <v>4.0919587474538442E-3</v>
      </c>
      <c r="I404" s="8">
        <v>8.2888928780193341E-2</v>
      </c>
      <c r="J404" s="8">
        <f t="shared" si="18"/>
        <v>0.73835655611352702</v>
      </c>
      <c r="K404" s="8">
        <v>0.95986352294758515</v>
      </c>
      <c r="L404" s="3" t="s">
        <v>24</v>
      </c>
      <c r="M404" s="4">
        <v>82633</v>
      </c>
      <c r="N404" s="18">
        <f t="shared" si="19"/>
        <v>0.22150696683405813</v>
      </c>
      <c r="O404" s="20">
        <f t="shared" si="20"/>
        <v>0.23076923076923078</v>
      </c>
    </row>
    <row r="405" spans="1:15" x14ac:dyDescent="0.2">
      <c r="A405" s="3" t="s">
        <v>17</v>
      </c>
      <c r="B405" s="3" t="s">
        <v>433</v>
      </c>
      <c r="C405" s="3" t="s">
        <v>678</v>
      </c>
      <c r="D405" s="3" t="s">
        <v>566</v>
      </c>
      <c r="E405" s="8">
        <v>0.24940169614800911</v>
      </c>
      <c r="F405" s="8">
        <v>0.27924112573003146</v>
      </c>
      <c r="G405" s="8">
        <v>0.19805607851735707</v>
      </c>
      <c r="H405" s="8">
        <v>2.2575074151845738E-2</v>
      </c>
      <c r="I405" s="8">
        <v>7.6974999439753403E-2</v>
      </c>
      <c r="J405" s="8">
        <f t="shared" si="18"/>
        <v>0.82624897398699682</v>
      </c>
      <c r="K405" s="8">
        <v>1.2760481031110804</v>
      </c>
      <c r="L405" s="3" t="s">
        <v>24</v>
      </c>
      <c r="M405" s="4">
        <v>100695</v>
      </c>
      <c r="N405" s="18">
        <f t="shared" si="19"/>
        <v>0.4497991291240836</v>
      </c>
      <c r="O405" s="20">
        <f t="shared" si="20"/>
        <v>0.35249386604427124</v>
      </c>
    </row>
    <row r="406" spans="1:15" x14ac:dyDescent="0.2">
      <c r="A406" s="3" t="s">
        <v>17</v>
      </c>
      <c r="B406" s="3" t="s">
        <v>434</v>
      </c>
      <c r="C406" s="3" t="s">
        <v>703</v>
      </c>
      <c r="D406" s="3" t="s">
        <v>617</v>
      </c>
      <c r="E406" s="8">
        <v>0.14791821585081255</v>
      </c>
      <c r="F406" s="8">
        <v>4.4741066767249635E-2</v>
      </c>
      <c r="G406" s="8">
        <v>1.1055449829779219E-2</v>
      </c>
      <c r="H406" s="8">
        <v>2.8251748219239859E-2</v>
      </c>
      <c r="I406" s="8">
        <v>0.22771381840010715</v>
      </c>
      <c r="J406" s="8">
        <f t="shared" si="18"/>
        <v>0.45968029906718844</v>
      </c>
      <c r="K406" s="8">
        <v>0.59758438878734499</v>
      </c>
      <c r="L406" s="3" t="s">
        <v>24</v>
      </c>
      <c r="M406" s="4">
        <v>66759</v>
      </c>
      <c r="N406" s="18">
        <f t="shared" si="19"/>
        <v>0.13790408972015655</v>
      </c>
      <c r="O406" s="20">
        <f t="shared" si="20"/>
        <v>0.23076923076923081</v>
      </c>
    </row>
    <row r="407" spans="1:15" x14ac:dyDescent="0.2">
      <c r="A407" s="3" t="s">
        <v>17</v>
      </c>
      <c r="B407" s="3" t="s">
        <v>435</v>
      </c>
      <c r="C407" s="3" t="s">
        <v>680</v>
      </c>
      <c r="D407" s="3" t="s">
        <v>568</v>
      </c>
      <c r="E407" s="8">
        <v>0.47136672104514504</v>
      </c>
      <c r="F407" s="8">
        <v>0.16626996695921784</v>
      </c>
      <c r="G407" s="8">
        <v>3.4557372155591848E-2</v>
      </c>
      <c r="H407" s="8">
        <v>3.7889651340293845E-2</v>
      </c>
      <c r="I407" s="8">
        <v>1.0732417998683729E-2</v>
      </c>
      <c r="J407" s="8">
        <f t="shared" si="18"/>
        <v>0.72081612949893237</v>
      </c>
      <c r="K407" s="8">
        <v>0.93706096834861208</v>
      </c>
      <c r="L407" s="3" t="s">
        <v>22</v>
      </c>
      <c r="M407" s="4">
        <v>369171</v>
      </c>
      <c r="N407" s="18">
        <f t="shared" si="19"/>
        <v>0.21624483884967971</v>
      </c>
      <c r="O407" s="20">
        <f t="shared" si="20"/>
        <v>0.23076923076923078</v>
      </c>
    </row>
    <row r="408" spans="1:15" x14ac:dyDescent="0.2">
      <c r="A408" s="3" t="s">
        <v>17</v>
      </c>
      <c r="B408" s="3" t="s">
        <v>436</v>
      </c>
      <c r="C408" s="3" t="s">
        <v>704</v>
      </c>
      <c r="D408" s="3" t="s">
        <v>618</v>
      </c>
      <c r="E408" s="8">
        <v>0.46148665812456052</v>
      </c>
      <c r="F408" s="8">
        <v>0.24810079865505261</v>
      </c>
      <c r="G408" s="8">
        <v>0.19516504764388687</v>
      </c>
      <c r="H408" s="8">
        <v>1.6720493924139063E-2</v>
      </c>
      <c r="I408" s="8">
        <v>3.9203270706477798E-2</v>
      </c>
      <c r="J408" s="8">
        <f t="shared" si="18"/>
        <v>0.96067626905411685</v>
      </c>
      <c r="K408" s="8">
        <v>1.2759723193457955</v>
      </c>
      <c r="L408" s="3" t="s">
        <v>24</v>
      </c>
      <c r="M408" s="4">
        <v>247746</v>
      </c>
      <c r="N408" s="18">
        <f t="shared" si="19"/>
        <v>0.31529605029167862</v>
      </c>
      <c r="O408" s="20">
        <f t="shared" si="20"/>
        <v>0.24710257856795376</v>
      </c>
    </row>
    <row r="409" spans="1:15" x14ac:dyDescent="0.2">
      <c r="A409" s="3" t="s">
        <v>17</v>
      </c>
      <c r="B409" s="3" t="s">
        <v>437</v>
      </c>
      <c r="C409" s="3" t="s">
        <v>705</v>
      </c>
      <c r="D409" s="3" t="s">
        <v>619</v>
      </c>
      <c r="E409" s="8">
        <v>0.49886648070594719</v>
      </c>
      <c r="F409" s="8">
        <v>0.15916285660640819</v>
      </c>
      <c r="G409" s="8">
        <v>6.8797901517745189E-2</v>
      </c>
      <c r="H409" s="8">
        <v>5.3929944465383912E-3</v>
      </c>
      <c r="I409" s="8">
        <v>0.29496615855430419</v>
      </c>
      <c r="J409" s="8">
        <f t="shared" si="18"/>
        <v>1.0271863918309432</v>
      </c>
      <c r="K409" s="8">
        <v>1.3353423093802261</v>
      </c>
      <c r="L409" s="3" t="s">
        <v>22</v>
      </c>
      <c r="M409" s="4">
        <v>419932</v>
      </c>
      <c r="N409" s="18">
        <f t="shared" si="19"/>
        <v>0.30815591754928295</v>
      </c>
      <c r="O409" s="20">
        <f t="shared" si="20"/>
        <v>0.23076923076923078</v>
      </c>
    </row>
    <row r="410" spans="1:15" x14ac:dyDescent="0.2">
      <c r="A410" s="3" t="s">
        <v>17</v>
      </c>
      <c r="B410" s="3" t="s">
        <v>438</v>
      </c>
      <c r="C410" s="3" t="s">
        <v>682</v>
      </c>
      <c r="D410" s="3" t="s">
        <v>571</v>
      </c>
      <c r="E410" s="8">
        <v>2.3712111924976076E-2</v>
      </c>
      <c r="F410" s="8">
        <v>0.20654349005920036</v>
      </c>
      <c r="G410" s="8">
        <v>0.19492844373088447</v>
      </c>
      <c r="H410" s="8">
        <v>3.5252034292217606E-2</v>
      </c>
      <c r="I410" s="8">
        <v>7.8574861621738559E-2</v>
      </c>
      <c r="J410" s="8">
        <f t="shared" si="18"/>
        <v>0.53901094162901708</v>
      </c>
      <c r="K410" s="8">
        <v>0.84134111780705512</v>
      </c>
      <c r="L410" s="3" t="s">
        <v>22</v>
      </c>
      <c r="M410" s="4">
        <v>613899</v>
      </c>
      <c r="N410" s="18">
        <f t="shared" si="19"/>
        <v>0.30233017617803803</v>
      </c>
      <c r="O410" s="20">
        <f t="shared" si="20"/>
        <v>0.35934316031772912</v>
      </c>
    </row>
    <row r="411" spans="1:15" x14ac:dyDescent="0.2">
      <c r="A411" s="3" t="s">
        <v>17</v>
      </c>
      <c r="B411" s="3" t="s">
        <v>439</v>
      </c>
      <c r="C411" s="3" t="s">
        <v>706</v>
      </c>
      <c r="D411" s="3" t="s">
        <v>620</v>
      </c>
      <c r="E411" s="8">
        <v>7.7081081509678573E-2</v>
      </c>
      <c r="F411" s="8">
        <v>0.26783070261043429</v>
      </c>
      <c r="G411" s="8">
        <v>2.6158199247628879E-2</v>
      </c>
      <c r="H411" s="8">
        <v>4.1448227762312689E-2</v>
      </c>
      <c r="I411" s="8">
        <v>6.0561398936545462E-2</v>
      </c>
      <c r="J411" s="8">
        <f t="shared" si="18"/>
        <v>0.47307961006659982</v>
      </c>
      <c r="K411" s="8">
        <v>0.63319362467409956</v>
      </c>
      <c r="L411" s="3" t="s">
        <v>22</v>
      </c>
      <c r="M411" s="4">
        <v>605884</v>
      </c>
      <c r="N411" s="18">
        <f t="shared" si="19"/>
        <v>0.16011401460749974</v>
      </c>
      <c r="O411" s="20">
        <f t="shared" si="20"/>
        <v>0.25286738269026215</v>
      </c>
    </row>
    <row r="412" spans="1:15" x14ac:dyDescent="0.2">
      <c r="A412" s="3" t="s">
        <v>17</v>
      </c>
      <c r="B412" s="3" t="s">
        <v>440</v>
      </c>
      <c r="C412" s="3" t="s">
        <v>684</v>
      </c>
      <c r="D412" s="3" t="s">
        <v>573</v>
      </c>
      <c r="E412" s="8">
        <v>0.23521831476157412</v>
      </c>
      <c r="F412" s="8">
        <v>6.4135481030263314E-2</v>
      </c>
      <c r="G412" s="8">
        <v>0.13602559212730544</v>
      </c>
      <c r="H412" s="8">
        <v>4.3470104026644307E-2</v>
      </c>
      <c r="I412" s="8">
        <v>0.15769962804350909</v>
      </c>
      <c r="J412" s="8">
        <f t="shared" si="18"/>
        <v>0.63654911998929631</v>
      </c>
      <c r="K412" s="8">
        <v>1.0733672174152149</v>
      </c>
      <c r="L412" s="3" t="s">
        <v>24</v>
      </c>
      <c r="M412" s="4">
        <v>30765</v>
      </c>
      <c r="N412" s="18">
        <f t="shared" si="19"/>
        <v>0.43681809742591859</v>
      </c>
      <c r="O412" s="20">
        <f t="shared" si="20"/>
        <v>0.40696053534951826</v>
      </c>
    </row>
    <row r="413" spans="1:15" x14ac:dyDescent="0.2">
      <c r="A413" s="3" t="s">
        <v>17</v>
      </c>
      <c r="B413" s="3" t="s">
        <v>441</v>
      </c>
      <c r="C413" s="3" t="s">
        <v>707</v>
      </c>
      <c r="D413" s="3" t="s">
        <v>621</v>
      </c>
      <c r="E413" s="8">
        <v>0.3413281254777169</v>
      </c>
      <c r="F413" s="8">
        <v>0.11666999082115119</v>
      </c>
      <c r="G413" s="8">
        <v>0.12267945113007178</v>
      </c>
      <c r="H413" s="8">
        <v>1.71976821142826E-2</v>
      </c>
      <c r="I413" s="8">
        <v>4.8073830082480902E-2</v>
      </c>
      <c r="J413" s="8">
        <f t="shared" si="18"/>
        <v>0.64594907962570347</v>
      </c>
      <c r="K413" s="8">
        <v>0.83973380351341453</v>
      </c>
      <c r="L413" s="3" t="s">
        <v>24</v>
      </c>
      <c r="M413" s="4">
        <v>148912</v>
      </c>
      <c r="N413" s="18">
        <f t="shared" si="19"/>
        <v>0.19378472388771106</v>
      </c>
      <c r="O413" s="20">
        <f t="shared" si="20"/>
        <v>0.23076923076923078</v>
      </c>
    </row>
    <row r="414" spans="1:15" x14ac:dyDescent="0.2">
      <c r="A414" s="3" t="s">
        <v>17</v>
      </c>
      <c r="B414" s="3" t="s">
        <v>442</v>
      </c>
      <c r="C414" s="3" t="s">
        <v>686</v>
      </c>
      <c r="D414" s="3" t="s">
        <v>605</v>
      </c>
      <c r="E414" s="8">
        <v>9.4227573698421607E-2</v>
      </c>
      <c r="F414" s="8">
        <v>6.0320315500027685E-2</v>
      </c>
      <c r="G414" s="8">
        <v>0.14402397022762189</v>
      </c>
      <c r="H414" s="8">
        <v>1.4270076770095008E-2</v>
      </c>
      <c r="I414" s="8">
        <v>0.11081136701289714</v>
      </c>
      <c r="J414" s="8">
        <f t="shared" si="18"/>
        <v>0.42365330320906336</v>
      </c>
      <c r="K414" s="8">
        <v>0.64449878233931102</v>
      </c>
      <c r="L414" s="3" t="s">
        <v>20</v>
      </c>
      <c r="M414" s="4">
        <v>545614</v>
      </c>
      <c r="N414" s="18">
        <f t="shared" si="19"/>
        <v>0.22084547913024766</v>
      </c>
      <c r="O414" s="20">
        <f t="shared" si="20"/>
        <v>0.34266236831147112</v>
      </c>
    </row>
    <row r="415" spans="1:15" x14ac:dyDescent="0.2">
      <c r="A415" s="3" t="s">
        <v>17</v>
      </c>
      <c r="B415" s="3" t="s">
        <v>443</v>
      </c>
      <c r="C415" s="3" t="s">
        <v>708</v>
      </c>
      <c r="D415" s="3" t="s">
        <v>622</v>
      </c>
      <c r="E415" s="8">
        <v>0.43062018201247254</v>
      </c>
      <c r="F415" s="8">
        <v>0.23213410069435964</v>
      </c>
      <c r="G415" s="8">
        <v>3.156672295063128E-2</v>
      </c>
      <c r="H415" s="8">
        <v>4.6977125150261811E-2</v>
      </c>
      <c r="I415" s="8">
        <v>0.20934491294618604</v>
      </c>
      <c r="J415" s="8">
        <f t="shared" si="18"/>
        <v>0.9506430437539114</v>
      </c>
      <c r="K415" s="8">
        <v>1.235835956880085</v>
      </c>
      <c r="L415" s="3" t="s">
        <v>22</v>
      </c>
      <c r="M415" s="4">
        <v>346405</v>
      </c>
      <c r="N415" s="18">
        <f t="shared" si="19"/>
        <v>0.28519291312617356</v>
      </c>
      <c r="O415" s="20">
        <f t="shared" si="20"/>
        <v>0.23076923076923087</v>
      </c>
    </row>
    <row r="416" spans="1:15" x14ac:dyDescent="0.2">
      <c r="A416" s="3" t="s">
        <v>17</v>
      </c>
      <c r="B416" s="3" t="s">
        <v>444</v>
      </c>
      <c r="C416" s="3" t="s">
        <v>709</v>
      </c>
      <c r="D416" s="3" t="s">
        <v>623</v>
      </c>
      <c r="E416" s="8">
        <v>0.46350576844056718</v>
      </c>
      <c r="F416" s="8">
        <v>0.21030956162919995</v>
      </c>
      <c r="G416" s="8">
        <v>0.19330700357445249</v>
      </c>
      <c r="H416" s="8">
        <v>4.1952509356472725E-2</v>
      </c>
      <c r="I416" s="8">
        <v>0.28803516864129536</v>
      </c>
      <c r="J416" s="8">
        <f t="shared" si="18"/>
        <v>1.1971100116419877</v>
      </c>
      <c r="K416" s="8">
        <v>1.7747529919591805</v>
      </c>
      <c r="L416" s="3" t="s">
        <v>20</v>
      </c>
      <c r="M416" s="4">
        <v>124809</v>
      </c>
      <c r="N416" s="18">
        <f t="shared" si="19"/>
        <v>0.57764298031719274</v>
      </c>
      <c r="O416" s="20">
        <f t="shared" si="20"/>
        <v>0.32547795830422727</v>
      </c>
    </row>
    <row r="417" spans="1:15" x14ac:dyDescent="0.2">
      <c r="A417" s="3" t="s">
        <v>17</v>
      </c>
      <c r="B417" s="3" t="s">
        <v>445</v>
      </c>
      <c r="C417" s="3" t="s">
        <v>688</v>
      </c>
      <c r="D417" s="3" t="s">
        <v>606</v>
      </c>
      <c r="E417" s="8">
        <v>0.17706690109076167</v>
      </c>
      <c r="F417" s="8">
        <v>0.1904886510116067</v>
      </c>
      <c r="G417" s="8">
        <v>0.11877386848561995</v>
      </c>
      <c r="H417" s="8">
        <v>4.8940594983470934E-2</v>
      </c>
      <c r="I417" s="8">
        <v>0.15024402749232527</v>
      </c>
      <c r="J417" s="8">
        <f t="shared" si="18"/>
        <v>0.6855140430637845</v>
      </c>
      <c r="K417" s="8">
        <v>0.89116825598291982</v>
      </c>
      <c r="L417" s="3" t="s">
        <v>22</v>
      </c>
      <c r="M417" s="4">
        <v>705501</v>
      </c>
      <c r="N417" s="18">
        <f t="shared" si="19"/>
        <v>0.20565421291913533</v>
      </c>
      <c r="O417" s="20">
        <f t="shared" si="20"/>
        <v>0.23076923076923075</v>
      </c>
    </row>
    <row r="418" spans="1:15" x14ac:dyDescent="0.2">
      <c r="A418" s="3" t="s">
        <v>17</v>
      </c>
      <c r="B418" s="3" t="s">
        <v>446</v>
      </c>
      <c r="C418" s="3" t="s">
        <v>710</v>
      </c>
      <c r="D418" s="3" t="s">
        <v>624</v>
      </c>
      <c r="E418" s="8">
        <v>0.35961395255324985</v>
      </c>
      <c r="F418" s="8">
        <v>4.9427454294494223E-2</v>
      </c>
      <c r="G418" s="8">
        <v>0.15236469958129639</v>
      </c>
      <c r="H418" s="8">
        <v>3.3098074594209048E-2</v>
      </c>
      <c r="I418" s="8">
        <v>0.26435896643135398</v>
      </c>
      <c r="J418" s="8">
        <f t="shared" si="18"/>
        <v>0.85886314745460357</v>
      </c>
      <c r="K418" s="8">
        <v>1.1165220916909846</v>
      </c>
      <c r="L418" s="3" t="s">
        <v>22</v>
      </c>
      <c r="M418" s="4">
        <v>125859</v>
      </c>
      <c r="N418" s="18">
        <f t="shared" si="19"/>
        <v>0.25765894423638103</v>
      </c>
      <c r="O418" s="20">
        <f t="shared" si="20"/>
        <v>0.23076923076923073</v>
      </c>
    </row>
    <row r="419" spans="1:15" x14ac:dyDescent="0.2">
      <c r="A419" s="3" t="s">
        <v>17</v>
      </c>
      <c r="B419" s="3" t="s">
        <v>447</v>
      </c>
      <c r="C419" s="3" t="s">
        <v>690</v>
      </c>
      <c r="D419" s="3" t="s">
        <v>580</v>
      </c>
      <c r="E419" s="8">
        <v>0.38632034786554009</v>
      </c>
      <c r="F419" s="8">
        <v>5.089202862748788E-2</v>
      </c>
      <c r="G419" s="8">
        <v>2.1050549406902631E-2</v>
      </c>
      <c r="H419" s="8">
        <v>7.1238907899047804E-3</v>
      </c>
      <c r="I419" s="8">
        <v>1.4129418542061211E-2</v>
      </c>
      <c r="J419" s="8">
        <f t="shared" si="18"/>
        <v>0.47951623523189663</v>
      </c>
      <c r="K419" s="8">
        <v>0.6233711058014656</v>
      </c>
      <c r="L419" s="3" t="s">
        <v>20</v>
      </c>
      <c r="M419" s="4">
        <v>588289</v>
      </c>
      <c r="N419" s="18">
        <f t="shared" si="19"/>
        <v>0.14385487056956897</v>
      </c>
      <c r="O419" s="20">
        <f t="shared" si="20"/>
        <v>0.23076923076923075</v>
      </c>
    </row>
    <row r="420" spans="1:15" x14ac:dyDescent="0.2">
      <c r="A420" s="3" t="s">
        <v>17</v>
      </c>
      <c r="B420" s="3" t="s">
        <v>448</v>
      </c>
      <c r="C420" s="3" t="s">
        <v>711</v>
      </c>
      <c r="D420" s="3" t="s">
        <v>625</v>
      </c>
      <c r="E420" s="8">
        <v>0.35826075150577419</v>
      </c>
      <c r="F420" s="8">
        <v>0.26186552318434142</v>
      </c>
      <c r="G420" s="8">
        <v>0.19151440748263948</v>
      </c>
      <c r="H420" s="8">
        <v>3.411392934144631E-2</v>
      </c>
      <c r="I420" s="8">
        <v>0.28569674586445937</v>
      </c>
      <c r="J420" s="8">
        <f t="shared" si="18"/>
        <v>1.1314513573786606</v>
      </c>
      <c r="K420" s="8">
        <v>1.470886764592259</v>
      </c>
      <c r="L420" s="3" t="s">
        <v>20</v>
      </c>
      <c r="M420" s="4">
        <v>1051296</v>
      </c>
      <c r="N420" s="18">
        <f t="shared" si="19"/>
        <v>0.33943540721359833</v>
      </c>
      <c r="O420" s="20">
        <f t="shared" si="20"/>
        <v>0.23076923076923084</v>
      </c>
    </row>
    <row r="421" spans="1:15" x14ac:dyDescent="0.2">
      <c r="A421" s="3" t="s">
        <v>17</v>
      </c>
      <c r="B421" s="3" t="s">
        <v>449</v>
      </c>
      <c r="C421" s="3" t="s">
        <v>691</v>
      </c>
      <c r="D421" s="3" t="s">
        <v>608</v>
      </c>
      <c r="E421" s="8">
        <v>9.4322772194541327E-2</v>
      </c>
      <c r="F421" s="8">
        <v>0.25324273766173827</v>
      </c>
      <c r="G421" s="8">
        <v>8.0250487067869927E-2</v>
      </c>
      <c r="H421" s="8">
        <v>2.4352187787110846E-2</v>
      </c>
      <c r="I421" s="8">
        <v>6.7492305398726249E-2</v>
      </c>
      <c r="J421" s="8">
        <f t="shared" si="18"/>
        <v>0.51966049010998661</v>
      </c>
      <c r="K421" s="8">
        <v>0.67555863714298259</v>
      </c>
      <c r="L421" s="3" t="s">
        <v>22</v>
      </c>
      <c r="M421" s="4">
        <v>424240</v>
      </c>
      <c r="N421" s="18">
        <f t="shared" si="19"/>
        <v>0.15589814703299598</v>
      </c>
      <c r="O421" s="20">
        <f t="shared" si="20"/>
        <v>0.23076923076923078</v>
      </c>
    </row>
    <row r="422" spans="1:15" x14ac:dyDescent="0.2">
      <c r="A422" s="3" t="s">
        <v>17</v>
      </c>
      <c r="B422" s="3" t="s">
        <v>450</v>
      </c>
      <c r="C422" s="3" t="s">
        <v>699</v>
      </c>
      <c r="D422" s="3" t="s">
        <v>626</v>
      </c>
      <c r="E422" s="8">
        <v>0.23077239110485731</v>
      </c>
      <c r="F422" s="8">
        <v>0.17850044693662706</v>
      </c>
      <c r="G422" s="8">
        <v>0.17771689072783964</v>
      </c>
      <c r="H422" s="8">
        <v>2.7501109248866163E-2</v>
      </c>
      <c r="I422" s="8">
        <v>7.8369019004418852E-2</v>
      </c>
      <c r="J422" s="8">
        <f t="shared" si="18"/>
        <v>0.69285985702260899</v>
      </c>
      <c r="K422" s="8">
        <v>0.97215284840121607</v>
      </c>
      <c r="L422" s="3" t="s">
        <v>20</v>
      </c>
      <c r="M422" s="4">
        <v>236489</v>
      </c>
      <c r="N422" s="18">
        <f t="shared" si="19"/>
        <v>0.27929299137860708</v>
      </c>
      <c r="O422" s="20">
        <f t="shared" si="20"/>
        <v>0.28729329121230984</v>
      </c>
    </row>
    <row r="423" spans="1:15" x14ac:dyDescent="0.2">
      <c r="A423" s="3" t="s">
        <v>17</v>
      </c>
      <c r="B423" s="3" t="s">
        <v>451</v>
      </c>
      <c r="C423" s="3" t="s">
        <v>700</v>
      </c>
      <c r="D423" s="3" t="s">
        <v>627</v>
      </c>
      <c r="E423" s="8">
        <v>0.28815817821133488</v>
      </c>
      <c r="F423" s="8">
        <v>0.12422514464612035</v>
      </c>
      <c r="G423" s="8">
        <v>5.6586624246189904E-2</v>
      </c>
      <c r="H423" s="8">
        <v>4.5329067363393295E-2</v>
      </c>
      <c r="I423" s="8">
        <v>0.18910192315798174</v>
      </c>
      <c r="J423" s="8">
        <f t="shared" si="18"/>
        <v>0.7034009376250201</v>
      </c>
      <c r="K423" s="8">
        <v>1.0535266888875363</v>
      </c>
      <c r="L423" s="3" t="s">
        <v>20</v>
      </c>
      <c r="M423" s="4">
        <v>66722</v>
      </c>
      <c r="N423" s="18">
        <f t="shared" si="19"/>
        <v>0.35012575126251622</v>
      </c>
      <c r="O423" s="20">
        <f t="shared" si="20"/>
        <v>0.33233685957422576</v>
      </c>
    </row>
    <row r="424" spans="1:15" x14ac:dyDescent="0.2">
      <c r="A424" s="3" t="s">
        <v>17</v>
      </c>
      <c r="B424" s="3" t="s">
        <v>452</v>
      </c>
      <c r="C424" s="3" t="s">
        <v>701</v>
      </c>
      <c r="D424" s="3" t="s">
        <v>628</v>
      </c>
      <c r="E424" s="8">
        <v>0.29319102783503992</v>
      </c>
      <c r="F424" s="8">
        <v>2.6008823939956949E-2</v>
      </c>
      <c r="G424" s="8">
        <v>4.4695268012012471E-2</v>
      </c>
      <c r="H424" s="8">
        <v>8.5138700752842075E-3</v>
      </c>
      <c r="I424" s="8">
        <v>6.2818601896181395E-2</v>
      </c>
      <c r="J424" s="8">
        <f t="shared" si="18"/>
        <v>0.43522759175847492</v>
      </c>
      <c r="K424" s="8">
        <v>0.56579586928601744</v>
      </c>
      <c r="L424" s="3" t="s">
        <v>22</v>
      </c>
      <c r="M424" s="4">
        <v>383113</v>
      </c>
      <c r="N424" s="18">
        <f t="shared" si="19"/>
        <v>0.13056827752754252</v>
      </c>
      <c r="O424" s="20">
        <f t="shared" si="20"/>
        <v>0.23076923076923084</v>
      </c>
    </row>
    <row r="425" spans="1:15" x14ac:dyDescent="0.2">
      <c r="A425" s="3" t="s">
        <v>17</v>
      </c>
      <c r="B425" s="3" t="s">
        <v>453</v>
      </c>
      <c r="C425" s="3" t="s">
        <v>712</v>
      </c>
      <c r="D425" s="3" t="s">
        <v>629</v>
      </c>
      <c r="E425" s="8">
        <v>0.38672527626667963</v>
      </c>
      <c r="F425" s="8">
        <v>0.17570628656077791</v>
      </c>
      <c r="G425" s="8">
        <v>8.2748116677619721E-2</v>
      </c>
      <c r="H425" s="8">
        <v>3.5368100865142575E-2</v>
      </c>
      <c r="I425" s="8">
        <v>6.4850070966297718E-2</v>
      </c>
      <c r="J425" s="8">
        <f t="shared" si="18"/>
        <v>0.74539785133651748</v>
      </c>
      <c r="K425" s="8">
        <v>1.1625421410191021</v>
      </c>
      <c r="L425" s="3" t="s">
        <v>20</v>
      </c>
      <c r="M425" s="4">
        <v>620932</v>
      </c>
      <c r="N425" s="18">
        <f t="shared" si="19"/>
        <v>0.41714428968258466</v>
      </c>
      <c r="O425" s="20">
        <f t="shared" si="20"/>
        <v>0.35882079020112734</v>
      </c>
    </row>
    <row r="426" spans="1:15" x14ac:dyDescent="0.2">
      <c r="A426" s="3" t="s">
        <v>17</v>
      </c>
      <c r="B426" s="3" t="s">
        <v>454</v>
      </c>
      <c r="C426" s="3" t="s">
        <v>693</v>
      </c>
      <c r="D426" s="3" t="s">
        <v>587</v>
      </c>
      <c r="E426" s="8">
        <v>0.31346885809517694</v>
      </c>
      <c r="F426" s="8">
        <v>6.3995432874428576E-2</v>
      </c>
      <c r="G426" s="8">
        <v>0.19640312364845783</v>
      </c>
      <c r="H426" s="8">
        <v>3.4367720635534137E-2</v>
      </c>
      <c r="I426" s="8">
        <v>0.13211452991293082</v>
      </c>
      <c r="J426" s="8">
        <f t="shared" si="18"/>
        <v>0.74034966516652834</v>
      </c>
      <c r="K426" s="8">
        <v>1.179634649580469</v>
      </c>
      <c r="L426" s="3" t="s">
        <v>20</v>
      </c>
      <c r="M426" s="4">
        <v>255034</v>
      </c>
      <c r="N426" s="18">
        <f t="shared" si="19"/>
        <v>0.4392849844139407</v>
      </c>
      <c r="O426" s="20">
        <f t="shared" si="20"/>
        <v>0.37239070975930566</v>
      </c>
    </row>
    <row r="427" spans="1:15" x14ac:dyDescent="0.2">
      <c r="A427" s="3" t="s">
        <v>17</v>
      </c>
      <c r="B427" s="3" t="s">
        <v>455</v>
      </c>
      <c r="C427" s="3" t="s">
        <v>713</v>
      </c>
      <c r="D427" s="3" t="s">
        <v>630</v>
      </c>
      <c r="E427" s="8">
        <v>7.1518609906026209E-2</v>
      </c>
      <c r="F427" s="8">
        <v>7.3982826772094681E-2</v>
      </c>
      <c r="G427" s="8">
        <v>0.16075377483271278</v>
      </c>
      <c r="H427" s="8">
        <v>1.6680294667154771E-2</v>
      </c>
      <c r="I427" s="8">
        <v>4.7959071753158021E-2</v>
      </c>
      <c r="J427" s="8">
        <f t="shared" si="18"/>
        <v>0.37089457793114644</v>
      </c>
      <c r="K427" s="8">
        <v>0.62902931069978618</v>
      </c>
      <c r="L427" s="3" t="s">
        <v>20</v>
      </c>
      <c r="M427" s="4">
        <v>1502235</v>
      </c>
      <c r="N427" s="18">
        <f t="shared" si="19"/>
        <v>0.25813473276863974</v>
      </c>
      <c r="O427" s="20">
        <f t="shared" si="20"/>
        <v>0.41036995951980126</v>
      </c>
    </row>
    <row r="428" spans="1:15" x14ac:dyDescent="0.2">
      <c r="A428" s="3" t="s">
        <v>17</v>
      </c>
      <c r="B428" s="3" t="s">
        <v>456</v>
      </c>
      <c r="C428" s="3" t="s">
        <v>695</v>
      </c>
      <c r="D428" s="3" t="s">
        <v>589</v>
      </c>
      <c r="E428" s="8">
        <v>0.28627351726833039</v>
      </c>
      <c r="F428" s="8">
        <v>0.16698700187212198</v>
      </c>
      <c r="G428" s="8">
        <v>0.13979413751945052</v>
      </c>
      <c r="H428" s="8">
        <v>3.7490709769793684E-2</v>
      </c>
      <c r="I428" s="8">
        <v>4.4562991207134403E-2</v>
      </c>
      <c r="J428" s="8">
        <f t="shared" si="18"/>
        <v>0.67510835763683086</v>
      </c>
      <c r="K428" s="8">
        <v>0.87764086492788018</v>
      </c>
      <c r="L428" s="3" t="s">
        <v>20</v>
      </c>
      <c r="M428" s="4">
        <v>1450139</v>
      </c>
      <c r="N428" s="18">
        <f t="shared" si="19"/>
        <v>0.20253250729104932</v>
      </c>
      <c r="O428" s="20">
        <f t="shared" si="20"/>
        <v>0.23076923076923084</v>
      </c>
    </row>
    <row r="429" spans="1:15" x14ac:dyDescent="0.2">
      <c r="A429" s="3" t="s">
        <v>17</v>
      </c>
      <c r="B429" s="3" t="s">
        <v>457</v>
      </c>
      <c r="C429" s="3" t="s">
        <v>714</v>
      </c>
      <c r="D429" s="3" t="s">
        <v>631</v>
      </c>
      <c r="E429" s="8">
        <v>6.7447548234138566E-2</v>
      </c>
      <c r="F429" s="8">
        <v>0.1718595456739529</v>
      </c>
      <c r="G429" s="8">
        <v>0.17402328788118857</v>
      </c>
      <c r="H429" s="8">
        <v>1.3286803140222304E-2</v>
      </c>
      <c r="I429" s="8">
        <v>0.22051133171205442</v>
      </c>
      <c r="J429" s="8">
        <f t="shared" si="18"/>
        <v>0.64712851664155679</v>
      </c>
      <c r="K429" s="8">
        <v>0.93230919420337721</v>
      </c>
      <c r="L429" s="3" t="s">
        <v>20</v>
      </c>
      <c r="M429" s="4">
        <v>1568930</v>
      </c>
      <c r="N429" s="18">
        <f t="shared" si="19"/>
        <v>0.28518067756182042</v>
      </c>
      <c r="O429" s="20">
        <f t="shared" si="20"/>
        <v>0.30588637260570672</v>
      </c>
    </row>
    <row r="430" spans="1:15" x14ac:dyDescent="0.2">
      <c r="A430" s="3" t="s">
        <v>17</v>
      </c>
      <c r="B430" s="3" t="s">
        <v>458</v>
      </c>
      <c r="C430" s="3" t="s">
        <v>705</v>
      </c>
      <c r="D430" s="3" t="s">
        <v>632</v>
      </c>
      <c r="E430" s="8">
        <v>1.0604672962725825E-2</v>
      </c>
      <c r="F430" s="8">
        <v>0.2057073173932564</v>
      </c>
      <c r="G430" s="8">
        <v>0.18050458023019655</v>
      </c>
      <c r="H430" s="8">
        <v>1.7649286822993354E-2</v>
      </c>
      <c r="I430" s="8">
        <v>0.20933694466868</v>
      </c>
      <c r="J430" s="8">
        <f t="shared" si="18"/>
        <v>0.62380280207785221</v>
      </c>
      <c r="K430" s="8">
        <v>1.0572329789831159</v>
      </c>
      <c r="L430" s="3" t="s">
        <v>24</v>
      </c>
      <c r="M430" s="4">
        <v>76996</v>
      </c>
      <c r="N430" s="18">
        <f t="shared" si="19"/>
        <v>0.43343017690526364</v>
      </c>
      <c r="O430" s="20">
        <f t="shared" si="20"/>
        <v>0.40996656888451599</v>
      </c>
    </row>
    <row r="431" spans="1:15" x14ac:dyDescent="0.2">
      <c r="A431" s="3" t="s">
        <v>17</v>
      </c>
      <c r="B431" s="3" t="s">
        <v>459</v>
      </c>
      <c r="C431" s="3" t="s">
        <v>697</v>
      </c>
      <c r="D431" s="3" t="s">
        <v>611</v>
      </c>
      <c r="E431" s="8">
        <v>0.28286916677709678</v>
      </c>
      <c r="F431" s="8">
        <v>0.13343281123518863</v>
      </c>
      <c r="G431" s="8">
        <v>6.4318276686042397E-2</v>
      </c>
      <c r="H431" s="8">
        <v>4.4939080302205094E-2</v>
      </c>
      <c r="I431" s="8">
        <v>9.749945834180529E-2</v>
      </c>
      <c r="J431" s="8">
        <f t="shared" si="18"/>
        <v>0.62305879334233816</v>
      </c>
      <c r="K431" s="8">
        <v>0.86458932896456631</v>
      </c>
      <c r="L431" s="3" t="s">
        <v>22</v>
      </c>
      <c r="M431" s="4">
        <v>478716</v>
      </c>
      <c r="N431" s="18">
        <f t="shared" si="19"/>
        <v>0.24153053562222815</v>
      </c>
      <c r="O431" s="20">
        <f t="shared" si="20"/>
        <v>0.27935868224453514</v>
      </c>
    </row>
    <row r="432" spans="1:15" x14ac:dyDescent="0.2">
      <c r="A432" s="3" t="s">
        <v>17</v>
      </c>
      <c r="B432" s="3" t="s">
        <v>460</v>
      </c>
      <c r="C432" s="3" t="s">
        <v>715</v>
      </c>
      <c r="D432" s="3" t="s">
        <v>633</v>
      </c>
      <c r="E432" s="8">
        <v>0.23574233312384191</v>
      </c>
      <c r="F432" s="8">
        <v>1.5482626886729833E-2</v>
      </c>
      <c r="G432" s="8">
        <v>0.10149481024925491</v>
      </c>
      <c r="H432" s="8">
        <v>2.5130490567468095E-2</v>
      </c>
      <c r="I432" s="8">
        <v>0.13890565769383043</v>
      </c>
      <c r="J432" s="8">
        <f t="shared" si="18"/>
        <v>0.51675591852112523</v>
      </c>
      <c r="K432" s="8">
        <v>0.67178269407746283</v>
      </c>
      <c r="L432" s="3" t="s">
        <v>22</v>
      </c>
      <c r="M432" s="4">
        <v>156358</v>
      </c>
      <c r="N432" s="18">
        <f t="shared" si="19"/>
        <v>0.15502677555633759</v>
      </c>
      <c r="O432" s="20">
        <f t="shared" si="20"/>
        <v>0.23076923076923078</v>
      </c>
    </row>
    <row r="433" spans="1:15" x14ac:dyDescent="0.2">
      <c r="A433" s="3" t="s">
        <v>17</v>
      </c>
      <c r="B433" s="3" t="s">
        <v>461</v>
      </c>
      <c r="C433" s="3" t="s">
        <v>690</v>
      </c>
      <c r="D433" s="3" t="s">
        <v>612</v>
      </c>
      <c r="E433" s="8">
        <v>0.17054336725461167</v>
      </c>
      <c r="F433" s="8">
        <v>4.837933943417836E-2</v>
      </c>
      <c r="G433" s="8">
        <v>9.2849554617161767E-2</v>
      </c>
      <c r="H433" s="8">
        <v>1.2555468857264869E-2</v>
      </c>
      <c r="I433" s="8">
        <v>0.17847736973237471</v>
      </c>
      <c r="J433" s="8">
        <f t="shared" si="18"/>
        <v>0.50280509989559141</v>
      </c>
      <c r="K433" s="8">
        <v>0.65364662986426891</v>
      </c>
      <c r="L433" s="3" t="s">
        <v>20</v>
      </c>
      <c r="M433" s="4">
        <v>1338876</v>
      </c>
      <c r="N433" s="18">
        <f t="shared" si="19"/>
        <v>0.1508415299686775</v>
      </c>
      <c r="O433" s="20">
        <f t="shared" si="20"/>
        <v>0.23076923076923087</v>
      </c>
    </row>
    <row r="434" spans="1:15" x14ac:dyDescent="0.2">
      <c r="A434" s="3" t="s">
        <v>17</v>
      </c>
      <c r="B434" s="3" t="s">
        <v>462</v>
      </c>
      <c r="C434" s="3" t="s">
        <v>699</v>
      </c>
      <c r="D434" s="3" t="s">
        <v>634</v>
      </c>
      <c r="E434" s="8">
        <v>5.4034113734621414E-2</v>
      </c>
      <c r="F434" s="8">
        <v>1.3590229842349987E-2</v>
      </c>
      <c r="G434" s="8">
        <v>9.8413425657830692E-2</v>
      </c>
      <c r="H434" s="8">
        <v>1.3778465747083907E-2</v>
      </c>
      <c r="I434" s="8">
        <v>7.5872670698429415E-2</v>
      </c>
      <c r="J434" s="8">
        <f t="shared" si="18"/>
        <v>0.25568890568031544</v>
      </c>
      <c r="K434" s="8">
        <v>0.33239557738441006</v>
      </c>
      <c r="L434" s="3" t="s">
        <v>20</v>
      </c>
      <c r="M434" s="4">
        <v>412563</v>
      </c>
      <c r="N434" s="18">
        <f t="shared" si="19"/>
        <v>7.670667170409462E-2</v>
      </c>
      <c r="O434" s="20">
        <f t="shared" si="20"/>
        <v>0.23076923076923075</v>
      </c>
    </row>
    <row r="435" spans="1:15" x14ac:dyDescent="0.2">
      <c r="A435" s="3" t="s">
        <v>17</v>
      </c>
      <c r="B435" s="3" t="s">
        <v>463</v>
      </c>
      <c r="C435" s="3" t="s">
        <v>700</v>
      </c>
      <c r="D435" s="3" t="s">
        <v>635</v>
      </c>
      <c r="E435" s="8">
        <v>0.2697973634814459</v>
      </c>
      <c r="F435" s="8">
        <v>0.14120048692189821</v>
      </c>
      <c r="G435" s="8">
        <v>5.7902029824249884E-2</v>
      </c>
      <c r="H435" s="8">
        <v>1.8999531906478963E-4</v>
      </c>
      <c r="I435" s="8">
        <v>0.11831666658073141</v>
      </c>
      <c r="J435" s="8">
        <f t="shared" si="18"/>
        <v>0.58740654212739019</v>
      </c>
      <c r="K435" s="8">
        <v>0.99646554513442731</v>
      </c>
      <c r="L435" s="3" t="s">
        <v>24</v>
      </c>
      <c r="M435" s="4">
        <v>254629</v>
      </c>
      <c r="N435" s="18">
        <f t="shared" si="19"/>
        <v>0.40905900300703713</v>
      </c>
      <c r="O435" s="20">
        <f t="shared" si="20"/>
        <v>0.41050993183297008</v>
      </c>
    </row>
    <row r="436" spans="1:15" x14ac:dyDescent="0.2">
      <c r="A436" s="3" t="s">
        <v>17</v>
      </c>
      <c r="B436" s="3" t="s">
        <v>464</v>
      </c>
      <c r="C436" s="3" t="s">
        <v>701</v>
      </c>
      <c r="D436" s="3" t="s">
        <v>543</v>
      </c>
      <c r="E436" s="8">
        <v>0.33303067466513886</v>
      </c>
      <c r="F436" s="8">
        <v>6.4877558942345134E-2</v>
      </c>
      <c r="G436" s="8">
        <v>9.0785665824261008E-2</v>
      </c>
      <c r="H436" s="8">
        <v>2.5312569197864961E-2</v>
      </c>
      <c r="I436" s="8">
        <v>0.2350091960324916</v>
      </c>
      <c r="J436" s="8">
        <f t="shared" si="18"/>
        <v>0.74901566466210157</v>
      </c>
      <c r="K436" s="8">
        <v>1.016885611995078</v>
      </c>
      <c r="L436" s="3" t="s">
        <v>22</v>
      </c>
      <c r="M436" s="4">
        <v>687366</v>
      </c>
      <c r="N436" s="18">
        <f t="shared" si="19"/>
        <v>0.26786994733297642</v>
      </c>
      <c r="O436" s="20">
        <f t="shared" si="20"/>
        <v>0.2634219072167116</v>
      </c>
    </row>
    <row r="437" spans="1:15" x14ac:dyDescent="0.2">
      <c r="A437" s="3" t="s">
        <v>17</v>
      </c>
      <c r="B437" s="3" t="s">
        <v>465</v>
      </c>
      <c r="C437" s="3" t="s">
        <v>716</v>
      </c>
      <c r="D437" s="3" t="s">
        <v>636</v>
      </c>
      <c r="E437" s="8">
        <v>0.41970870341274807</v>
      </c>
      <c r="F437" s="8">
        <v>7.0373776759934434E-2</v>
      </c>
      <c r="G437" s="8">
        <v>0.18617493612551447</v>
      </c>
      <c r="H437" s="8">
        <v>4.497096693278118E-2</v>
      </c>
      <c r="I437" s="8">
        <v>1.6512073639169123E-2</v>
      </c>
      <c r="J437" s="8">
        <f t="shared" si="18"/>
        <v>0.73774045687014733</v>
      </c>
      <c r="K437" s="8">
        <v>1.1074639635762542</v>
      </c>
      <c r="L437" s="3" t="s">
        <v>24</v>
      </c>
      <c r="M437" s="4">
        <v>83872</v>
      </c>
      <c r="N437" s="18">
        <f t="shared" si="19"/>
        <v>0.36972350670610687</v>
      </c>
      <c r="O437" s="20">
        <f t="shared" si="20"/>
        <v>0.33384698632737919</v>
      </c>
    </row>
    <row r="438" spans="1:15" x14ac:dyDescent="0.2">
      <c r="A438" s="3" t="s">
        <v>17</v>
      </c>
      <c r="B438" s="3" t="s">
        <v>466</v>
      </c>
      <c r="C438" s="3" t="s">
        <v>660</v>
      </c>
      <c r="D438" s="3" t="s">
        <v>545</v>
      </c>
      <c r="E438" s="8">
        <v>0.2628826096083397</v>
      </c>
      <c r="F438" s="8">
        <v>4.6599238741187439E-2</v>
      </c>
      <c r="G438" s="8">
        <v>0.19182528206326277</v>
      </c>
      <c r="H438" s="8">
        <v>8.970819011230341E-3</v>
      </c>
      <c r="I438" s="8">
        <v>0.17963173321831596</v>
      </c>
      <c r="J438" s="8">
        <f t="shared" si="18"/>
        <v>0.6899096826423361</v>
      </c>
      <c r="K438" s="8">
        <v>1.0146286661046289</v>
      </c>
      <c r="L438" s="3" t="s">
        <v>20</v>
      </c>
      <c r="M438" s="4">
        <v>852592</v>
      </c>
      <c r="N438" s="18">
        <f t="shared" si="19"/>
        <v>0.32471898346229278</v>
      </c>
      <c r="O438" s="20">
        <f t="shared" si="20"/>
        <v>0.32003726516909553</v>
      </c>
    </row>
    <row r="439" spans="1:15" x14ac:dyDescent="0.2">
      <c r="A439" s="3" t="s">
        <v>17</v>
      </c>
      <c r="B439" s="3" t="s">
        <v>467</v>
      </c>
      <c r="C439" s="3" t="s">
        <v>717</v>
      </c>
      <c r="D439" s="3" t="s">
        <v>637</v>
      </c>
      <c r="E439" s="8">
        <v>0.47057812368722529</v>
      </c>
      <c r="F439" s="8">
        <v>8.5178462103980682E-2</v>
      </c>
      <c r="G439" s="8">
        <v>0.10509470492649958</v>
      </c>
      <c r="H439" s="8">
        <v>3.7501036666184075E-2</v>
      </c>
      <c r="I439" s="8">
        <v>6.0649926300637702E-2</v>
      </c>
      <c r="J439" s="8">
        <f t="shared" si="18"/>
        <v>0.75900225368452734</v>
      </c>
      <c r="K439" s="8">
        <v>1.1007899249436179</v>
      </c>
      <c r="L439" s="3" t="s">
        <v>20</v>
      </c>
      <c r="M439" s="4">
        <v>1688479</v>
      </c>
      <c r="N439" s="18">
        <f t="shared" si="19"/>
        <v>0.3417876712590906</v>
      </c>
      <c r="O439" s="20">
        <f t="shared" si="20"/>
        <v>0.31049309547105169</v>
      </c>
    </row>
    <row r="440" spans="1:15" x14ac:dyDescent="0.2">
      <c r="A440" s="3" t="s">
        <v>17</v>
      </c>
      <c r="B440" s="3" t="s">
        <v>468</v>
      </c>
      <c r="C440" s="3" t="s">
        <v>662</v>
      </c>
      <c r="D440" s="3" t="s">
        <v>547</v>
      </c>
      <c r="E440" s="8">
        <v>0.37933935953520237</v>
      </c>
      <c r="F440" s="8">
        <v>0.20330625037944516</v>
      </c>
      <c r="G440" s="8">
        <v>3.0981037048707363E-4</v>
      </c>
      <c r="H440" s="8">
        <v>6.3173946638622695E-3</v>
      </c>
      <c r="I440" s="8">
        <v>0.19920271501507969</v>
      </c>
      <c r="J440" s="8">
        <f t="shared" si="18"/>
        <v>0.78847552996407655</v>
      </c>
      <c r="K440" s="8">
        <v>1.2558298022929486</v>
      </c>
      <c r="L440" s="3" t="s">
        <v>20</v>
      </c>
      <c r="M440" s="4">
        <v>1285521</v>
      </c>
      <c r="N440" s="18">
        <f t="shared" si="19"/>
        <v>0.46735427232887206</v>
      </c>
      <c r="O440" s="20">
        <f t="shared" si="20"/>
        <v>0.3721477794805923</v>
      </c>
    </row>
    <row r="441" spans="1:15" x14ac:dyDescent="0.2">
      <c r="A441" s="3" t="s">
        <v>17</v>
      </c>
      <c r="B441" s="3" t="s">
        <v>469</v>
      </c>
      <c r="C441" s="3" t="s">
        <v>718</v>
      </c>
      <c r="D441" s="3" t="s">
        <v>638</v>
      </c>
      <c r="E441" s="8">
        <v>0.2385963474080004</v>
      </c>
      <c r="F441" s="8">
        <v>0.2256757893644811</v>
      </c>
      <c r="G441" s="8">
        <v>5.3393917980774003E-2</v>
      </c>
      <c r="H441" s="8">
        <v>3.7904118124332448E-2</v>
      </c>
      <c r="I441" s="8">
        <v>0.23507903426175181</v>
      </c>
      <c r="J441" s="8">
        <f t="shared" si="18"/>
        <v>0.79064920713933973</v>
      </c>
      <c r="K441" s="8">
        <v>1.0278439692811416</v>
      </c>
      <c r="L441" s="3" t="s">
        <v>24</v>
      </c>
      <c r="M441" s="4">
        <v>91398</v>
      </c>
      <c r="N441" s="18">
        <f t="shared" si="19"/>
        <v>0.23719476214180191</v>
      </c>
      <c r="O441" s="20">
        <f t="shared" si="20"/>
        <v>0.23076923076923075</v>
      </c>
    </row>
    <row r="442" spans="1:15" x14ac:dyDescent="0.2">
      <c r="A442" s="3" t="s">
        <v>17</v>
      </c>
      <c r="B442" s="3" t="s">
        <v>470</v>
      </c>
      <c r="C442" s="3" t="s">
        <v>705</v>
      </c>
      <c r="D442" s="3" t="s">
        <v>632</v>
      </c>
      <c r="E442" s="8">
        <v>0.38555939763673558</v>
      </c>
      <c r="F442" s="8">
        <v>8.2268440363518172E-2</v>
      </c>
      <c r="G442" s="8">
        <v>0.18046550088541879</v>
      </c>
      <c r="H442" s="8">
        <v>6.4147482959548644E-3</v>
      </c>
      <c r="I442" s="8">
        <v>5.621608934644029E-2</v>
      </c>
      <c r="J442" s="8">
        <f t="shared" si="18"/>
        <v>0.71092417652806772</v>
      </c>
      <c r="K442" s="8">
        <v>1.0334835075049247</v>
      </c>
      <c r="L442" s="3" t="s">
        <v>22</v>
      </c>
      <c r="M442" s="4">
        <v>410625</v>
      </c>
      <c r="N442" s="18">
        <f t="shared" si="19"/>
        <v>0.32255933097685696</v>
      </c>
      <c r="O442" s="20">
        <f t="shared" si="20"/>
        <v>0.31210883254014571</v>
      </c>
    </row>
    <row r="443" spans="1:15" x14ac:dyDescent="0.2">
      <c r="A443" s="3" t="s">
        <v>17</v>
      </c>
      <c r="B443" s="3" t="s">
        <v>471</v>
      </c>
      <c r="C443" s="3" t="s">
        <v>665</v>
      </c>
      <c r="D443" s="3" t="s">
        <v>550</v>
      </c>
      <c r="E443" s="8">
        <v>4.9557919324807853E-2</v>
      </c>
      <c r="F443" s="8">
        <v>0.2865991904189038</v>
      </c>
      <c r="G443" s="8">
        <v>0.15840354436531245</v>
      </c>
      <c r="H443" s="8">
        <v>9.5510787299192997E-3</v>
      </c>
      <c r="I443" s="8">
        <v>0.23567920184447144</v>
      </c>
      <c r="J443" s="8">
        <f t="shared" si="18"/>
        <v>0.73979093468341484</v>
      </c>
      <c r="K443" s="8">
        <v>0.96172821508843931</v>
      </c>
      <c r="L443" s="3" t="s">
        <v>22</v>
      </c>
      <c r="M443" s="4">
        <v>552453</v>
      </c>
      <c r="N443" s="18">
        <f t="shared" si="19"/>
        <v>0.22193728040502447</v>
      </c>
      <c r="O443" s="20">
        <f t="shared" si="20"/>
        <v>0.23076923076923078</v>
      </c>
    </row>
    <row r="444" spans="1:15" x14ac:dyDescent="0.2">
      <c r="A444" s="3" t="s">
        <v>17</v>
      </c>
      <c r="B444" s="3" t="s">
        <v>472</v>
      </c>
      <c r="C444" s="3" t="s">
        <v>711</v>
      </c>
      <c r="D444" s="3" t="s">
        <v>639</v>
      </c>
      <c r="E444" s="8">
        <v>0.16035154988781375</v>
      </c>
      <c r="F444" s="8">
        <v>0.22199790985228215</v>
      </c>
      <c r="G444" s="8">
        <v>5.4263516415129436E-2</v>
      </c>
      <c r="H444" s="8">
        <v>3.5614992317545391E-2</v>
      </c>
      <c r="I444" s="8">
        <v>0.20323796285912502</v>
      </c>
      <c r="J444" s="8">
        <f t="shared" si="18"/>
        <v>0.67546593133189581</v>
      </c>
      <c r="K444" s="8">
        <v>1.1367627182481774</v>
      </c>
      <c r="L444" s="3" t="s">
        <v>24</v>
      </c>
      <c r="M444" s="4">
        <v>129325</v>
      </c>
      <c r="N444" s="18">
        <f t="shared" si="19"/>
        <v>0.46129678691628162</v>
      </c>
      <c r="O444" s="20">
        <f t="shared" si="20"/>
        <v>0.40579865921990199</v>
      </c>
    </row>
    <row r="445" spans="1:15" x14ac:dyDescent="0.2">
      <c r="A445" s="3" t="s">
        <v>17</v>
      </c>
      <c r="B445" s="3" t="s">
        <v>473</v>
      </c>
      <c r="C445" s="3" t="s">
        <v>667</v>
      </c>
      <c r="D445" s="3" t="s">
        <v>552</v>
      </c>
      <c r="E445" s="8">
        <v>0.21850280834269381</v>
      </c>
      <c r="F445" s="8">
        <v>0.2222149927648405</v>
      </c>
      <c r="G445" s="8">
        <v>6.7082483081482153E-2</v>
      </c>
      <c r="H445" s="8">
        <v>2.6849924893625671E-2</v>
      </c>
      <c r="I445" s="8">
        <v>0.17814772683128149</v>
      </c>
      <c r="J445" s="8">
        <f t="shared" si="18"/>
        <v>0.7127979359139236</v>
      </c>
      <c r="K445" s="8">
        <v>0.92663731668810068</v>
      </c>
      <c r="L445" s="3" t="s">
        <v>22</v>
      </c>
      <c r="M445" s="4">
        <v>223608</v>
      </c>
      <c r="N445" s="18">
        <f t="shared" si="19"/>
        <v>0.21383938077417708</v>
      </c>
      <c r="O445" s="20">
        <f t="shared" si="20"/>
        <v>0.23076923076923078</v>
      </c>
    </row>
    <row r="446" spans="1:15" x14ac:dyDescent="0.2">
      <c r="A446" s="3" t="s">
        <v>17</v>
      </c>
      <c r="B446" s="3" t="s">
        <v>474</v>
      </c>
      <c r="C446" s="3" t="s">
        <v>719</v>
      </c>
      <c r="D446" s="3" t="s">
        <v>640</v>
      </c>
      <c r="E446" s="8">
        <v>0.28685363417232018</v>
      </c>
      <c r="F446" s="8">
        <v>0.18571477528698618</v>
      </c>
      <c r="G446" s="8">
        <v>0.1166992172141649</v>
      </c>
      <c r="H446" s="8">
        <v>6.2230019087040961E-3</v>
      </c>
      <c r="I446" s="8">
        <v>0.12117257897232177</v>
      </c>
      <c r="J446" s="8">
        <f t="shared" si="18"/>
        <v>0.71666320755449708</v>
      </c>
      <c r="K446" s="8">
        <v>0.93166216982084626</v>
      </c>
      <c r="L446" s="3" t="s">
        <v>20</v>
      </c>
      <c r="M446" s="4">
        <v>1464232</v>
      </c>
      <c r="N446" s="18">
        <f t="shared" si="19"/>
        <v>0.21499896226634918</v>
      </c>
      <c r="O446" s="20">
        <f t="shared" si="20"/>
        <v>0.23076923076923081</v>
      </c>
    </row>
    <row r="447" spans="1:15" x14ac:dyDescent="0.2">
      <c r="A447" s="3" t="s">
        <v>17</v>
      </c>
      <c r="B447" s="3" t="s">
        <v>475</v>
      </c>
      <c r="C447" s="3" t="s">
        <v>669</v>
      </c>
      <c r="D447" s="3" t="s">
        <v>554</v>
      </c>
      <c r="E447" s="8">
        <v>3.183468177999893E-2</v>
      </c>
      <c r="F447" s="8">
        <v>4.0028170017599438E-2</v>
      </c>
      <c r="G447" s="8">
        <v>3.7556821882366226E-2</v>
      </c>
      <c r="H447" s="8">
        <v>3.1172717431018439E-2</v>
      </c>
      <c r="I447" s="8">
        <v>0.19681927219699949</v>
      </c>
      <c r="J447" s="8">
        <f t="shared" si="18"/>
        <v>0.33741166330798256</v>
      </c>
      <c r="K447" s="8">
        <v>0.43863516230037736</v>
      </c>
      <c r="L447" s="3" t="s">
        <v>20</v>
      </c>
      <c r="M447" s="4">
        <v>388760</v>
      </c>
      <c r="N447" s="18">
        <f t="shared" si="19"/>
        <v>0.1012234989923948</v>
      </c>
      <c r="O447" s="20">
        <f t="shared" si="20"/>
        <v>0.23076923076923084</v>
      </c>
    </row>
    <row r="448" spans="1:15" x14ac:dyDescent="0.2">
      <c r="A448" s="3" t="s">
        <v>17</v>
      </c>
      <c r="B448" s="3" t="s">
        <v>476</v>
      </c>
      <c r="C448" s="3" t="s">
        <v>708</v>
      </c>
      <c r="D448" s="3" t="s">
        <v>622</v>
      </c>
      <c r="E448" s="8">
        <v>4.9114999386833891E-2</v>
      </c>
      <c r="F448" s="8">
        <v>0.25868378047023988</v>
      </c>
      <c r="G448" s="8">
        <v>0.10906349041057124</v>
      </c>
      <c r="H448" s="8">
        <v>4.1622998045026088E-2</v>
      </c>
      <c r="I448" s="8">
        <v>0.26755781219028657</v>
      </c>
      <c r="J448" s="8">
        <f t="shared" si="18"/>
        <v>0.72604308050295763</v>
      </c>
      <c r="K448" s="8">
        <v>1.0699512077400122</v>
      </c>
      <c r="L448" s="3" t="s">
        <v>22</v>
      </c>
      <c r="M448" s="4">
        <v>627881</v>
      </c>
      <c r="N448" s="18">
        <f t="shared" si="19"/>
        <v>0.34390812723705455</v>
      </c>
      <c r="O448" s="20">
        <f t="shared" si="20"/>
        <v>0.32142412172557772</v>
      </c>
    </row>
    <row r="449" spans="1:15" x14ac:dyDescent="0.2">
      <c r="A449" s="3" t="s">
        <v>17</v>
      </c>
      <c r="B449" s="3" t="s">
        <v>477</v>
      </c>
      <c r="C449" s="3" t="s">
        <v>720</v>
      </c>
      <c r="D449" s="3" t="s">
        <v>641</v>
      </c>
      <c r="E449" s="8">
        <v>0.11472580350294637</v>
      </c>
      <c r="F449" s="8">
        <v>8.8784148661579812E-2</v>
      </c>
      <c r="G449" s="8">
        <v>0.16911906466451329</v>
      </c>
      <c r="H449" s="8">
        <v>3.24931359068115E-2</v>
      </c>
      <c r="I449" s="8">
        <v>0.25769236158817832</v>
      </c>
      <c r="J449" s="8">
        <f t="shared" si="18"/>
        <v>0.66281451432402938</v>
      </c>
      <c r="K449" s="8">
        <v>0.86165886862123819</v>
      </c>
      <c r="L449" s="3" t="s">
        <v>20</v>
      </c>
      <c r="M449" s="4">
        <v>172508</v>
      </c>
      <c r="N449" s="18">
        <f t="shared" si="19"/>
        <v>0.19884435429720881</v>
      </c>
      <c r="O449" s="20">
        <f t="shared" si="20"/>
        <v>0.23076923076923078</v>
      </c>
    </row>
    <row r="450" spans="1:15" x14ac:dyDescent="0.2">
      <c r="A450" s="3" t="s">
        <v>17</v>
      </c>
      <c r="B450" s="3" t="s">
        <v>478</v>
      </c>
      <c r="C450" s="3" t="s">
        <v>672</v>
      </c>
      <c r="D450" s="3" t="s">
        <v>557</v>
      </c>
      <c r="E450" s="8">
        <v>0.4554352910985352</v>
      </c>
      <c r="F450" s="8">
        <v>0.25209989365092067</v>
      </c>
      <c r="G450" s="8">
        <v>0.12089521714390448</v>
      </c>
      <c r="H450" s="8">
        <v>4.4318692219115143E-2</v>
      </c>
      <c r="I450" s="8">
        <v>6.6000272912702621E-2</v>
      </c>
      <c r="J450" s="8">
        <f t="shared" si="18"/>
        <v>0.93874936702517808</v>
      </c>
      <c r="K450" s="8">
        <v>1.2203741771327314</v>
      </c>
      <c r="L450" s="3" t="s">
        <v>24</v>
      </c>
      <c r="M450" s="4">
        <v>111722</v>
      </c>
      <c r="N450" s="18">
        <f t="shared" si="19"/>
        <v>0.28162481010755336</v>
      </c>
      <c r="O450" s="20">
        <f t="shared" si="20"/>
        <v>0.23076923076923073</v>
      </c>
    </row>
    <row r="451" spans="1:15" x14ac:dyDescent="0.2">
      <c r="A451" s="3" t="s">
        <v>17</v>
      </c>
      <c r="B451" s="3" t="s">
        <v>479</v>
      </c>
      <c r="C451" s="3" t="s">
        <v>721</v>
      </c>
      <c r="D451" s="3" t="s">
        <v>642</v>
      </c>
      <c r="E451" s="8">
        <v>0.10253932691319734</v>
      </c>
      <c r="F451" s="8">
        <v>0.1077445583608206</v>
      </c>
      <c r="G451" s="8">
        <v>1.0555126431896489E-2</v>
      </c>
      <c r="H451" s="8">
        <v>1.1354819002756884E-2</v>
      </c>
      <c r="I451" s="8">
        <v>0.1071574575431065</v>
      </c>
      <c r="J451" s="8">
        <f t="shared" ref="J451:J513" si="21">SUM(E451:I451)</f>
        <v>0.33935128825177779</v>
      </c>
      <c r="K451" s="8">
        <v>0.44115667472731113</v>
      </c>
      <c r="L451" s="3" t="s">
        <v>24</v>
      </c>
      <c r="M451" s="4">
        <v>119923</v>
      </c>
      <c r="N451" s="18">
        <f t="shared" ref="N451:N513" si="22">K451-J451</f>
        <v>0.10180538647553333</v>
      </c>
      <c r="O451" s="20">
        <f t="shared" ref="O451:O513" si="23">N451/K451</f>
        <v>0.23076923076923075</v>
      </c>
    </row>
    <row r="452" spans="1:15" x14ac:dyDescent="0.2">
      <c r="A452" s="3" t="s">
        <v>17</v>
      </c>
      <c r="B452" s="3" t="s">
        <v>480</v>
      </c>
      <c r="C452" s="3" t="s">
        <v>674</v>
      </c>
      <c r="D452" s="3" t="s">
        <v>559</v>
      </c>
      <c r="E452" s="8">
        <v>0.17864364094584001</v>
      </c>
      <c r="F452" s="8">
        <v>0.17655810011323822</v>
      </c>
      <c r="G452" s="8">
        <v>4.2859649697869533E-2</v>
      </c>
      <c r="H452" s="8">
        <v>3.7507713729231874E-2</v>
      </c>
      <c r="I452" s="8">
        <v>6.300866567889421E-2</v>
      </c>
      <c r="J452" s="8">
        <f t="shared" si="21"/>
        <v>0.49857777016507387</v>
      </c>
      <c r="K452" s="8">
        <v>0.64815110121459607</v>
      </c>
      <c r="L452" s="3" t="s">
        <v>20</v>
      </c>
      <c r="M452" s="4">
        <v>596685</v>
      </c>
      <c r="N452" s="18">
        <f t="shared" si="22"/>
        <v>0.1495733310495222</v>
      </c>
      <c r="O452" s="20">
        <f t="shared" si="23"/>
        <v>0.23076923076923081</v>
      </c>
    </row>
    <row r="453" spans="1:15" x14ac:dyDescent="0.2">
      <c r="A453" s="3" t="s">
        <v>17</v>
      </c>
      <c r="B453" s="3" t="s">
        <v>481</v>
      </c>
      <c r="C453" s="3" t="s">
        <v>722</v>
      </c>
      <c r="D453" s="3" t="s">
        <v>643</v>
      </c>
      <c r="E453" s="8">
        <v>0.33979333358748054</v>
      </c>
      <c r="F453" s="8">
        <v>0.17545869164091271</v>
      </c>
      <c r="G453" s="8">
        <v>0.13007313243281612</v>
      </c>
      <c r="H453" s="8">
        <v>2.6226704091291454E-2</v>
      </c>
      <c r="I453" s="8">
        <v>9.3584695089614645E-3</v>
      </c>
      <c r="J453" s="8">
        <f t="shared" si="21"/>
        <v>0.68091033126146228</v>
      </c>
      <c r="K453" s="8">
        <v>0.88518343063990101</v>
      </c>
      <c r="L453" s="3" t="s">
        <v>20</v>
      </c>
      <c r="M453" s="4">
        <v>137009</v>
      </c>
      <c r="N453" s="18">
        <f t="shared" si="22"/>
        <v>0.20427309937843874</v>
      </c>
      <c r="O453" s="20">
        <f t="shared" si="23"/>
        <v>0.23076923076923081</v>
      </c>
    </row>
    <row r="454" spans="1:15" x14ac:dyDescent="0.2">
      <c r="A454" s="3" t="s">
        <v>17</v>
      </c>
      <c r="B454" s="3" t="s">
        <v>482</v>
      </c>
      <c r="C454" s="3" t="s">
        <v>676</v>
      </c>
      <c r="D454" s="3" t="s">
        <v>561</v>
      </c>
      <c r="E454" s="8">
        <v>1.8630235589116861E-2</v>
      </c>
      <c r="F454" s="8">
        <v>1.0852114904898013E-3</v>
      </c>
      <c r="G454" s="8">
        <v>0.18679023326862704</v>
      </c>
      <c r="H454" s="8">
        <v>8.1580574368210323E-3</v>
      </c>
      <c r="I454" s="8">
        <v>0.12813045526503727</v>
      </c>
      <c r="J454" s="8">
        <f t="shared" si="21"/>
        <v>0.34279419305009196</v>
      </c>
      <c r="K454" s="8">
        <v>0.44563245096511955</v>
      </c>
      <c r="L454" s="3" t="s">
        <v>22</v>
      </c>
      <c r="M454" s="4">
        <v>565413</v>
      </c>
      <c r="N454" s="18">
        <f t="shared" si="22"/>
        <v>0.1028382579150276</v>
      </c>
      <c r="O454" s="20">
        <f t="shared" si="23"/>
        <v>0.23076923076923078</v>
      </c>
    </row>
    <row r="455" spans="1:15" x14ac:dyDescent="0.2">
      <c r="A455" s="3" t="s">
        <v>17</v>
      </c>
      <c r="B455" s="3" t="s">
        <v>483</v>
      </c>
      <c r="C455" s="3" t="s">
        <v>699</v>
      </c>
      <c r="D455" s="3" t="s">
        <v>644</v>
      </c>
      <c r="E455" s="8">
        <v>9.9593934868875467E-2</v>
      </c>
      <c r="F455" s="8">
        <v>0.18778614492278115</v>
      </c>
      <c r="G455" s="8">
        <v>0.19372453023202901</v>
      </c>
      <c r="H455" s="8">
        <v>7.9666202791989164E-3</v>
      </c>
      <c r="I455" s="8">
        <v>7.8091504845813281E-3</v>
      </c>
      <c r="J455" s="8">
        <f t="shared" si="21"/>
        <v>0.49688038078746583</v>
      </c>
      <c r="K455" s="8">
        <v>0.72355762739596363</v>
      </c>
      <c r="L455" s="3" t="s">
        <v>22</v>
      </c>
      <c r="M455" s="4">
        <v>45715</v>
      </c>
      <c r="N455" s="18">
        <f t="shared" si="22"/>
        <v>0.22667724660849781</v>
      </c>
      <c r="O455" s="20">
        <f t="shared" si="23"/>
        <v>0.31328153836798645</v>
      </c>
    </row>
    <row r="456" spans="1:15" x14ac:dyDescent="0.2">
      <c r="A456" s="3" t="s">
        <v>17</v>
      </c>
      <c r="B456" s="3" t="s">
        <v>484</v>
      </c>
      <c r="C456" s="3" t="s">
        <v>700</v>
      </c>
      <c r="D456" s="3" t="s">
        <v>645</v>
      </c>
      <c r="E456" s="8">
        <v>0.10683564645656018</v>
      </c>
      <c r="F456" s="8">
        <v>9.3558864360472997E-3</v>
      </c>
      <c r="G456" s="8">
        <v>0.10700454071189723</v>
      </c>
      <c r="H456" s="8">
        <v>1.0754421619675337E-2</v>
      </c>
      <c r="I456" s="8">
        <v>0.18617339058657742</v>
      </c>
      <c r="J456" s="8">
        <f t="shared" si="21"/>
        <v>0.42012388581075744</v>
      </c>
      <c r="K456" s="8">
        <v>0.66692869990342152</v>
      </c>
      <c r="L456" s="3" t="s">
        <v>20</v>
      </c>
      <c r="M456" s="4">
        <v>505260</v>
      </c>
      <c r="N456" s="18">
        <f t="shared" si="22"/>
        <v>0.24680481409266408</v>
      </c>
      <c r="O456" s="20">
        <f t="shared" si="23"/>
        <v>0.37006176841453081</v>
      </c>
    </row>
    <row r="457" spans="1:15" x14ac:dyDescent="0.2">
      <c r="A457" s="3" t="s">
        <v>17</v>
      </c>
      <c r="B457" s="3" t="s">
        <v>485</v>
      </c>
      <c r="C457" s="3" t="s">
        <v>701</v>
      </c>
      <c r="D457" s="3" t="s">
        <v>646</v>
      </c>
      <c r="E457" s="8">
        <v>0.33427405064082044</v>
      </c>
      <c r="F457" s="8">
        <v>0.16257396412965747</v>
      </c>
      <c r="G457" s="8">
        <v>2.3815960492721056E-2</v>
      </c>
      <c r="H457" s="8">
        <v>1.1338940863205877E-2</v>
      </c>
      <c r="I457" s="8">
        <v>0.15280812805107399</v>
      </c>
      <c r="J457" s="8">
        <f t="shared" si="21"/>
        <v>0.68481104417747884</v>
      </c>
      <c r="K457" s="8">
        <v>0.89025435743072256</v>
      </c>
      <c r="L457" s="3" t="s">
        <v>24</v>
      </c>
      <c r="M457" s="4">
        <v>253359</v>
      </c>
      <c r="N457" s="18">
        <f t="shared" si="22"/>
        <v>0.20544331325324372</v>
      </c>
      <c r="O457" s="20">
        <f t="shared" si="23"/>
        <v>0.23076923076923084</v>
      </c>
    </row>
    <row r="458" spans="1:15" x14ac:dyDescent="0.2">
      <c r="A458" s="3" t="s">
        <v>17</v>
      </c>
      <c r="B458" s="3" t="s">
        <v>486</v>
      </c>
      <c r="C458" s="3" t="s">
        <v>702</v>
      </c>
      <c r="D458" s="3" t="s">
        <v>616</v>
      </c>
      <c r="E458" s="8">
        <v>0.49562432109202204</v>
      </c>
      <c r="F458" s="8">
        <v>0.19072273879094506</v>
      </c>
      <c r="G458" s="8">
        <v>0.10923009729488342</v>
      </c>
      <c r="H458" s="8">
        <v>3.4394132812422838E-2</v>
      </c>
      <c r="I458" s="8">
        <v>0.18655623765670962</v>
      </c>
      <c r="J458" s="8">
        <f t="shared" si="21"/>
        <v>1.016527527646983</v>
      </c>
      <c r="K458" s="8">
        <v>1.6598293177289658</v>
      </c>
      <c r="L458" s="3" t="s">
        <v>24</v>
      </c>
      <c r="M458" s="4">
        <v>192146</v>
      </c>
      <c r="N458" s="18">
        <f t="shared" si="22"/>
        <v>0.64330179008198285</v>
      </c>
      <c r="O458" s="20">
        <f t="shared" si="23"/>
        <v>0.38757104914990292</v>
      </c>
    </row>
    <row r="459" spans="1:15" x14ac:dyDescent="0.2">
      <c r="A459" s="3" t="s">
        <v>17</v>
      </c>
      <c r="B459" s="3" t="s">
        <v>487</v>
      </c>
      <c r="C459" s="3" t="s">
        <v>678</v>
      </c>
      <c r="D459" s="3" t="s">
        <v>566</v>
      </c>
      <c r="E459" s="8">
        <v>0.10035715187128685</v>
      </c>
      <c r="F459" s="8">
        <v>6.366396362137669E-2</v>
      </c>
      <c r="G459" s="8">
        <v>0.19884974813256334</v>
      </c>
      <c r="H459" s="8">
        <v>1.440249075965306E-2</v>
      </c>
      <c r="I459" s="8">
        <v>0.22589195214798483</v>
      </c>
      <c r="J459" s="8">
        <f t="shared" si="21"/>
        <v>0.60316530653286482</v>
      </c>
      <c r="K459" s="8">
        <v>0.78411489849272431</v>
      </c>
      <c r="L459" s="3" t="s">
        <v>22</v>
      </c>
      <c r="M459" s="4">
        <v>45113</v>
      </c>
      <c r="N459" s="18">
        <f t="shared" si="22"/>
        <v>0.18094959195985949</v>
      </c>
      <c r="O459" s="20">
        <f t="shared" si="23"/>
        <v>0.23076923076923081</v>
      </c>
    </row>
    <row r="460" spans="1:15" x14ac:dyDescent="0.2">
      <c r="A460" s="3" t="s">
        <v>17</v>
      </c>
      <c r="B460" s="3" t="s">
        <v>488</v>
      </c>
      <c r="C460" s="3" t="s">
        <v>703</v>
      </c>
      <c r="D460" s="3" t="s">
        <v>617</v>
      </c>
      <c r="E460" s="8">
        <v>0.11678332208169923</v>
      </c>
      <c r="F460" s="8">
        <v>1.4780378750048761E-2</v>
      </c>
      <c r="G460" s="8">
        <v>0.14554514635880927</v>
      </c>
      <c r="H460" s="8">
        <v>2.8554620291963541E-3</v>
      </c>
      <c r="I460" s="8">
        <v>0.1060207604162261</v>
      </c>
      <c r="J460" s="8">
        <f t="shared" si="21"/>
        <v>0.38598506963597973</v>
      </c>
      <c r="K460" s="8">
        <v>0.50178059052677371</v>
      </c>
      <c r="L460" s="3" t="s">
        <v>20</v>
      </c>
      <c r="M460" s="4">
        <v>573247</v>
      </c>
      <c r="N460" s="18">
        <f t="shared" si="22"/>
        <v>0.11579552089079398</v>
      </c>
      <c r="O460" s="20">
        <f t="shared" si="23"/>
        <v>0.23076923076923087</v>
      </c>
    </row>
    <row r="461" spans="1:15" x14ac:dyDescent="0.2">
      <c r="A461" s="3" t="s">
        <v>17</v>
      </c>
      <c r="B461" s="3" t="s">
        <v>489</v>
      </c>
      <c r="C461" s="3" t="s">
        <v>680</v>
      </c>
      <c r="D461" s="3" t="s">
        <v>568</v>
      </c>
      <c r="E461" s="8">
        <v>0.43854943920532363</v>
      </c>
      <c r="F461" s="8">
        <v>0.2021564154987473</v>
      </c>
      <c r="G461" s="8">
        <v>6.8279052308084509E-3</v>
      </c>
      <c r="H461" s="8">
        <v>1.3662641392225967E-2</v>
      </c>
      <c r="I461" s="8">
        <v>0.10348242029087287</v>
      </c>
      <c r="J461" s="8">
        <f t="shared" si="21"/>
        <v>0.76467882161797818</v>
      </c>
      <c r="K461" s="8">
        <v>0.99408246810337164</v>
      </c>
      <c r="L461" s="3" t="s">
        <v>20</v>
      </c>
      <c r="M461" s="4">
        <v>1289272</v>
      </c>
      <c r="N461" s="18">
        <f t="shared" si="22"/>
        <v>0.22940364648539346</v>
      </c>
      <c r="O461" s="20">
        <f t="shared" si="23"/>
        <v>0.23076923076923078</v>
      </c>
    </row>
    <row r="462" spans="1:15" x14ac:dyDescent="0.2">
      <c r="A462" s="3" t="s">
        <v>17</v>
      </c>
      <c r="B462" s="3" t="s">
        <v>490</v>
      </c>
      <c r="C462" s="3" t="s">
        <v>704</v>
      </c>
      <c r="D462" s="3" t="s">
        <v>618</v>
      </c>
      <c r="E462" s="8">
        <v>0.34193659002828725</v>
      </c>
      <c r="F462" s="8">
        <v>0.25978810660125329</v>
      </c>
      <c r="G462" s="8">
        <v>5.313140353364372E-2</v>
      </c>
      <c r="H462" s="8">
        <v>7.1906414418635546E-3</v>
      </c>
      <c r="I462" s="8">
        <v>0.25142709083991632</v>
      </c>
      <c r="J462" s="8">
        <f t="shared" si="21"/>
        <v>0.91347383244496416</v>
      </c>
      <c r="K462" s="8">
        <v>1.2833558446587847</v>
      </c>
      <c r="L462" s="3" t="s">
        <v>22</v>
      </c>
      <c r="M462" s="4">
        <v>200687</v>
      </c>
      <c r="N462" s="18">
        <f t="shared" si="22"/>
        <v>0.36988201221382055</v>
      </c>
      <c r="O462" s="20">
        <f t="shared" si="23"/>
        <v>0.28821469411873352</v>
      </c>
    </row>
    <row r="463" spans="1:15" x14ac:dyDescent="0.2">
      <c r="A463" s="3" t="s">
        <v>17</v>
      </c>
      <c r="B463" s="3" t="s">
        <v>491</v>
      </c>
      <c r="C463" s="3" t="s">
        <v>705</v>
      </c>
      <c r="D463" s="3" t="s">
        <v>619</v>
      </c>
      <c r="E463" s="8">
        <v>0.23298178913090534</v>
      </c>
      <c r="F463" s="8">
        <v>3.4584361031124146E-2</v>
      </c>
      <c r="G463" s="8">
        <v>2.395701222855471E-2</v>
      </c>
      <c r="H463" s="8">
        <v>3.1470781772518906E-2</v>
      </c>
      <c r="I463" s="8">
        <v>0.24280701322699189</v>
      </c>
      <c r="J463" s="8">
        <f t="shared" si="21"/>
        <v>0.56580095739009506</v>
      </c>
      <c r="K463" s="8">
        <v>0.92775019655173785</v>
      </c>
      <c r="L463" s="3" t="s">
        <v>24</v>
      </c>
      <c r="M463" s="4">
        <v>61694</v>
      </c>
      <c r="N463" s="18">
        <f t="shared" si="22"/>
        <v>0.36194923916164279</v>
      </c>
      <c r="O463" s="20">
        <f t="shared" si="23"/>
        <v>0.39013652652075503</v>
      </c>
    </row>
    <row r="464" spans="1:15" x14ac:dyDescent="0.2">
      <c r="A464" s="3" t="s">
        <v>17</v>
      </c>
      <c r="B464" s="3" t="s">
        <v>492</v>
      </c>
      <c r="C464" s="3" t="s">
        <v>682</v>
      </c>
      <c r="D464" s="3" t="s">
        <v>571</v>
      </c>
      <c r="E464" s="8">
        <v>0.17295290884234416</v>
      </c>
      <c r="F464" s="8">
        <v>0.21086164727357778</v>
      </c>
      <c r="G464" s="8">
        <v>5.8977142959756312E-3</v>
      </c>
      <c r="H464" s="8">
        <v>2.5235490282418151E-2</v>
      </c>
      <c r="I464" s="8">
        <v>0.25557742705515785</v>
      </c>
      <c r="J464" s="8">
        <f t="shared" si="21"/>
        <v>0.67052518774947356</v>
      </c>
      <c r="K464" s="8">
        <v>1.1284790060074559</v>
      </c>
      <c r="L464" s="3" t="s">
        <v>24</v>
      </c>
      <c r="M464" s="4">
        <v>211991</v>
      </c>
      <c r="N464" s="18">
        <f t="shared" si="22"/>
        <v>0.45795381825798231</v>
      </c>
      <c r="O464" s="20">
        <f t="shared" si="23"/>
        <v>0.40581509786187075</v>
      </c>
    </row>
    <row r="465" spans="1:15" x14ac:dyDescent="0.2">
      <c r="A465" s="3" t="s">
        <v>17</v>
      </c>
      <c r="B465" s="3" t="s">
        <v>493</v>
      </c>
      <c r="C465" s="3" t="s">
        <v>706</v>
      </c>
      <c r="D465" s="3" t="s">
        <v>620</v>
      </c>
      <c r="E465" s="8">
        <v>0.49421259749806001</v>
      </c>
      <c r="F465" s="8">
        <v>0.13622657429383114</v>
      </c>
      <c r="G465" s="8">
        <v>2.9003943809624167E-2</v>
      </c>
      <c r="H465" s="8">
        <v>3.0155889076660704E-2</v>
      </c>
      <c r="I465" s="8">
        <v>3.3944441827867607E-2</v>
      </c>
      <c r="J465" s="8">
        <f t="shared" si="21"/>
        <v>0.72354344650604352</v>
      </c>
      <c r="K465" s="8">
        <v>1.0963928743016846</v>
      </c>
      <c r="L465" s="3" t="s">
        <v>24</v>
      </c>
      <c r="M465" s="4">
        <v>152371</v>
      </c>
      <c r="N465" s="18">
        <f t="shared" si="22"/>
        <v>0.37284942779564112</v>
      </c>
      <c r="O465" s="20">
        <f t="shared" si="23"/>
        <v>0.34006918189167973</v>
      </c>
    </row>
    <row r="466" spans="1:15" x14ac:dyDescent="0.2">
      <c r="A466" s="3" t="s">
        <v>17</v>
      </c>
      <c r="B466" s="3" t="s">
        <v>494</v>
      </c>
      <c r="C466" s="3" t="s">
        <v>684</v>
      </c>
      <c r="D466" s="3" t="s">
        <v>573</v>
      </c>
      <c r="E466" s="8">
        <v>0.4605144777701346</v>
      </c>
      <c r="F466" s="8">
        <v>0.29445605437983763</v>
      </c>
      <c r="G466" s="8">
        <v>6.2602421013340889E-2</v>
      </c>
      <c r="H466" s="8">
        <v>2.3228487222206124E-2</v>
      </c>
      <c r="I466" s="8">
        <v>6.7940026897950576E-2</v>
      </c>
      <c r="J466" s="8">
        <f t="shared" si="21"/>
        <v>0.90874146728346983</v>
      </c>
      <c r="K466" s="8">
        <v>1.1813639074685107</v>
      </c>
      <c r="L466" s="3" t="s">
        <v>20</v>
      </c>
      <c r="M466" s="4">
        <v>511211</v>
      </c>
      <c r="N466" s="18">
        <f t="shared" si="22"/>
        <v>0.27262244018504089</v>
      </c>
      <c r="O466" s="20">
        <f t="shared" si="23"/>
        <v>0.23076923076923073</v>
      </c>
    </row>
    <row r="467" spans="1:15" x14ac:dyDescent="0.2">
      <c r="A467" s="3" t="s">
        <v>17</v>
      </c>
      <c r="B467" s="3" t="s">
        <v>495</v>
      </c>
      <c r="C467" s="3" t="s">
        <v>707</v>
      </c>
      <c r="D467" s="3" t="s">
        <v>647</v>
      </c>
      <c r="E467" s="8">
        <v>0.39620139424546164</v>
      </c>
      <c r="F467" s="8">
        <v>0.22923397056747646</v>
      </c>
      <c r="G467" s="8">
        <v>2.8621215720674643E-2</v>
      </c>
      <c r="H467" s="8">
        <v>4.1666747005173498E-2</v>
      </c>
      <c r="I467" s="8">
        <v>0.19591435207518634</v>
      </c>
      <c r="J467" s="8">
        <f t="shared" si="21"/>
        <v>0.89163767961397256</v>
      </c>
      <c r="K467" s="8">
        <v>1.3408892140316695</v>
      </c>
      <c r="L467" s="3" t="s">
        <v>20</v>
      </c>
      <c r="M467" s="4">
        <v>600917</v>
      </c>
      <c r="N467" s="18">
        <f t="shared" si="22"/>
        <v>0.44925153441769694</v>
      </c>
      <c r="O467" s="20">
        <f t="shared" si="23"/>
        <v>0.33504000906005227</v>
      </c>
    </row>
    <row r="468" spans="1:15" x14ac:dyDescent="0.2">
      <c r="A468" s="3" t="s">
        <v>17</v>
      </c>
      <c r="B468" s="3" t="s">
        <v>496</v>
      </c>
      <c r="C468" s="3" t="s">
        <v>686</v>
      </c>
      <c r="D468" s="3" t="s">
        <v>575</v>
      </c>
      <c r="E468" s="8">
        <v>0.47358298023945145</v>
      </c>
      <c r="F468" s="8">
        <v>0.23631670450753825</v>
      </c>
      <c r="G468" s="8">
        <v>0.12317135584907941</v>
      </c>
      <c r="H468" s="8">
        <v>4.2850989966401548E-2</v>
      </c>
      <c r="I468" s="8">
        <v>0.28406578693735435</v>
      </c>
      <c r="J468" s="8">
        <f t="shared" si="21"/>
        <v>1.159987817499825</v>
      </c>
      <c r="K468" s="8">
        <v>1.6228854667279471</v>
      </c>
      <c r="L468" s="3" t="s">
        <v>24</v>
      </c>
      <c r="M468" s="4">
        <v>46516</v>
      </c>
      <c r="N468" s="18">
        <f t="shared" si="22"/>
        <v>0.46289764922812204</v>
      </c>
      <c r="O468" s="20">
        <f t="shared" si="23"/>
        <v>0.28523124935083299</v>
      </c>
    </row>
    <row r="469" spans="1:15" x14ac:dyDescent="0.2">
      <c r="A469" s="3" t="s">
        <v>17</v>
      </c>
      <c r="B469" s="3" t="s">
        <v>497</v>
      </c>
      <c r="C469" s="3" t="s">
        <v>708</v>
      </c>
      <c r="D469" s="3" t="s">
        <v>648</v>
      </c>
      <c r="E469" s="8">
        <v>0.29129565924608997</v>
      </c>
      <c r="F469" s="8">
        <v>0.25915373313492424</v>
      </c>
      <c r="G469" s="8">
        <v>0.18092837336303616</v>
      </c>
      <c r="H469" s="8">
        <v>4.4636728609252253E-2</v>
      </c>
      <c r="I469" s="8">
        <v>3.1894901571415599E-2</v>
      </c>
      <c r="J469" s="8">
        <f t="shared" si="21"/>
        <v>0.80790939592471822</v>
      </c>
      <c r="K469" s="8">
        <v>1.249919982124496</v>
      </c>
      <c r="L469" s="3" t="s">
        <v>24</v>
      </c>
      <c r="M469" s="4">
        <v>186721</v>
      </c>
      <c r="N469" s="18">
        <f t="shared" si="22"/>
        <v>0.44201058619977773</v>
      </c>
      <c r="O469" s="20">
        <f t="shared" si="23"/>
        <v>0.35363110640769968</v>
      </c>
    </row>
    <row r="470" spans="1:15" x14ac:dyDescent="0.2">
      <c r="A470" s="3" t="s">
        <v>17</v>
      </c>
      <c r="B470" s="3" t="s">
        <v>498</v>
      </c>
      <c r="C470" s="3" t="s">
        <v>709</v>
      </c>
      <c r="D470" s="3" t="s">
        <v>623</v>
      </c>
      <c r="E470" s="8">
        <v>6.9632675090787965E-2</v>
      </c>
      <c r="F470" s="8">
        <v>0.16955737444676097</v>
      </c>
      <c r="G470" s="8">
        <v>0.18544079705287575</v>
      </c>
      <c r="H470" s="8">
        <v>1.560348079456882E-2</v>
      </c>
      <c r="I470" s="8">
        <v>1.2300507475062283E-2</v>
      </c>
      <c r="J470" s="8">
        <f t="shared" si="21"/>
        <v>0.4525348348600558</v>
      </c>
      <c r="K470" s="8">
        <v>0.73060328689182308</v>
      </c>
      <c r="L470" s="3" t="s">
        <v>22</v>
      </c>
      <c r="M470" s="4">
        <v>365557</v>
      </c>
      <c r="N470" s="18">
        <f t="shared" si="22"/>
        <v>0.27806845203176728</v>
      </c>
      <c r="O470" s="20">
        <f t="shared" si="23"/>
        <v>0.38060115115926046</v>
      </c>
    </row>
    <row r="471" spans="1:15" x14ac:dyDescent="0.2">
      <c r="A471" s="3" t="s">
        <v>17</v>
      </c>
      <c r="B471" s="3" t="s">
        <v>499</v>
      </c>
      <c r="C471" s="3" t="s">
        <v>688</v>
      </c>
      <c r="D471" s="3" t="s">
        <v>578</v>
      </c>
      <c r="E471" s="8">
        <v>0.28023902339360535</v>
      </c>
      <c r="F471" s="8">
        <v>0.29727726158142631</v>
      </c>
      <c r="G471" s="8">
        <v>2.319379520274132E-2</v>
      </c>
      <c r="H471" s="8">
        <v>2.6696311981020789E-2</v>
      </c>
      <c r="I471" s="8">
        <v>0.24817763463594367</v>
      </c>
      <c r="J471" s="8">
        <f t="shared" si="21"/>
        <v>0.87558402679473746</v>
      </c>
      <c r="K471" s="8">
        <v>1.2834292355164518</v>
      </c>
      <c r="L471" s="3" t="s">
        <v>24</v>
      </c>
      <c r="M471" s="4">
        <v>230632</v>
      </c>
      <c r="N471" s="18">
        <f t="shared" si="22"/>
        <v>0.40784520872171437</v>
      </c>
      <c r="O471" s="20">
        <f t="shared" si="23"/>
        <v>0.31777771413910288</v>
      </c>
    </row>
    <row r="472" spans="1:15" x14ac:dyDescent="0.2">
      <c r="A472" s="3" t="s">
        <v>17</v>
      </c>
      <c r="B472" s="3" t="s">
        <v>500</v>
      </c>
      <c r="C472" s="3" t="s">
        <v>710</v>
      </c>
      <c r="D472" s="3" t="s">
        <v>649</v>
      </c>
      <c r="E472" s="8">
        <v>0.29346424469654148</v>
      </c>
      <c r="F472" s="8">
        <v>0.10120864345048648</v>
      </c>
      <c r="G472" s="8">
        <v>3.5201178197284147E-2</v>
      </c>
      <c r="H472" s="8">
        <v>7.3696538595031675E-4</v>
      </c>
      <c r="I472" s="8">
        <v>0.16927337899055622</v>
      </c>
      <c r="J472" s="8">
        <f t="shared" si="21"/>
        <v>0.59988441072081855</v>
      </c>
      <c r="K472" s="8">
        <v>0.97292717582769839</v>
      </c>
      <c r="L472" s="3" t="s">
        <v>24</v>
      </c>
      <c r="M472" s="4">
        <v>38680</v>
      </c>
      <c r="N472" s="18">
        <f t="shared" si="22"/>
        <v>0.37304276510687984</v>
      </c>
      <c r="O472" s="20">
        <f t="shared" si="23"/>
        <v>0.38342311159056808</v>
      </c>
    </row>
    <row r="473" spans="1:15" x14ac:dyDescent="0.2">
      <c r="A473" s="3" t="s">
        <v>17</v>
      </c>
      <c r="B473" s="3" t="s">
        <v>501</v>
      </c>
      <c r="C473" s="3" t="s">
        <v>690</v>
      </c>
      <c r="D473" s="3" t="s">
        <v>580</v>
      </c>
      <c r="E473" s="8">
        <v>2.4784492361573152E-2</v>
      </c>
      <c r="F473" s="8">
        <v>0.20013605364064546</v>
      </c>
      <c r="G473" s="8">
        <v>4.7694462437535057E-2</v>
      </c>
      <c r="H473" s="8">
        <v>6.4880611509061607E-3</v>
      </c>
      <c r="I473" s="8">
        <v>0.22034637183630978</v>
      </c>
      <c r="J473" s="8">
        <f t="shared" si="21"/>
        <v>0.49944944142696962</v>
      </c>
      <c r="K473" s="8">
        <v>0.64928427385506049</v>
      </c>
      <c r="L473" s="3" t="s">
        <v>24</v>
      </c>
      <c r="M473" s="4">
        <v>75963</v>
      </c>
      <c r="N473" s="18">
        <f t="shared" si="22"/>
        <v>0.14983483242809087</v>
      </c>
      <c r="O473" s="20">
        <f t="shared" si="23"/>
        <v>0.23076923076923075</v>
      </c>
    </row>
    <row r="474" spans="1:15" x14ac:dyDescent="0.2">
      <c r="A474" s="3" t="s">
        <v>17</v>
      </c>
      <c r="B474" s="3" t="s">
        <v>502</v>
      </c>
      <c r="C474" s="3" t="s">
        <v>711</v>
      </c>
      <c r="D474" s="3" t="s">
        <v>625</v>
      </c>
      <c r="E474" s="8">
        <v>0.19181908537280329</v>
      </c>
      <c r="F474" s="8">
        <v>0.27670575216323784</v>
      </c>
      <c r="G474" s="8">
        <v>2.5225422996750901E-2</v>
      </c>
      <c r="H474" s="8">
        <v>3.3085302688330091E-2</v>
      </c>
      <c r="I474" s="8">
        <v>0.1800659929528842</v>
      </c>
      <c r="J474" s="8">
        <f t="shared" si="21"/>
        <v>0.7069015561740063</v>
      </c>
      <c r="K474" s="8">
        <v>0.91897202302620817</v>
      </c>
      <c r="L474" s="3" t="s">
        <v>22</v>
      </c>
      <c r="M474" s="4">
        <v>315451</v>
      </c>
      <c r="N474" s="18">
        <f t="shared" si="22"/>
        <v>0.21207046685220188</v>
      </c>
      <c r="O474" s="20">
        <f t="shared" si="23"/>
        <v>0.23076923076923075</v>
      </c>
    </row>
    <row r="475" spans="1:15" x14ac:dyDescent="0.2">
      <c r="A475" s="3" t="s">
        <v>17</v>
      </c>
      <c r="B475" s="3" t="s">
        <v>503</v>
      </c>
      <c r="C475" s="3" t="s">
        <v>691</v>
      </c>
      <c r="D475" s="3" t="s">
        <v>582</v>
      </c>
      <c r="E475" s="8">
        <v>0.36357581142754075</v>
      </c>
      <c r="F475" s="8">
        <v>0.14483816772610308</v>
      </c>
      <c r="G475" s="8">
        <v>8.7650827475177495E-3</v>
      </c>
      <c r="H475" s="8">
        <v>5.3016059438282474E-3</v>
      </c>
      <c r="I475" s="8">
        <v>0.11401446431397479</v>
      </c>
      <c r="J475" s="8">
        <f t="shared" si="21"/>
        <v>0.63649513215896458</v>
      </c>
      <c r="K475" s="8">
        <v>1.0428390007608912</v>
      </c>
      <c r="L475" s="3" t="s">
        <v>24</v>
      </c>
      <c r="M475" s="4">
        <v>236517</v>
      </c>
      <c r="N475" s="18">
        <f t="shared" si="22"/>
        <v>0.40634386860192662</v>
      </c>
      <c r="O475" s="20">
        <f t="shared" si="23"/>
        <v>0.38965158409442319</v>
      </c>
    </row>
    <row r="476" spans="1:15" x14ac:dyDescent="0.2">
      <c r="A476" s="3" t="s">
        <v>17</v>
      </c>
      <c r="B476" s="3" t="s">
        <v>504</v>
      </c>
      <c r="C476" s="3" t="s">
        <v>699</v>
      </c>
      <c r="D476" s="3" t="s">
        <v>650</v>
      </c>
      <c r="E476" s="8">
        <v>0.25250848551734545</v>
      </c>
      <c r="F476" s="8">
        <v>6.0771497005127524E-2</v>
      </c>
      <c r="G476" s="8">
        <v>9.5642033843293492E-2</v>
      </c>
      <c r="H476" s="8">
        <v>4.3667841221050165E-3</v>
      </c>
      <c r="I476" s="8">
        <v>0.21724564873241822</v>
      </c>
      <c r="J476" s="8">
        <f t="shared" si="21"/>
        <v>0.63053444922028967</v>
      </c>
      <c r="K476" s="8">
        <v>0.99019855239773591</v>
      </c>
      <c r="L476" s="3" t="s">
        <v>22</v>
      </c>
      <c r="M476" s="4">
        <v>632109</v>
      </c>
      <c r="N476" s="18">
        <f t="shared" si="22"/>
        <v>0.35966410317744624</v>
      </c>
      <c r="O476" s="20">
        <f t="shared" si="23"/>
        <v>0.36322422640038249</v>
      </c>
    </row>
    <row r="477" spans="1:15" x14ac:dyDescent="0.2">
      <c r="A477" s="3" t="s">
        <v>17</v>
      </c>
      <c r="B477" s="3" t="s">
        <v>505</v>
      </c>
      <c r="C477" s="3" t="s">
        <v>700</v>
      </c>
      <c r="D477" s="3" t="s">
        <v>627</v>
      </c>
      <c r="E477" s="8">
        <v>0.42218563590886937</v>
      </c>
      <c r="F477" s="8">
        <v>7.2320730240581027E-2</v>
      </c>
      <c r="G477" s="8">
        <v>0.15333121077416401</v>
      </c>
      <c r="H477" s="8">
        <v>3.2793995355785713E-2</v>
      </c>
      <c r="I477" s="8">
        <v>2.0732999873990798E-3</v>
      </c>
      <c r="J477" s="8">
        <f t="shared" si="21"/>
        <v>0.68270487226679921</v>
      </c>
      <c r="K477" s="8">
        <v>1.1111062052786391</v>
      </c>
      <c r="L477" s="3" t="s">
        <v>24</v>
      </c>
      <c r="M477" s="4">
        <v>201302</v>
      </c>
      <c r="N477" s="18">
        <f t="shared" si="22"/>
        <v>0.42840133301183991</v>
      </c>
      <c r="O477" s="20">
        <f t="shared" si="23"/>
        <v>0.38556290206696037</v>
      </c>
    </row>
    <row r="478" spans="1:15" x14ac:dyDescent="0.2">
      <c r="A478" s="3" t="s">
        <v>17</v>
      </c>
      <c r="B478" s="3" t="s">
        <v>506</v>
      </c>
      <c r="C478" s="3" t="s">
        <v>701</v>
      </c>
      <c r="D478" s="3" t="s">
        <v>615</v>
      </c>
      <c r="E478" s="8">
        <v>0.20586537513667258</v>
      </c>
      <c r="F478" s="8">
        <v>2.5256406350058623E-2</v>
      </c>
      <c r="G478" s="8">
        <v>3.2699856256043124E-2</v>
      </c>
      <c r="H478" s="8">
        <v>1.4789598534731458E-2</v>
      </c>
      <c r="I478" s="8">
        <v>2.2040471992895272E-2</v>
      </c>
      <c r="J478" s="8">
        <f t="shared" si="21"/>
        <v>0.30065170827040105</v>
      </c>
      <c r="K478" s="8">
        <v>0.43775566738771071</v>
      </c>
      <c r="L478" s="3" t="s">
        <v>22</v>
      </c>
      <c r="M478" s="4">
        <v>180002</v>
      </c>
      <c r="N478" s="18">
        <f t="shared" si="22"/>
        <v>0.13710395911730966</v>
      </c>
      <c r="O478" s="20">
        <f t="shared" si="23"/>
        <v>0.31319745084163503</v>
      </c>
    </row>
    <row r="479" spans="1:15" x14ac:dyDescent="0.2">
      <c r="A479" s="3" t="s">
        <v>17</v>
      </c>
      <c r="B479" s="3" t="s">
        <v>507</v>
      </c>
      <c r="C479" s="3" t="s">
        <v>712</v>
      </c>
      <c r="D479" s="3" t="s">
        <v>629</v>
      </c>
      <c r="E479" s="8">
        <v>0.39630945771758347</v>
      </c>
      <c r="F479" s="8">
        <v>2.6965071424476426E-2</v>
      </c>
      <c r="G479" s="8">
        <v>5.7770054833860884E-2</v>
      </c>
      <c r="H479" s="8">
        <v>4.70982524446091E-2</v>
      </c>
      <c r="I479" s="8">
        <v>2.8314292521131521E-2</v>
      </c>
      <c r="J479" s="8">
        <f t="shared" si="21"/>
        <v>0.55645712894166133</v>
      </c>
      <c r="K479" s="8">
        <v>0.78632503186858849</v>
      </c>
      <c r="L479" s="3" t="s">
        <v>24</v>
      </c>
      <c r="M479" s="4">
        <v>213742</v>
      </c>
      <c r="N479" s="18">
        <f t="shared" si="22"/>
        <v>0.22986790292692716</v>
      </c>
      <c r="O479" s="20">
        <f t="shared" si="23"/>
        <v>0.29233191569735367</v>
      </c>
    </row>
    <row r="480" spans="1:15" x14ac:dyDescent="0.2">
      <c r="A480" s="3" t="s">
        <v>17</v>
      </c>
      <c r="B480" s="3" t="s">
        <v>508</v>
      </c>
      <c r="C480" s="3" t="s">
        <v>693</v>
      </c>
      <c r="D480" s="3" t="s">
        <v>587</v>
      </c>
      <c r="E480" s="8">
        <v>0.48186605521846532</v>
      </c>
      <c r="F480" s="8">
        <v>0.27300959898944976</v>
      </c>
      <c r="G480" s="8">
        <v>0.1922860845835983</v>
      </c>
      <c r="H480" s="8">
        <v>1.1890830926241159E-3</v>
      </c>
      <c r="I480" s="8">
        <v>5.8675796402439861E-2</v>
      </c>
      <c r="J480" s="8">
        <f t="shared" si="21"/>
        <v>1.0070266182865775</v>
      </c>
      <c r="K480" s="8">
        <v>1.3891765811223671</v>
      </c>
      <c r="L480" s="3" t="s">
        <v>24</v>
      </c>
      <c r="M480" s="4">
        <v>87595</v>
      </c>
      <c r="N480" s="18">
        <f t="shared" si="22"/>
        <v>0.38214996283578961</v>
      </c>
      <c r="O480" s="20">
        <f t="shared" si="23"/>
        <v>0.27509099133174025</v>
      </c>
    </row>
    <row r="481" spans="1:15" x14ac:dyDescent="0.2">
      <c r="A481" s="3" t="s">
        <v>17</v>
      </c>
      <c r="B481" s="3" t="s">
        <v>509</v>
      </c>
      <c r="C481" s="3" t="s">
        <v>713</v>
      </c>
      <c r="D481" s="3" t="s">
        <v>630</v>
      </c>
      <c r="E481" s="8">
        <v>0.23182415097293635</v>
      </c>
      <c r="F481" s="8">
        <v>0.29326326985307216</v>
      </c>
      <c r="G481" s="8">
        <v>0.13585704324004813</v>
      </c>
      <c r="H481" s="8">
        <v>4.9183980951001465E-3</v>
      </c>
      <c r="I481" s="8">
        <v>2.5084599806459395E-2</v>
      </c>
      <c r="J481" s="8">
        <f t="shared" si="21"/>
        <v>0.69094746196761625</v>
      </c>
      <c r="K481" s="8">
        <v>0.89823170055790114</v>
      </c>
      <c r="L481" s="3" t="s">
        <v>20</v>
      </c>
      <c r="M481" s="4">
        <v>741448</v>
      </c>
      <c r="N481" s="18">
        <f t="shared" si="22"/>
        <v>0.20728423859028489</v>
      </c>
      <c r="O481" s="20">
        <f t="shared" si="23"/>
        <v>0.23076923076923078</v>
      </c>
    </row>
    <row r="482" spans="1:15" x14ac:dyDescent="0.2">
      <c r="A482" s="3" t="s">
        <v>17</v>
      </c>
      <c r="B482" s="3" t="s">
        <v>510</v>
      </c>
      <c r="C482" s="3" t="s">
        <v>695</v>
      </c>
      <c r="D482" s="3" t="s">
        <v>589</v>
      </c>
      <c r="E482" s="8">
        <v>3.847151199660076E-2</v>
      </c>
      <c r="F482" s="8">
        <v>2.7719767964955799E-2</v>
      </c>
      <c r="G482" s="8">
        <v>0.16469776332667954</v>
      </c>
      <c r="H482" s="8">
        <v>2.9350804601462051E-2</v>
      </c>
      <c r="I482" s="8">
        <v>1.3762123286384964E-2</v>
      </c>
      <c r="J482" s="8">
        <f t="shared" si="21"/>
        <v>0.27400197117608316</v>
      </c>
      <c r="K482" s="8">
        <v>0.35620256252890814</v>
      </c>
      <c r="L482" s="3" t="s">
        <v>22</v>
      </c>
      <c r="M482" s="4">
        <v>323617</v>
      </c>
      <c r="N482" s="18">
        <f t="shared" si="22"/>
        <v>8.2200591352824981E-2</v>
      </c>
      <c r="O482" s="20">
        <f t="shared" si="23"/>
        <v>0.23076923076923084</v>
      </c>
    </row>
    <row r="483" spans="1:15" x14ac:dyDescent="0.2">
      <c r="A483" s="3" t="s">
        <v>17</v>
      </c>
      <c r="B483" s="3" t="s">
        <v>511</v>
      </c>
      <c r="C483" s="3" t="s">
        <v>714</v>
      </c>
      <c r="D483" s="3" t="s">
        <v>631</v>
      </c>
      <c r="E483" s="8">
        <v>0.25744670992635338</v>
      </c>
      <c r="F483" s="8">
        <v>0.18494639700933799</v>
      </c>
      <c r="G483" s="8">
        <v>0.12981151516000752</v>
      </c>
      <c r="H483" s="8">
        <v>4.2354384544383561E-2</v>
      </c>
      <c r="I483" s="8">
        <v>2.0893620842418425E-2</v>
      </c>
      <c r="J483" s="8">
        <f t="shared" si="21"/>
        <v>0.63545262748250086</v>
      </c>
      <c r="K483" s="8">
        <v>0.83183988427455824</v>
      </c>
      <c r="L483" s="3" t="s">
        <v>24</v>
      </c>
      <c r="M483" s="4">
        <v>258334</v>
      </c>
      <c r="N483" s="18">
        <f t="shared" si="22"/>
        <v>0.19638725679205737</v>
      </c>
      <c r="O483" s="20">
        <f t="shared" si="23"/>
        <v>0.23608781029215176</v>
      </c>
    </row>
    <row r="484" spans="1:15" x14ac:dyDescent="0.2">
      <c r="A484" s="3" t="s">
        <v>17</v>
      </c>
      <c r="B484" s="3" t="s">
        <v>512</v>
      </c>
      <c r="C484" s="3" t="s">
        <v>705</v>
      </c>
      <c r="D484" s="3" t="s">
        <v>651</v>
      </c>
      <c r="E484" s="8">
        <v>0.42997623906715887</v>
      </c>
      <c r="F484" s="8">
        <v>3.8456377457378489E-2</v>
      </c>
      <c r="G484" s="8">
        <v>8.6437152390983152E-2</v>
      </c>
      <c r="H484" s="8">
        <v>1.0194341473082165E-2</v>
      </c>
      <c r="I484" s="8">
        <v>0.2573751958183248</v>
      </c>
      <c r="J484" s="8">
        <f t="shared" si="21"/>
        <v>0.82243930620692751</v>
      </c>
      <c r="K484" s="8">
        <v>1.0736260676729172</v>
      </c>
      <c r="L484" s="3" t="s">
        <v>20</v>
      </c>
      <c r="M484" s="4">
        <v>400778</v>
      </c>
      <c r="N484" s="18">
        <f t="shared" si="22"/>
        <v>0.25118676146598973</v>
      </c>
      <c r="O484" s="20">
        <f t="shared" si="23"/>
        <v>0.23396112392318921</v>
      </c>
    </row>
    <row r="485" spans="1:15" x14ac:dyDescent="0.2">
      <c r="A485" s="3" t="s">
        <v>17</v>
      </c>
      <c r="B485" s="3" t="s">
        <v>513</v>
      </c>
      <c r="C485" s="3" t="s">
        <v>697</v>
      </c>
      <c r="D485" s="3" t="s">
        <v>592</v>
      </c>
      <c r="E485" s="8">
        <v>0.30724914822454824</v>
      </c>
      <c r="F485" s="8">
        <v>0.20446429639685762</v>
      </c>
      <c r="G485" s="8">
        <v>2.9846528395851935E-2</v>
      </c>
      <c r="H485" s="8">
        <v>8.7059066127508963E-3</v>
      </c>
      <c r="I485" s="8">
        <v>3.7732463050184184E-2</v>
      </c>
      <c r="J485" s="8">
        <f t="shared" si="21"/>
        <v>0.58799834268019291</v>
      </c>
      <c r="K485" s="8">
        <v>0.76439784548425083</v>
      </c>
      <c r="L485" s="3" t="s">
        <v>20</v>
      </c>
      <c r="M485" s="4">
        <v>1799666</v>
      </c>
      <c r="N485" s="18">
        <f t="shared" si="22"/>
        <v>0.17639950280405792</v>
      </c>
      <c r="O485" s="20">
        <f t="shared" si="23"/>
        <v>0.23076923076923081</v>
      </c>
    </row>
    <row r="486" spans="1:15" x14ac:dyDescent="0.2">
      <c r="A486" s="3" t="s">
        <v>17</v>
      </c>
      <c r="B486" s="3" t="s">
        <v>514</v>
      </c>
      <c r="C486" s="3" t="s">
        <v>715</v>
      </c>
      <c r="D486" s="3" t="s">
        <v>633</v>
      </c>
      <c r="E486" s="8">
        <v>0.45191086253772983</v>
      </c>
      <c r="F486" s="8">
        <v>0.15697277580724459</v>
      </c>
      <c r="G486" s="8">
        <v>0.1047500223468245</v>
      </c>
      <c r="H486" s="8">
        <v>2.5260099164739827E-2</v>
      </c>
      <c r="I486" s="8">
        <v>0.23967750778221433</v>
      </c>
      <c r="J486" s="8">
        <f t="shared" si="21"/>
        <v>0.97857126763875302</v>
      </c>
      <c r="K486" s="8">
        <v>1.4683794078287422</v>
      </c>
      <c r="L486" s="3" t="s">
        <v>20</v>
      </c>
      <c r="M486" s="4">
        <v>1658162</v>
      </c>
      <c r="N486" s="18">
        <f t="shared" si="22"/>
        <v>0.48980814018998919</v>
      </c>
      <c r="O486" s="20">
        <f t="shared" si="23"/>
        <v>0.3335705592019006</v>
      </c>
    </row>
    <row r="487" spans="1:15" x14ac:dyDescent="0.2">
      <c r="A487" s="3" t="s">
        <v>17</v>
      </c>
      <c r="B487" s="3" t="s">
        <v>515</v>
      </c>
      <c r="C487" s="3" t="s">
        <v>690</v>
      </c>
      <c r="D487" s="3" t="s">
        <v>580</v>
      </c>
      <c r="E487" s="8">
        <v>2.4564295867489816E-2</v>
      </c>
      <c r="F487" s="8">
        <v>0.21845252287792302</v>
      </c>
      <c r="G487" s="8">
        <v>2.1261289543418063E-2</v>
      </c>
      <c r="H487" s="8">
        <v>2.4656222511537353E-2</v>
      </c>
      <c r="I487" s="8">
        <v>1.1082082347629973E-3</v>
      </c>
      <c r="J487" s="8">
        <f t="shared" si="21"/>
        <v>0.29004253903513127</v>
      </c>
      <c r="K487" s="8">
        <v>0.37705530074567067</v>
      </c>
      <c r="L487" s="3" t="s">
        <v>22</v>
      </c>
      <c r="M487" s="4">
        <v>745363</v>
      </c>
      <c r="N487" s="18">
        <f t="shared" si="22"/>
        <v>8.7012761710539399E-2</v>
      </c>
      <c r="O487" s="20">
        <f t="shared" si="23"/>
        <v>0.23076923076923081</v>
      </c>
    </row>
    <row r="488" spans="1:15" x14ac:dyDescent="0.2">
      <c r="A488" s="3" t="s">
        <v>17</v>
      </c>
      <c r="B488" s="3" t="s">
        <v>516</v>
      </c>
      <c r="C488" s="3" t="s">
        <v>699</v>
      </c>
      <c r="D488" s="3" t="s">
        <v>644</v>
      </c>
      <c r="E488" s="8">
        <v>7.3535549795356037E-2</v>
      </c>
      <c r="F488" s="8">
        <v>8.9546609159411983E-2</v>
      </c>
      <c r="G488" s="8">
        <v>0.14824975182493488</v>
      </c>
      <c r="H488" s="8">
        <v>6.3289173469383625E-3</v>
      </c>
      <c r="I488" s="8">
        <v>0.10171228071750504</v>
      </c>
      <c r="J488" s="8">
        <f t="shared" si="21"/>
        <v>0.4193731088441463</v>
      </c>
      <c r="K488" s="8">
        <v>0.70215259102182515</v>
      </c>
      <c r="L488" s="3" t="s">
        <v>20</v>
      </c>
      <c r="M488" s="4">
        <v>986538</v>
      </c>
      <c r="N488" s="18">
        <f t="shared" si="22"/>
        <v>0.28277948217767884</v>
      </c>
      <c r="O488" s="20">
        <f t="shared" si="23"/>
        <v>0.40273223483538945</v>
      </c>
    </row>
    <row r="489" spans="1:15" x14ac:dyDescent="0.2">
      <c r="A489" s="3" t="s">
        <v>17</v>
      </c>
      <c r="B489" s="3" t="s">
        <v>517</v>
      </c>
      <c r="C489" s="3" t="s">
        <v>700</v>
      </c>
      <c r="D489" s="3" t="s">
        <v>645</v>
      </c>
      <c r="E489" s="8">
        <v>0.43725080410303346</v>
      </c>
      <c r="F489" s="8">
        <v>0.28430468309008999</v>
      </c>
      <c r="G489" s="8">
        <v>7.1198655288291834E-2</v>
      </c>
      <c r="H489" s="8">
        <v>7.0295570040721901E-3</v>
      </c>
      <c r="I489" s="8">
        <v>8.2119288653392533E-2</v>
      </c>
      <c r="J489" s="8">
        <f t="shared" si="21"/>
        <v>0.88190298813888002</v>
      </c>
      <c r="K489" s="8">
        <v>1.146473884580544</v>
      </c>
      <c r="L489" s="3" t="s">
        <v>24</v>
      </c>
      <c r="M489" s="4">
        <v>81373</v>
      </c>
      <c r="N489" s="18">
        <f t="shared" si="22"/>
        <v>0.26457089644166398</v>
      </c>
      <c r="O489" s="20">
        <f t="shared" si="23"/>
        <v>0.23076923076923075</v>
      </c>
    </row>
    <row r="490" spans="1:15" x14ac:dyDescent="0.2">
      <c r="A490" s="3" t="s">
        <v>17</v>
      </c>
      <c r="B490" s="3" t="s">
        <v>518</v>
      </c>
      <c r="C490" s="3" t="s">
        <v>701</v>
      </c>
      <c r="D490" s="3" t="s">
        <v>646</v>
      </c>
      <c r="E490" s="8">
        <v>0.48710446845215311</v>
      </c>
      <c r="F490" s="8">
        <v>7.8172221651156559E-3</v>
      </c>
      <c r="G490" s="8">
        <v>8.2171728518907292E-2</v>
      </c>
      <c r="H490" s="8">
        <v>4.1220810336758271E-2</v>
      </c>
      <c r="I490" s="8">
        <v>0.22272442857047955</v>
      </c>
      <c r="J490" s="8">
        <f t="shared" si="21"/>
        <v>0.84103865804341393</v>
      </c>
      <c r="K490" s="8">
        <v>1.3379435589742064</v>
      </c>
      <c r="L490" s="3" t="s">
        <v>20</v>
      </c>
      <c r="M490" s="4">
        <v>591103</v>
      </c>
      <c r="N490" s="18">
        <f t="shared" si="22"/>
        <v>0.49690490093079243</v>
      </c>
      <c r="O490" s="20">
        <f t="shared" si="23"/>
        <v>0.37139451630662701</v>
      </c>
    </row>
    <row r="491" spans="1:15" x14ac:dyDescent="0.2">
      <c r="A491" s="3" t="s">
        <v>17</v>
      </c>
      <c r="B491" s="3" t="s">
        <v>519</v>
      </c>
      <c r="C491" s="3" t="s">
        <v>716</v>
      </c>
      <c r="D491" s="3" t="s">
        <v>652</v>
      </c>
      <c r="E491" s="8">
        <v>0.25981446512933831</v>
      </c>
      <c r="F491" s="8">
        <v>0.23040918712111252</v>
      </c>
      <c r="G491" s="8">
        <v>0.19036717789615851</v>
      </c>
      <c r="H491" s="8">
        <v>2.1364576602640135E-2</v>
      </c>
      <c r="I491" s="8">
        <v>0.11189285623329391</v>
      </c>
      <c r="J491" s="8">
        <f t="shared" si="21"/>
        <v>0.81384826298254342</v>
      </c>
      <c r="K491" s="8">
        <v>1.0938241076658117</v>
      </c>
      <c r="L491" s="3" t="s">
        <v>24</v>
      </c>
      <c r="M491" s="4">
        <v>71172</v>
      </c>
      <c r="N491" s="18">
        <f t="shared" si="22"/>
        <v>0.2799758446832683</v>
      </c>
      <c r="O491" s="20">
        <f t="shared" si="23"/>
        <v>0.25596057238190562</v>
      </c>
    </row>
    <row r="492" spans="1:15" x14ac:dyDescent="0.2">
      <c r="A492" s="3" t="s">
        <v>17</v>
      </c>
      <c r="B492" s="3" t="s">
        <v>520</v>
      </c>
      <c r="C492" s="3" t="s">
        <v>660</v>
      </c>
      <c r="D492" s="3" t="s">
        <v>595</v>
      </c>
      <c r="E492" s="8">
        <v>0.4458050400856588</v>
      </c>
      <c r="F492" s="8">
        <v>6.3222131357366554E-2</v>
      </c>
      <c r="G492" s="8">
        <v>1.9927734867775104E-3</v>
      </c>
      <c r="H492" s="8">
        <v>1.0803751851203608E-2</v>
      </c>
      <c r="I492" s="8">
        <v>0.25317240663375018</v>
      </c>
      <c r="J492" s="8">
        <f t="shared" si="21"/>
        <v>0.77499610341475667</v>
      </c>
      <c r="K492" s="8">
        <v>1.2175737786538745</v>
      </c>
      <c r="L492" s="3" t="s">
        <v>22</v>
      </c>
      <c r="M492" s="4">
        <v>292652</v>
      </c>
      <c r="N492" s="18">
        <f t="shared" si="22"/>
        <v>0.44257767523911784</v>
      </c>
      <c r="O492" s="20">
        <f t="shared" si="23"/>
        <v>0.36349146392461157</v>
      </c>
    </row>
    <row r="493" spans="1:15" x14ac:dyDescent="0.2">
      <c r="A493" s="3" t="s">
        <v>17</v>
      </c>
      <c r="B493" s="3" t="s">
        <v>521</v>
      </c>
      <c r="C493" s="3" t="s">
        <v>717</v>
      </c>
      <c r="D493" s="3" t="s">
        <v>647</v>
      </c>
      <c r="E493" s="8">
        <v>7.4453867607175372E-2</v>
      </c>
      <c r="F493" s="8">
        <v>2.6208834881943078E-2</v>
      </c>
      <c r="G493" s="8">
        <v>6.8252883669290637E-2</v>
      </c>
      <c r="H493" s="8">
        <v>4.3032582438333383E-2</v>
      </c>
      <c r="I493" s="8">
        <v>1.8216855583808634E-2</v>
      </c>
      <c r="J493" s="8">
        <f t="shared" si="21"/>
        <v>0.2301650241805511</v>
      </c>
      <c r="K493" s="8">
        <v>0.30414874149181681</v>
      </c>
      <c r="L493" s="3" t="s">
        <v>24</v>
      </c>
      <c r="M493" s="4">
        <v>44132</v>
      </c>
      <c r="N493" s="18">
        <f t="shared" si="22"/>
        <v>7.3983717311265712E-2</v>
      </c>
      <c r="O493" s="20">
        <f t="shared" si="23"/>
        <v>0.24324847424448823</v>
      </c>
    </row>
    <row r="494" spans="1:15" x14ac:dyDescent="0.2">
      <c r="A494" s="3" t="s">
        <v>17</v>
      </c>
      <c r="B494" s="3" t="s">
        <v>522</v>
      </c>
      <c r="C494" s="3" t="s">
        <v>662</v>
      </c>
      <c r="D494" s="3" t="s">
        <v>596</v>
      </c>
      <c r="E494" s="8">
        <v>0.3159974725974794</v>
      </c>
      <c r="F494" s="8">
        <v>7.124932801318902E-2</v>
      </c>
      <c r="G494" s="8">
        <v>0.14576724059692542</v>
      </c>
      <c r="H494" s="8">
        <v>1.9852012917311077E-2</v>
      </c>
      <c r="I494" s="8">
        <v>0.23372929841236437</v>
      </c>
      <c r="J494" s="8">
        <f t="shared" si="21"/>
        <v>0.78659535253726931</v>
      </c>
      <c r="K494" s="8">
        <v>1.2011110201753312</v>
      </c>
      <c r="L494" s="3" t="s">
        <v>22</v>
      </c>
      <c r="M494" s="4">
        <v>160099</v>
      </c>
      <c r="N494" s="18">
        <f t="shared" si="22"/>
        <v>0.41451566763806191</v>
      </c>
      <c r="O494" s="20">
        <f t="shared" si="23"/>
        <v>0.34511020270012455</v>
      </c>
    </row>
    <row r="495" spans="1:15" x14ac:dyDescent="0.2">
      <c r="A495" s="3" t="s">
        <v>17</v>
      </c>
      <c r="B495" s="3" t="s">
        <v>523</v>
      </c>
      <c r="C495" s="3" t="s">
        <v>718</v>
      </c>
      <c r="D495" s="3" t="s">
        <v>653</v>
      </c>
      <c r="E495" s="8">
        <v>2.9262499332182113E-2</v>
      </c>
      <c r="F495" s="8">
        <v>0.15403390213194676</v>
      </c>
      <c r="G495" s="8">
        <v>0.1882600204927537</v>
      </c>
      <c r="H495" s="8">
        <v>2.7737171353897878E-2</v>
      </c>
      <c r="I495" s="8">
        <v>7.3131377883951104E-2</v>
      </c>
      <c r="J495" s="8">
        <f t="shared" si="21"/>
        <v>0.47242497119473148</v>
      </c>
      <c r="K495" s="8">
        <v>0.76774717779351054</v>
      </c>
      <c r="L495" s="3" t="s">
        <v>24</v>
      </c>
      <c r="M495" s="4">
        <v>260798</v>
      </c>
      <c r="N495" s="18">
        <f t="shared" si="22"/>
        <v>0.29532220659877906</v>
      </c>
      <c r="O495" s="20">
        <f t="shared" si="23"/>
        <v>0.38466075179530967</v>
      </c>
    </row>
    <row r="496" spans="1:15" x14ac:dyDescent="0.2">
      <c r="A496" s="3" t="s">
        <v>17</v>
      </c>
      <c r="B496" s="3" t="s">
        <v>524</v>
      </c>
      <c r="C496" s="3" t="s">
        <v>705</v>
      </c>
      <c r="D496" s="3" t="s">
        <v>654</v>
      </c>
      <c r="E496" s="8">
        <v>0.18980530989541233</v>
      </c>
      <c r="F496" s="8">
        <v>0.12748191456635266</v>
      </c>
      <c r="G496" s="8">
        <v>4.3171356710134036E-2</v>
      </c>
      <c r="H496" s="8">
        <v>2.4840899459080482E-2</v>
      </c>
      <c r="I496" s="8">
        <v>0.2448704389849039</v>
      </c>
      <c r="J496" s="8">
        <f t="shared" si="21"/>
        <v>0.63016991961588342</v>
      </c>
      <c r="K496" s="8">
        <v>1.0431291118781865</v>
      </c>
      <c r="L496" s="3" t="s">
        <v>20</v>
      </c>
      <c r="M496" s="4">
        <v>778929</v>
      </c>
      <c r="N496" s="18">
        <f t="shared" si="22"/>
        <v>0.41295919226230304</v>
      </c>
      <c r="O496" s="20">
        <f t="shared" si="23"/>
        <v>0.39588502282210986</v>
      </c>
    </row>
    <row r="497" spans="1:15" x14ac:dyDescent="0.2">
      <c r="A497" s="3" t="s">
        <v>17</v>
      </c>
      <c r="B497" s="3" t="s">
        <v>525</v>
      </c>
      <c r="C497" s="3" t="s">
        <v>665</v>
      </c>
      <c r="D497" s="3" t="s">
        <v>599</v>
      </c>
      <c r="E497" s="8">
        <v>7.7684078528635958E-2</v>
      </c>
      <c r="F497" s="8">
        <v>0.27514996136519576</v>
      </c>
      <c r="G497" s="8">
        <v>2.1592870461856564E-2</v>
      </c>
      <c r="H497" s="8">
        <v>1.4086344247007516E-2</v>
      </c>
      <c r="I497" s="8">
        <v>0.23508509170626973</v>
      </c>
      <c r="J497" s="8">
        <f t="shared" si="21"/>
        <v>0.62359834630896549</v>
      </c>
      <c r="K497" s="8">
        <v>0.83632344179802431</v>
      </c>
      <c r="L497" s="3" t="s">
        <v>24</v>
      </c>
      <c r="M497" s="4">
        <v>17116</v>
      </c>
      <c r="N497" s="18">
        <f t="shared" si="22"/>
        <v>0.21272509548905882</v>
      </c>
      <c r="O497" s="20">
        <f t="shared" si="23"/>
        <v>0.25435744696061363</v>
      </c>
    </row>
    <row r="498" spans="1:15" x14ac:dyDescent="0.2">
      <c r="A498" s="3" t="s">
        <v>17</v>
      </c>
      <c r="B498" s="3" t="s">
        <v>526</v>
      </c>
      <c r="C498" s="3" t="s">
        <v>711</v>
      </c>
      <c r="D498" s="3" t="s">
        <v>655</v>
      </c>
      <c r="E498" s="8">
        <v>0.41471111843252267</v>
      </c>
      <c r="F498" s="8">
        <v>0.15494280487996637</v>
      </c>
      <c r="G498" s="8">
        <v>0.14445239334354484</v>
      </c>
      <c r="H498" s="8">
        <v>4.9694120331387655E-2</v>
      </c>
      <c r="I498" s="8">
        <v>0.27491841739185952</v>
      </c>
      <c r="J498" s="8">
        <f t="shared" si="21"/>
        <v>1.0387188543792811</v>
      </c>
      <c r="K498" s="8">
        <v>1.3661663543434606</v>
      </c>
      <c r="L498" s="3" t="s">
        <v>24</v>
      </c>
      <c r="M498" s="4">
        <v>249952</v>
      </c>
      <c r="N498" s="18">
        <f t="shared" si="22"/>
        <v>0.32744749996417943</v>
      </c>
      <c r="O498" s="20">
        <f t="shared" si="23"/>
        <v>0.23968347553218808</v>
      </c>
    </row>
    <row r="499" spans="1:15" x14ac:dyDescent="0.2">
      <c r="A499" s="3" t="s">
        <v>17</v>
      </c>
      <c r="B499" s="3" t="s">
        <v>527</v>
      </c>
      <c r="C499" s="3" t="s">
        <v>667</v>
      </c>
      <c r="D499" s="3" t="s">
        <v>552</v>
      </c>
      <c r="E499" s="8">
        <v>0.18109616882888657</v>
      </c>
      <c r="F499" s="8">
        <v>0.29058641609542829</v>
      </c>
      <c r="G499" s="8">
        <v>1.9928622354411153E-2</v>
      </c>
      <c r="H499" s="8">
        <v>3.274259871079007E-2</v>
      </c>
      <c r="I499" s="8">
        <v>2.867626644750447E-2</v>
      </c>
      <c r="J499" s="8">
        <f t="shared" si="21"/>
        <v>0.55303007243702051</v>
      </c>
      <c r="K499" s="8">
        <v>0.80018422661390909</v>
      </c>
      <c r="L499" s="3" t="s">
        <v>24</v>
      </c>
      <c r="M499" s="4">
        <v>262412</v>
      </c>
      <c r="N499" s="18">
        <f t="shared" si="22"/>
        <v>0.24715415417688857</v>
      </c>
      <c r="O499" s="20">
        <f t="shared" si="23"/>
        <v>0.30887156476797323</v>
      </c>
    </row>
    <row r="500" spans="1:15" x14ac:dyDescent="0.2">
      <c r="A500" s="3" t="s">
        <v>17</v>
      </c>
      <c r="B500" s="3" t="s">
        <v>528</v>
      </c>
      <c r="C500" s="3" t="s">
        <v>719</v>
      </c>
      <c r="D500" s="3" t="s">
        <v>640</v>
      </c>
      <c r="E500" s="8">
        <v>7.8885115526362737E-2</v>
      </c>
      <c r="F500" s="8">
        <v>0.26313922762571229</v>
      </c>
      <c r="G500" s="8">
        <v>0.10084703781216223</v>
      </c>
      <c r="H500" s="8">
        <v>2.7315385865907128E-2</v>
      </c>
      <c r="I500" s="8">
        <v>0.19493270957071399</v>
      </c>
      <c r="J500" s="8">
        <f t="shared" si="21"/>
        <v>0.66511947640085844</v>
      </c>
      <c r="K500" s="8">
        <v>0.97148606073620747</v>
      </c>
      <c r="L500" s="3" t="s">
        <v>22</v>
      </c>
      <c r="M500" s="4">
        <v>497787</v>
      </c>
      <c r="N500" s="18">
        <f t="shared" si="22"/>
        <v>0.30636658433534902</v>
      </c>
      <c r="O500" s="20">
        <f t="shared" si="23"/>
        <v>0.31535870324601423</v>
      </c>
    </row>
    <row r="501" spans="1:15" x14ac:dyDescent="0.2">
      <c r="A501" s="3" t="s">
        <v>17</v>
      </c>
      <c r="B501" s="3" t="s">
        <v>529</v>
      </c>
      <c r="C501" s="3" t="s">
        <v>669</v>
      </c>
      <c r="D501" s="3" t="s">
        <v>601</v>
      </c>
      <c r="E501" s="8">
        <v>0.37795941114110049</v>
      </c>
      <c r="F501" s="8">
        <v>0.18451627315018473</v>
      </c>
      <c r="G501" s="8">
        <v>0.14963606796196766</v>
      </c>
      <c r="H501" s="8">
        <v>1.1694945561540122E-2</v>
      </c>
      <c r="I501" s="8">
        <v>5.5063871542659057E-2</v>
      </c>
      <c r="J501" s="8">
        <f t="shared" si="21"/>
        <v>0.77887056935745214</v>
      </c>
      <c r="K501" s="8">
        <v>1.0125317401646878</v>
      </c>
      <c r="L501" s="3" t="s">
        <v>22</v>
      </c>
      <c r="M501" s="4">
        <v>396880</v>
      </c>
      <c r="N501" s="18">
        <f t="shared" si="22"/>
        <v>0.2336611708072357</v>
      </c>
      <c r="O501" s="20">
        <f t="shared" si="23"/>
        <v>0.23076923076923081</v>
      </c>
    </row>
    <row r="502" spans="1:15" x14ac:dyDescent="0.2">
      <c r="A502" s="3" t="s">
        <v>17</v>
      </c>
      <c r="B502" s="3" t="s">
        <v>530</v>
      </c>
      <c r="C502" s="3" t="s">
        <v>708</v>
      </c>
      <c r="D502" s="3" t="s">
        <v>648</v>
      </c>
      <c r="E502" s="8">
        <v>0.1586687806895038</v>
      </c>
      <c r="F502" s="8">
        <v>6.1916819547534113E-2</v>
      </c>
      <c r="G502" s="8">
        <v>0.14058699199117466</v>
      </c>
      <c r="H502" s="8">
        <v>3.5536909990998317E-2</v>
      </c>
      <c r="I502" s="8">
        <v>0.14057815152157119</v>
      </c>
      <c r="J502" s="8">
        <f t="shared" si="21"/>
        <v>0.53728765374078202</v>
      </c>
      <c r="K502" s="8">
        <v>0.71559854785804911</v>
      </c>
      <c r="L502" s="3" t="s">
        <v>20</v>
      </c>
      <c r="M502" s="4">
        <v>1516639</v>
      </c>
      <c r="N502" s="18">
        <f t="shared" si="22"/>
        <v>0.17831089411726708</v>
      </c>
      <c r="O502" s="20">
        <f t="shared" si="23"/>
        <v>0.2491772721604768</v>
      </c>
    </row>
    <row r="503" spans="1:15" x14ac:dyDescent="0.2">
      <c r="A503" s="3" t="s">
        <v>17</v>
      </c>
      <c r="B503" s="3" t="s">
        <v>531</v>
      </c>
      <c r="C503" s="3" t="s">
        <v>720</v>
      </c>
      <c r="D503" s="3" t="s">
        <v>641</v>
      </c>
      <c r="E503" s="8">
        <v>0.28411457491095227</v>
      </c>
      <c r="F503" s="8">
        <v>9.4704938292363552E-2</v>
      </c>
      <c r="G503" s="8">
        <v>8.837662753840304E-3</v>
      </c>
      <c r="H503" s="8">
        <v>2.0100568604950211E-2</v>
      </c>
      <c r="I503" s="8">
        <v>9.2736506296847127E-2</v>
      </c>
      <c r="J503" s="8">
        <f t="shared" si="21"/>
        <v>0.50049425085895338</v>
      </c>
      <c r="K503" s="8">
        <v>0.82537770264388677</v>
      </c>
      <c r="L503" s="3" t="s">
        <v>22</v>
      </c>
      <c r="M503" s="4">
        <v>440054</v>
      </c>
      <c r="N503" s="18">
        <f t="shared" si="22"/>
        <v>0.32488345178493339</v>
      </c>
      <c r="O503" s="20">
        <f t="shared" si="23"/>
        <v>0.39361791667530172</v>
      </c>
    </row>
    <row r="504" spans="1:15" x14ac:dyDescent="0.2">
      <c r="A504" s="3" t="s">
        <v>17</v>
      </c>
      <c r="B504" s="3" t="s">
        <v>532</v>
      </c>
      <c r="C504" s="3" t="s">
        <v>672</v>
      </c>
      <c r="D504" s="3" t="s">
        <v>557</v>
      </c>
      <c r="E504" s="8">
        <v>0.19125680686973379</v>
      </c>
      <c r="F504" s="8">
        <v>0.2180854991577319</v>
      </c>
      <c r="G504" s="8">
        <v>6.415676615906056E-2</v>
      </c>
      <c r="H504" s="8">
        <v>4.0692979661426945E-2</v>
      </c>
      <c r="I504" s="8">
        <v>1.2041402154228564E-2</v>
      </c>
      <c r="J504" s="8">
        <f t="shared" si="21"/>
        <v>0.5262334540021818</v>
      </c>
      <c r="K504" s="8">
        <v>0.77133624025065051</v>
      </c>
      <c r="L504" s="3" t="s">
        <v>22</v>
      </c>
      <c r="M504" s="4">
        <v>93887</v>
      </c>
      <c r="N504" s="18">
        <f t="shared" si="22"/>
        <v>0.24510278624846871</v>
      </c>
      <c r="O504" s="20">
        <f t="shared" si="23"/>
        <v>0.31776386672668333</v>
      </c>
    </row>
    <row r="505" spans="1:15" x14ac:dyDescent="0.2">
      <c r="A505" s="3" t="s">
        <v>17</v>
      </c>
      <c r="B505" s="3" t="s">
        <v>533</v>
      </c>
      <c r="C505" s="3" t="s">
        <v>721</v>
      </c>
      <c r="D505" s="3" t="s">
        <v>642</v>
      </c>
      <c r="E505" s="8">
        <v>0.44984091663266579</v>
      </c>
      <c r="F505" s="8">
        <v>9.6590198181829595E-2</v>
      </c>
      <c r="G505" s="8">
        <v>0.15656387442627906</v>
      </c>
      <c r="H505" s="8">
        <v>4.660719638615498E-2</v>
      </c>
      <c r="I505" s="8">
        <v>9.6983868855081937E-2</v>
      </c>
      <c r="J505" s="8">
        <f t="shared" si="21"/>
        <v>0.8465860544820113</v>
      </c>
      <c r="K505" s="8">
        <v>1.1449488130444219</v>
      </c>
      <c r="L505" s="3" t="s">
        <v>24</v>
      </c>
      <c r="M505" s="4">
        <v>198566</v>
      </c>
      <c r="N505" s="18">
        <f t="shared" si="22"/>
        <v>0.29836275856241057</v>
      </c>
      <c r="O505" s="20">
        <f t="shared" si="23"/>
        <v>0.26059047807479113</v>
      </c>
    </row>
    <row r="506" spans="1:15" x14ac:dyDescent="0.2">
      <c r="A506" s="3" t="s">
        <v>17</v>
      </c>
      <c r="B506" s="3" t="s">
        <v>534</v>
      </c>
      <c r="C506" s="3" t="s">
        <v>674</v>
      </c>
      <c r="D506" s="3" t="s">
        <v>559</v>
      </c>
      <c r="E506" s="8">
        <v>0.13316567203307411</v>
      </c>
      <c r="F506" s="8">
        <v>6.8854490624324971E-2</v>
      </c>
      <c r="G506" s="8">
        <v>0.18390100160530279</v>
      </c>
      <c r="H506" s="8">
        <v>2.3037175162681563E-2</v>
      </c>
      <c r="I506" s="8">
        <v>0.24513808042508917</v>
      </c>
      <c r="J506" s="8">
        <f t="shared" si="21"/>
        <v>0.65409641985047262</v>
      </c>
      <c r="K506" s="8">
        <v>0.85489400090895407</v>
      </c>
      <c r="L506" s="3" t="s">
        <v>24</v>
      </c>
      <c r="M506" s="4">
        <v>82080</v>
      </c>
      <c r="N506" s="18">
        <f t="shared" si="22"/>
        <v>0.20079758105848144</v>
      </c>
      <c r="O506" s="20">
        <f t="shared" si="23"/>
        <v>0.23488009138558258</v>
      </c>
    </row>
    <row r="507" spans="1:15" x14ac:dyDescent="0.2">
      <c r="A507" s="3" t="s">
        <v>17</v>
      </c>
      <c r="B507" s="3" t="s">
        <v>535</v>
      </c>
      <c r="C507" s="3" t="s">
        <v>722</v>
      </c>
      <c r="D507" s="3" t="s">
        <v>643</v>
      </c>
      <c r="E507" s="8">
        <v>0.35085916719126725</v>
      </c>
      <c r="F507" s="8">
        <v>5.8025963178854209E-2</v>
      </c>
      <c r="G507" s="8">
        <v>0.15208201061826385</v>
      </c>
      <c r="H507" s="8">
        <v>3.2791092418645577E-2</v>
      </c>
      <c r="I507" s="8">
        <v>2.9445372192144826E-3</v>
      </c>
      <c r="J507" s="8">
        <f t="shared" si="21"/>
        <v>0.59670277062624533</v>
      </c>
      <c r="K507" s="8">
        <v>0.82771541822245565</v>
      </c>
      <c r="L507" s="3" t="s">
        <v>24</v>
      </c>
      <c r="M507" s="4">
        <v>50228</v>
      </c>
      <c r="N507" s="18">
        <f t="shared" si="22"/>
        <v>0.23101264759621032</v>
      </c>
      <c r="O507" s="20">
        <f t="shared" si="23"/>
        <v>0.27909670704493711</v>
      </c>
    </row>
    <row r="508" spans="1:15" x14ac:dyDescent="0.2">
      <c r="A508" s="3" t="s">
        <v>17</v>
      </c>
      <c r="B508" s="3" t="s">
        <v>536</v>
      </c>
      <c r="C508" s="3" t="s">
        <v>676</v>
      </c>
      <c r="D508" s="3" t="s">
        <v>561</v>
      </c>
      <c r="E508" s="8">
        <v>0.14533285921799244</v>
      </c>
      <c r="F508" s="8">
        <v>0.10906215535974083</v>
      </c>
      <c r="G508" s="8">
        <v>8.2678448912331989E-2</v>
      </c>
      <c r="H508" s="8">
        <v>2.7580436076750856E-2</v>
      </c>
      <c r="I508" s="8">
        <v>0.22794048957146787</v>
      </c>
      <c r="J508" s="8">
        <f t="shared" si="21"/>
        <v>0.59259438913828399</v>
      </c>
      <c r="K508" s="8">
        <v>0.77037270587976925</v>
      </c>
      <c r="L508" s="3" t="s">
        <v>20</v>
      </c>
      <c r="M508" s="4">
        <v>1130398</v>
      </c>
      <c r="N508" s="18">
        <f t="shared" si="22"/>
        <v>0.17777831674148525</v>
      </c>
      <c r="O508" s="20">
        <f t="shared" si="23"/>
        <v>0.23076923076923084</v>
      </c>
    </row>
    <row r="509" spans="1:15" x14ac:dyDescent="0.2">
      <c r="A509" s="3" t="s">
        <v>17</v>
      </c>
      <c r="B509" s="3" t="s">
        <v>537</v>
      </c>
      <c r="C509" s="3" t="s">
        <v>699</v>
      </c>
      <c r="D509" s="3" t="s">
        <v>613</v>
      </c>
      <c r="E509" s="8">
        <v>0.11317191688626876</v>
      </c>
      <c r="F509" s="8">
        <v>7.7184567938176574E-2</v>
      </c>
      <c r="G509" s="8">
        <v>0.16717840773844916</v>
      </c>
      <c r="H509" s="8">
        <v>4.3924643061337261E-2</v>
      </c>
      <c r="I509" s="8">
        <v>0.17715823744444972</v>
      </c>
      <c r="J509" s="8">
        <f t="shared" si="21"/>
        <v>0.57861777306868145</v>
      </c>
      <c r="K509" s="8">
        <v>0.86257983561476081</v>
      </c>
      <c r="L509" s="3" t="s">
        <v>22</v>
      </c>
      <c r="M509" s="4">
        <v>68619</v>
      </c>
      <c r="N509" s="18">
        <f t="shared" si="22"/>
        <v>0.28396206254607936</v>
      </c>
      <c r="O509" s="20">
        <f t="shared" si="23"/>
        <v>0.32920090503124216</v>
      </c>
    </row>
    <row r="510" spans="1:15" x14ac:dyDescent="0.2">
      <c r="A510" s="3" t="s">
        <v>17</v>
      </c>
      <c r="B510" s="3" t="s">
        <v>538</v>
      </c>
      <c r="C510" s="3" t="s">
        <v>700</v>
      </c>
      <c r="D510" s="3" t="s">
        <v>614</v>
      </c>
      <c r="E510" s="8">
        <v>0.29741931670108279</v>
      </c>
      <c r="F510" s="8">
        <v>0.14080492703512817</v>
      </c>
      <c r="G510" s="8">
        <v>1.9266369082601844E-2</v>
      </c>
      <c r="H510" s="8">
        <v>2.5149644503975829E-2</v>
      </c>
      <c r="I510" s="8">
        <v>0.23886555499683421</v>
      </c>
      <c r="J510" s="8">
        <f t="shared" si="21"/>
        <v>0.72150581231962274</v>
      </c>
      <c r="K510" s="8">
        <v>0.93795755601550956</v>
      </c>
      <c r="L510" s="3" t="s">
        <v>24</v>
      </c>
      <c r="M510" s="4">
        <v>129611</v>
      </c>
      <c r="N510" s="18">
        <f t="shared" si="22"/>
        <v>0.21645174369588682</v>
      </c>
      <c r="O510" s="20">
        <f t="shared" si="23"/>
        <v>0.23076923076923078</v>
      </c>
    </row>
    <row r="511" spans="1:15" x14ac:dyDescent="0.2">
      <c r="A511" s="3" t="s">
        <v>17</v>
      </c>
      <c r="B511" s="3" t="s">
        <v>539</v>
      </c>
      <c r="C511" s="3" t="s">
        <v>701</v>
      </c>
      <c r="D511" s="3" t="s">
        <v>615</v>
      </c>
      <c r="E511" s="8">
        <v>0.29080821764211739</v>
      </c>
      <c r="F511" s="8">
        <v>0.18341678788782248</v>
      </c>
      <c r="G511" s="8">
        <v>0.17069643832040993</v>
      </c>
      <c r="H511" s="8">
        <v>4.1256122951718002E-2</v>
      </c>
      <c r="I511" s="8">
        <v>0.13042746118769791</v>
      </c>
      <c r="J511" s="8">
        <f t="shared" si="21"/>
        <v>0.81660502798976564</v>
      </c>
      <c r="K511" s="8">
        <v>1.2857581021210733</v>
      </c>
      <c r="L511" s="3" t="s">
        <v>20</v>
      </c>
      <c r="M511" s="4">
        <v>671952</v>
      </c>
      <c r="N511" s="18">
        <f t="shared" si="22"/>
        <v>0.46915307413130769</v>
      </c>
      <c r="O511" s="20">
        <f t="shared" si="23"/>
        <v>0.36488440038399222</v>
      </c>
    </row>
    <row r="512" spans="1:15" x14ac:dyDescent="0.2">
      <c r="A512" s="3" t="s">
        <v>17</v>
      </c>
      <c r="B512" s="3" t="s">
        <v>540</v>
      </c>
      <c r="C512" s="3" t="s">
        <v>702</v>
      </c>
      <c r="D512" s="3" t="s">
        <v>616</v>
      </c>
      <c r="E512" s="8">
        <v>0.45372616176780761</v>
      </c>
      <c r="F512" s="8">
        <v>0.22134330806787392</v>
      </c>
      <c r="G512" s="8">
        <v>5.0535155394746359E-2</v>
      </c>
      <c r="H512" s="8">
        <v>1.8981045206595805E-2</v>
      </c>
      <c r="I512" s="8">
        <v>1.1781348274893298E-3</v>
      </c>
      <c r="J512" s="8">
        <f t="shared" si="21"/>
        <v>0.74576380526451302</v>
      </c>
      <c r="K512" s="8">
        <v>0.969492946843867</v>
      </c>
      <c r="L512" s="3" t="s">
        <v>20</v>
      </c>
      <c r="M512" s="4">
        <v>1396786</v>
      </c>
      <c r="N512" s="18">
        <f t="shared" si="22"/>
        <v>0.22372914157935397</v>
      </c>
      <c r="O512" s="20">
        <f t="shared" si="23"/>
        <v>0.23076923076923081</v>
      </c>
    </row>
    <row r="513" spans="1:15" x14ac:dyDescent="0.2">
      <c r="A513" s="3" t="s">
        <v>17</v>
      </c>
      <c r="B513" s="3" t="s">
        <v>730</v>
      </c>
      <c r="C513" s="3" t="s">
        <v>678</v>
      </c>
      <c r="D513" s="3" t="s">
        <v>566</v>
      </c>
      <c r="E513" s="8">
        <v>7.6911053812086627E-2</v>
      </c>
      <c r="F513" s="8">
        <v>0.18019908089631437</v>
      </c>
      <c r="G513" s="8">
        <v>0.15436540683926742</v>
      </c>
      <c r="H513" s="8">
        <v>3.7351982876810866E-2</v>
      </c>
      <c r="I513" s="8">
        <v>0.26938315956322934</v>
      </c>
      <c r="J513" s="8">
        <f t="shared" si="21"/>
        <v>0.7182106839877086</v>
      </c>
      <c r="K513" s="8">
        <v>1.1536032194041679</v>
      </c>
      <c r="L513" s="3" t="s">
        <v>24</v>
      </c>
      <c r="M513" s="4">
        <v>14887</v>
      </c>
      <c r="N513" s="18">
        <f t="shared" si="22"/>
        <v>0.43539253541645928</v>
      </c>
      <c r="O513" s="20">
        <f t="shared" si="23"/>
        <v>0.3774196604975999</v>
      </c>
    </row>
  </sheetData>
  <autoFilter ref="A1:M513" xr:uid="{8BE4C34A-0CC0-42B5-A5FA-27EB847CE8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3D5C-970F-421F-8475-89AEB6ECA2FF}">
  <dimension ref="A1:B117"/>
  <sheetViews>
    <sheetView showGridLines="0" workbookViewId="0">
      <selection activeCell="F29" sqref="F29"/>
    </sheetView>
  </sheetViews>
  <sheetFormatPr baseColWidth="10" defaultColWidth="8.83203125" defaultRowHeight="15" x14ac:dyDescent="0.2"/>
  <cols>
    <col min="1" max="1" width="21.33203125" bestFit="1" customWidth="1"/>
    <col min="2" max="2" width="19.5" style="10" customWidth="1"/>
  </cols>
  <sheetData>
    <row r="1" spans="1:2" ht="16" thickBot="1" x14ac:dyDescent="0.25"/>
    <row r="2" spans="1:2" x14ac:dyDescent="0.2">
      <c r="A2" s="2" t="s">
        <v>29</v>
      </c>
      <c r="B2" s="11" t="s">
        <v>733</v>
      </c>
    </row>
    <row r="3" spans="1:2" x14ac:dyDescent="0.2">
      <c r="A3" s="3" t="s">
        <v>541</v>
      </c>
      <c r="B3" s="12">
        <v>0.21300343486562223</v>
      </c>
    </row>
    <row r="4" spans="1:2" x14ac:dyDescent="0.2">
      <c r="A4" s="3" t="s">
        <v>542</v>
      </c>
      <c r="B4" s="12">
        <v>0.25169968593940406</v>
      </c>
    </row>
    <row r="5" spans="1:2" x14ac:dyDescent="0.2">
      <c r="A5" s="3" t="s">
        <v>543</v>
      </c>
      <c r="B5" s="12">
        <v>0.49315516804043558</v>
      </c>
    </row>
    <row r="6" spans="1:2" x14ac:dyDescent="0.2">
      <c r="A6" s="3" t="s">
        <v>544</v>
      </c>
      <c r="B6" s="12">
        <v>0.64032886926799759</v>
      </c>
    </row>
    <row r="7" spans="1:2" x14ac:dyDescent="0.2">
      <c r="A7" s="3" t="s">
        <v>545</v>
      </c>
      <c r="B7" s="12">
        <v>0.53621549096084786</v>
      </c>
    </row>
    <row r="8" spans="1:2" x14ac:dyDescent="0.2">
      <c r="A8" s="3" t="s">
        <v>546</v>
      </c>
      <c r="B8" s="12">
        <v>1.7579201812941736</v>
      </c>
    </row>
    <row r="9" spans="1:2" x14ac:dyDescent="0.2">
      <c r="A9" s="3" t="s">
        <v>547</v>
      </c>
      <c r="B9" s="12">
        <v>0.83831742660373632</v>
      </c>
    </row>
    <row r="10" spans="1:2" x14ac:dyDescent="0.2">
      <c r="A10" s="3" t="s">
        <v>548</v>
      </c>
      <c r="B10" s="12">
        <v>1.0788778473526013</v>
      </c>
    </row>
    <row r="11" spans="1:2" x14ac:dyDescent="0.2">
      <c r="A11" s="3" t="s">
        <v>549</v>
      </c>
      <c r="B11" s="12">
        <v>1.6204430155163916</v>
      </c>
    </row>
    <row r="12" spans="1:2" x14ac:dyDescent="0.2">
      <c r="A12" s="3" t="s">
        <v>550</v>
      </c>
      <c r="B12" s="12">
        <v>9.6127172459263388E-2</v>
      </c>
    </row>
    <row r="13" spans="1:2" x14ac:dyDescent="0.2">
      <c r="A13" s="3" t="s">
        <v>551</v>
      </c>
      <c r="B13" s="12">
        <v>0.33365183923406749</v>
      </c>
    </row>
    <row r="14" spans="1:2" x14ac:dyDescent="0.2">
      <c r="A14" s="3" t="s">
        <v>552</v>
      </c>
      <c r="B14" s="12">
        <v>1.384632983222341</v>
      </c>
    </row>
    <row r="15" spans="1:2" x14ac:dyDescent="0.2">
      <c r="A15" s="3" t="s">
        <v>553</v>
      </c>
      <c r="B15" s="12">
        <v>1.7381265752715176</v>
      </c>
    </row>
    <row r="16" spans="1:2" x14ac:dyDescent="0.2">
      <c r="A16" s="3" t="s">
        <v>554</v>
      </c>
      <c r="B16" s="12">
        <v>1.065808547714997</v>
      </c>
    </row>
    <row r="17" spans="1:2" x14ac:dyDescent="0.2">
      <c r="A17" s="3" t="s">
        <v>555</v>
      </c>
      <c r="B17" s="12">
        <v>0.85626768936351483</v>
      </c>
    </row>
    <row r="18" spans="1:2" x14ac:dyDescent="0.2">
      <c r="A18" s="3" t="s">
        <v>556</v>
      </c>
      <c r="B18" s="12">
        <v>1.3573401197274344</v>
      </c>
    </row>
    <row r="19" spans="1:2" x14ac:dyDescent="0.2">
      <c r="A19" s="3" t="s">
        <v>557</v>
      </c>
      <c r="B19" s="12">
        <v>1.7175398568198434</v>
      </c>
    </row>
    <row r="20" spans="1:2" x14ac:dyDescent="0.2">
      <c r="A20" s="3" t="s">
        <v>558</v>
      </c>
      <c r="B20" s="12">
        <v>1.3005662458591249</v>
      </c>
    </row>
    <row r="21" spans="1:2" x14ac:dyDescent="0.2">
      <c r="A21" s="3" t="s">
        <v>559</v>
      </c>
      <c r="B21" s="12">
        <v>0.85059100290149758</v>
      </c>
    </row>
    <row r="22" spans="1:2" x14ac:dyDescent="0.2">
      <c r="A22" s="3" t="s">
        <v>560</v>
      </c>
      <c r="B22" s="12">
        <v>0.4844483702089073</v>
      </c>
    </row>
    <row r="23" spans="1:2" x14ac:dyDescent="0.2">
      <c r="A23" s="3" t="s">
        <v>561</v>
      </c>
      <c r="B23" s="12">
        <v>0.10398928642528338</v>
      </c>
    </row>
    <row r="24" spans="1:2" x14ac:dyDescent="0.2">
      <c r="A24" s="3" t="s">
        <v>562</v>
      </c>
      <c r="B24" s="12">
        <v>0.86327551404984382</v>
      </c>
    </row>
    <row r="25" spans="1:2" x14ac:dyDescent="0.2">
      <c r="A25" s="3" t="s">
        <v>563</v>
      </c>
      <c r="B25" s="12">
        <v>0.57023770995342637</v>
      </c>
    </row>
    <row r="26" spans="1:2" x14ac:dyDescent="0.2">
      <c r="A26" s="3" t="s">
        <v>564</v>
      </c>
      <c r="B26" s="12">
        <v>0.93916404829493172</v>
      </c>
    </row>
    <row r="27" spans="1:2" x14ac:dyDescent="0.2">
      <c r="A27" s="3" t="s">
        <v>565</v>
      </c>
      <c r="B27" s="12">
        <v>1.0778413269715597</v>
      </c>
    </row>
    <row r="28" spans="1:2" x14ac:dyDescent="0.2">
      <c r="A28" s="3" t="s">
        <v>566</v>
      </c>
      <c r="B28" s="12">
        <v>0.30183088094571087</v>
      </c>
    </row>
    <row r="29" spans="1:2" x14ac:dyDescent="0.2">
      <c r="A29" s="3" t="s">
        <v>567</v>
      </c>
      <c r="B29" s="12">
        <v>0.45916623682009927</v>
      </c>
    </row>
    <row r="30" spans="1:2" x14ac:dyDescent="0.2">
      <c r="A30" s="3" t="s">
        <v>568</v>
      </c>
      <c r="B30" s="12">
        <v>1.7105097965388865</v>
      </c>
    </row>
    <row r="31" spans="1:2" x14ac:dyDescent="0.2">
      <c r="A31" s="3" t="s">
        <v>569</v>
      </c>
      <c r="B31" s="12">
        <v>1.8117881346427906</v>
      </c>
    </row>
    <row r="32" spans="1:2" x14ac:dyDescent="0.2">
      <c r="A32" s="3" t="s">
        <v>570</v>
      </c>
      <c r="B32" s="12">
        <v>0.30120220945675746</v>
      </c>
    </row>
    <row r="33" spans="1:2" x14ac:dyDescent="0.2">
      <c r="A33" s="3" t="s">
        <v>571</v>
      </c>
      <c r="B33" s="12">
        <v>7.9447503810370801E-2</v>
      </c>
    </row>
    <row r="34" spans="1:2" x14ac:dyDescent="0.2">
      <c r="A34" s="3" t="s">
        <v>572</v>
      </c>
      <c r="B34" s="12">
        <v>0.10126353380144937</v>
      </c>
    </row>
    <row r="35" spans="1:2" x14ac:dyDescent="0.2">
      <c r="A35" s="3" t="s">
        <v>573</v>
      </c>
      <c r="B35" s="12">
        <v>1.1586573908677269</v>
      </c>
    </row>
    <row r="36" spans="1:2" x14ac:dyDescent="0.2">
      <c r="A36" s="3" t="s">
        <v>574</v>
      </c>
      <c r="B36" s="12">
        <v>0.82589142865622844</v>
      </c>
    </row>
    <row r="37" spans="1:2" x14ac:dyDescent="0.2">
      <c r="A37" s="3" t="s">
        <v>575</v>
      </c>
      <c r="B37" s="12">
        <v>0.40360341042944792</v>
      </c>
    </row>
    <row r="38" spans="1:2" x14ac:dyDescent="0.2">
      <c r="A38" s="3" t="s">
        <v>576</v>
      </c>
      <c r="B38" s="12">
        <v>1.4598338002611857</v>
      </c>
    </row>
    <row r="39" spans="1:2" x14ac:dyDescent="0.2">
      <c r="A39" s="3" t="s">
        <v>577</v>
      </c>
      <c r="B39" s="12">
        <v>1.899870749924325</v>
      </c>
    </row>
    <row r="40" spans="1:2" x14ac:dyDescent="0.2">
      <c r="A40" s="3" t="s">
        <v>578</v>
      </c>
      <c r="B40" s="12">
        <v>1.1728544258464755</v>
      </c>
    </row>
    <row r="41" spans="1:2" x14ac:dyDescent="0.2">
      <c r="A41" s="3" t="s">
        <v>579</v>
      </c>
      <c r="B41" s="12">
        <v>7.2221172228549291E-2</v>
      </c>
    </row>
    <row r="42" spans="1:2" x14ac:dyDescent="0.2">
      <c r="A42" s="3" t="s">
        <v>580</v>
      </c>
      <c r="B42" s="12">
        <v>1.7735240206100471</v>
      </c>
    </row>
    <row r="43" spans="1:2" x14ac:dyDescent="0.2">
      <c r="A43" s="3" t="s">
        <v>581</v>
      </c>
      <c r="B43" s="12">
        <v>1.295475227162844</v>
      </c>
    </row>
    <row r="44" spans="1:2" x14ac:dyDescent="0.2">
      <c r="A44" s="3" t="s">
        <v>582</v>
      </c>
      <c r="B44" s="12">
        <v>0.83493148862571465</v>
      </c>
    </row>
    <row r="45" spans="1:2" x14ac:dyDescent="0.2">
      <c r="A45" s="3" t="s">
        <v>583</v>
      </c>
      <c r="B45" s="12">
        <v>0.50238835838561813</v>
      </c>
    </row>
    <row r="46" spans="1:2" x14ac:dyDescent="0.2">
      <c r="A46" s="3" t="s">
        <v>584</v>
      </c>
      <c r="B46" s="12">
        <v>0.70324489541460045</v>
      </c>
    </row>
    <row r="47" spans="1:2" x14ac:dyDescent="0.2">
      <c r="A47" s="3" t="s">
        <v>585</v>
      </c>
      <c r="B47" s="12">
        <v>1.8332922202615998</v>
      </c>
    </row>
    <row r="48" spans="1:2" x14ac:dyDescent="0.2">
      <c r="A48" s="3" t="s">
        <v>586</v>
      </c>
      <c r="B48" s="12">
        <v>7.8995565403418011E-2</v>
      </c>
    </row>
    <row r="49" spans="1:2" x14ac:dyDescent="0.2">
      <c r="A49" s="3" t="s">
        <v>587</v>
      </c>
      <c r="B49" s="12">
        <v>1.9582439728663141</v>
      </c>
    </row>
    <row r="50" spans="1:2" x14ac:dyDescent="0.2">
      <c r="A50" s="3" t="s">
        <v>588</v>
      </c>
      <c r="B50" s="12">
        <v>0.65685479611778264</v>
      </c>
    </row>
    <row r="51" spans="1:2" x14ac:dyDescent="0.2">
      <c r="A51" s="3" t="s">
        <v>589</v>
      </c>
      <c r="B51" s="12">
        <v>0.84473312775677911</v>
      </c>
    </row>
    <row r="52" spans="1:2" x14ac:dyDescent="0.2">
      <c r="A52" s="3" t="s">
        <v>590</v>
      </c>
      <c r="B52" s="12">
        <v>0.86171348153143779</v>
      </c>
    </row>
    <row r="53" spans="1:2" x14ac:dyDescent="0.2">
      <c r="A53" s="3" t="s">
        <v>591</v>
      </c>
      <c r="B53" s="12">
        <v>1.6816884902722078</v>
      </c>
    </row>
    <row r="54" spans="1:2" x14ac:dyDescent="0.2">
      <c r="A54" s="3" t="s">
        <v>592</v>
      </c>
      <c r="B54" s="12">
        <v>1.0806032566109469</v>
      </c>
    </row>
    <row r="55" spans="1:2" x14ac:dyDescent="0.2">
      <c r="A55" s="3" t="s">
        <v>593</v>
      </c>
      <c r="B55" s="12">
        <v>1.2792588805480305</v>
      </c>
    </row>
    <row r="56" spans="1:2" x14ac:dyDescent="0.2">
      <c r="A56" s="3" t="s">
        <v>594</v>
      </c>
      <c r="B56" s="12">
        <v>0.89190082151478411</v>
      </c>
    </row>
    <row r="57" spans="1:2" x14ac:dyDescent="0.2">
      <c r="A57" s="3" t="s">
        <v>595</v>
      </c>
      <c r="B57" s="12">
        <v>4.3246509960023438E-2</v>
      </c>
    </row>
    <row r="58" spans="1:2" x14ac:dyDescent="0.2">
      <c r="A58" s="3" t="s">
        <v>596</v>
      </c>
      <c r="B58" s="12">
        <v>0.47269879400494164</v>
      </c>
    </row>
    <row r="59" spans="1:2" x14ac:dyDescent="0.2">
      <c r="A59" s="3" t="s">
        <v>597</v>
      </c>
      <c r="B59" s="12">
        <v>0.85574671090827503</v>
      </c>
    </row>
    <row r="60" spans="1:2" x14ac:dyDescent="0.2">
      <c r="A60" s="3" t="s">
        <v>598</v>
      </c>
      <c r="B60" s="12">
        <v>0.41716969515977897</v>
      </c>
    </row>
    <row r="61" spans="1:2" x14ac:dyDescent="0.2">
      <c r="A61" s="3" t="s">
        <v>599</v>
      </c>
      <c r="B61" s="12">
        <v>5.1279978883602695E-2</v>
      </c>
    </row>
    <row r="62" spans="1:2" x14ac:dyDescent="0.2">
      <c r="A62" s="3" t="s">
        <v>600</v>
      </c>
      <c r="B62" s="12">
        <v>1.9869095846322873</v>
      </c>
    </row>
    <row r="63" spans="1:2" x14ac:dyDescent="0.2">
      <c r="A63" s="3" t="s">
        <v>601</v>
      </c>
      <c r="B63" s="12">
        <v>1.7344734392497307</v>
      </c>
    </row>
    <row r="64" spans="1:2" x14ac:dyDescent="0.2">
      <c r="A64" s="3" t="s">
        <v>602</v>
      </c>
      <c r="B64" s="12">
        <v>0.50772096191955929</v>
      </c>
    </row>
    <row r="65" spans="1:2" x14ac:dyDescent="0.2">
      <c r="A65" s="3" t="s">
        <v>603</v>
      </c>
      <c r="B65" s="12">
        <v>0.37830084381178164</v>
      </c>
    </row>
    <row r="66" spans="1:2" x14ac:dyDescent="0.2">
      <c r="A66" s="3" t="s">
        <v>604</v>
      </c>
      <c r="B66" s="12">
        <v>0.50630531936195733</v>
      </c>
    </row>
    <row r="67" spans="1:2" x14ac:dyDescent="0.2">
      <c r="A67" s="3" t="s">
        <v>605</v>
      </c>
      <c r="B67" s="12">
        <v>1.0293972872446036</v>
      </c>
    </row>
    <row r="68" spans="1:2" x14ac:dyDescent="0.2">
      <c r="A68" s="3" t="s">
        <v>606</v>
      </c>
      <c r="B68" s="12">
        <v>3.206643120379904E-2</v>
      </c>
    </row>
    <row r="69" spans="1:2" x14ac:dyDescent="0.2">
      <c r="A69" s="3" t="s">
        <v>607</v>
      </c>
      <c r="B69" s="12">
        <v>9.3723801552534569E-2</v>
      </c>
    </row>
    <row r="70" spans="1:2" x14ac:dyDescent="0.2">
      <c r="A70" s="3" t="s">
        <v>608</v>
      </c>
      <c r="B70" s="12">
        <v>1.848444002046802</v>
      </c>
    </row>
    <row r="71" spans="1:2" x14ac:dyDescent="0.2">
      <c r="A71" s="3" t="s">
        <v>609</v>
      </c>
      <c r="B71" s="12">
        <v>2.6316380495131408E-2</v>
      </c>
    </row>
    <row r="72" spans="1:2" x14ac:dyDescent="0.2">
      <c r="A72" s="3" t="s">
        <v>610</v>
      </c>
      <c r="B72" s="12">
        <v>0.73460613251847251</v>
      </c>
    </row>
    <row r="73" spans="1:2" x14ac:dyDescent="0.2">
      <c r="A73" s="3" t="s">
        <v>611</v>
      </c>
      <c r="B73" s="12">
        <v>1.511344010215653</v>
      </c>
    </row>
    <row r="74" spans="1:2" x14ac:dyDescent="0.2">
      <c r="A74" s="3" t="s">
        <v>612</v>
      </c>
      <c r="B74" s="12">
        <v>1.5623600397522945</v>
      </c>
    </row>
    <row r="75" spans="1:2" x14ac:dyDescent="0.2">
      <c r="A75" s="3" t="s">
        <v>613</v>
      </c>
      <c r="B75" s="12">
        <v>1.0830188458864956</v>
      </c>
    </row>
    <row r="76" spans="1:2" x14ac:dyDescent="0.2">
      <c r="A76" s="3" t="s">
        <v>614</v>
      </c>
      <c r="B76" s="12">
        <v>3.6899456301247913E-2</v>
      </c>
    </row>
    <row r="77" spans="1:2" x14ac:dyDescent="0.2">
      <c r="A77" s="3" t="s">
        <v>615</v>
      </c>
      <c r="B77" s="12">
        <v>1.2949043316966025</v>
      </c>
    </row>
    <row r="78" spans="1:2" x14ac:dyDescent="0.2">
      <c r="A78" s="3" t="s">
        <v>616</v>
      </c>
      <c r="B78" s="12">
        <v>0.79103462628350418</v>
      </c>
    </row>
    <row r="79" spans="1:2" x14ac:dyDescent="0.2">
      <c r="A79" s="3" t="s">
        <v>617</v>
      </c>
      <c r="B79" s="12">
        <v>0.41925572608985751</v>
      </c>
    </row>
    <row r="80" spans="1:2" x14ac:dyDescent="0.2">
      <c r="A80" s="3" t="s">
        <v>618</v>
      </c>
      <c r="B80" s="12">
        <v>0.65978288820682884</v>
      </c>
    </row>
    <row r="81" spans="1:2" x14ac:dyDescent="0.2">
      <c r="A81" s="3" t="s">
        <v>619</v>
      </c>
      <c r="B81" s="12">
        <v>1.9420524233172312</v>
      </c>
    </row>
    <row r="82" spans="1:2" x14ac:dyDescent="0.2">
      <c r="A82" s="3" t="s">
        <v>620</v>
      </c>
      <c r="B82" s="12">
        <v>0.72800087500827915</v>
      </c>
    </row>
    <row r="83" spans="1:2" x14ac:dyDescent="0.2">
      <c r="A83" s="3" t="s">
        <v>621</v>
      </c>
      <c r="B83" s="12">
        <v>1.281526693962606</v>
      </c>
    </row>
    <row r="84" spans="1:2" x14ac:dyDescent="0.2">
      <c r="A84" s="3" t="s">
        <v>622</v>
      </c>
      <c r="B84" s="12">
        <v>1.0668400409134859</v>
      </c>
    </row>
    <row r="85" spans="1:2" x14ac:dyDescent="0.2">
      <c r="A85" s="3" t="s">
        <v>623</v>
      </c>
      <c r="B85" s="12">
        <v>0.40986413599645011</v>
      </c>
    </row>
    <row r="86" spans="1:2" x14ac:dyDescent="0.2">
      <c r="A86" s="3" t="s">
        <v>624</v>
      </c>
      <c r="B86" s="12">
        <v>1.8075485410794032</v>
      </c>
    </row>
    <row r="87" spans="1:2" x14ac:dyDescent="0.2">
      <c r="A87" s="3" t="s">
        <v>625</v>
      </c>
      <c r="B87" s="12">
        <v>1.0628642712068774</v>
      </c>
    </row>
    <row r="88" spans="1:2" x14ac:dyDescent="0.2">
      <c r="A88" s="3" t="s">
        <v>626</v>
      </c>
      <c r="B88" s="12">
        <v>0.14585703105102654</v>
      </c>
    </row>
    <row r="89" spans="1:2" x14ac:dyDescent="0.2">
      <c r="A89" s="3" t="s">
        <v>627</v>
      </c>
      <c r="B89" s="12">
        <v>1.6285132582493558</v>
      </c>
    </row>
    <row r="90" spans="1:2" x14ac:dyDescent="0.2">
      <c r="A90" s="3" t="s">
        <v>628</v>
      </c>
      <c r="B90" s="12">
        <v>1.8375071923509503</v>
      </c>
    </row>
    <row r="91" spans="1:2" x14ac:dyDescent="0.2">
      <c r="A91" s="3" t="s">
        <v>629</v>
      </c>
      <c r="B91" s="12">
        <v>1.5662510388431157</v>
      </c>
    </row>
    <row r="92" spans="1:2" x14ac:dyDescent="0.2">
      <c r="A92" s="3" t="s">
        <v>630</v>
      </c>
      <c r="B92" s="12">
        <v>0.70118040275953186</v>
      </c>
    </row>
    <row r="93" spans="1:2" x14ac:dyDescent="0.2">
      <c r="A93" s="3" t="s">
        <v>631</v>
      </c>
      <c r="B93" s="12">
        <v>0.81174587933788955</v>
      </c>
    </row>
    <row r="94" spans="1:2" x14ac:dyDescent="0.2">
      <c r="A94" s="3" t="s">
        <v>632</v>
      </c>
      <c r="B94" s="12">
        <v>1.4385746140080247</v>
      </c>
    </row>
    <row r="95" spans="1:2" x14ac:dyDescent="0.2">
      <c r="A95" s="3" t="s">
        <v>633</v>
      </c>
      <c r="B95" s="12">
        <v>1.3854604764248066</v>
      </c>
    </row>
    <row r="96" spans="1:2" x14ac:dyDescent="0.2">
      <c r="A96" s="3" t="s">
        <v>634</v>
      </c>
      <c r="B96" s="12">
        <v>1.8179889743634479</v>
      </c>
    </row>
    <row r="97" spans="1:2" x14ac:dyDescent="0.2">
      <c r="A97" s="3" t="s">
        <v>635</v>
      </c>
      <c r="B97" s="12">
        <v>7.5832973393805458E-2</v>
      </c>
    </row>
    <row r="98" spans="1:2" x14ac:dyDescent="0.2">
      <c r="A98" s="3" t="s">
        <v>636</v>
      </c>
      <c r="B98" s="12">
        <v>1.3732486554689309</v>
      </c>
    </row>
    <row r="99" spans="1:2" x14ac:dyDescent="0.2">
      <c r="A99" s="3" t="s">
        <v>637</v>
      </c>
      <c r="B99" s="12">
        <v>0.96562079949805057</v>
      </c>
    </row>
    <row r="100" spans="1:2" x14ac:dyDescent="0.2">
      <c r="A100" s="3" t="s">
        <v>638</v>
      </c>
      <c r="B100" s="12">
        <v>1.993879562061001</v>
      </c>
    </row>
    <row r="101" spans="1:2" x14ac:dyDescent="0.2">
      <c r="A101" s="3" t="s">
        <v>639</v>
      </c>
      <c r="B101" s="12">
        <v>1.5726414942780285</v>
      </c>
    </row>
    <row r="102" spans="1:2" x14ac:dyDescent="0.2">
      <c r="A102" s="3" t="s">
        <v>640</v>
      </c>
      <c r="B102" s="12">
        <v>1.6756159163523874</v>
      </c>
    </row>
    <row r="103" spans="1:2" x14ac:dyDescent="0.2">
      <c r="A103" s="3" t="s">
        <v>641</v>
      </c>
      <c r="B103" s="12">
        <v>1.2389012574856082</v>
      </c>
    </row>
    <row r="104" spans="1:2" x14ac:dyDescent="0.2">
      <c r="A104" s="3" t="s">
        <v>642</v>
      </c>
      <c r="B104" s="12">
        <v>0.65608792971901453</v>
      </c>
    </row>
    <row r="105" spans="1:2" x14ac:dyDescent="0.2">
      <c r="A105" s="3" t="s">
        <v>643</v>
      </c>
      <c r="B105" s="12">
        <v>1.0377390352037319</v>
      </c>
    </row>
    <row r="106" spans="1:2" x14ac:dyDescent="0.2">
      <c r="A106" s="3" t="s">
        <v>644</v>
      </c>
      <c r="B106" s="12">
        <v>0.57638087898919665</v>
      </c>
    </row>
    <row r="107" spans="1:2" x14ac:dyDescent="0.2">
      <c r="A107" s="3" t="s">
        <v>645</v>
      </c>
      <c r="B107" s="12">
        <v>1.6840237633838244</v>
      </c>
    </row>
    <row r="108" spans="1:2" x14ac:dyDescent="0.2">
      <c r="A108" s="3" t="s">
        <v>646</v>
      </c>
      <c r="B108" s="12">
        <v>1.9453343969210066</v>
      </c>
    </row>
    <row r="109" spans="1:2" x14ac:dyDescent="0.2">
      <c r="A109" s="3" t="s">
        <v>647</v>
      </c>
      <c r="B109" s="12">
        <v>1.4238884739453024</v>
      </c>
    </row>
    <row r="110" spans="1:2" x14ac:dyDescent="0.2">
      <c r="A110" s="3" t="s">
        <v>648</v>
      </c>
      <c r="B110" s="12">
        <v>0.80207148207827106</v>
      </c>
    </row>
    <row r="111" spans="1:2" x14ac:dyDescent="0.2">
      <c r="A111" s="3" t="s">
        <v>649</v>
      </c>
      <c r="B111" s="12">
        <v>0.78156055185311724</v>
      </c>
    </row>
    <row r="112" spans="1:2" x14ac:dyDescent="0.2">
      <c r="A112" s="3" t="s">
        <v>650</v>
      </c>
      <c r="B112" s="12">
        <v>1.2188650848749325</v>
      </c>
    </row>
    <row r="113" spans="1:2" x14ac:dyDescent="0.2">
      <c r="A113" s="3" t="s">
        <v>651</v>
      </c>
      <c r="B113" s="12">
        <v>0.52796819142139029</v>
      </c>
    </row>
    <row r="114" spans="1:2" x14ac:dyDescent="0.2">
      <c r="A114" s="3" t="s">
        <v>652</v>
      </c>
      <c r="B114" s="12">
        <v>0.6217265268081158</v>
      </c>
    </row>
    <row r="115" spans="1:2" x14ac:dyDescent="0.2">
      <c r="A115" s="3" t="s">
        <v>653</v>
      </c>
      <c r="B115" s="12">
        <v>1.8269195298590537</v>
      </c>
    </row>
    <row r="116" spans="1:2" x14ac:dyDescent="0.2">
      <c r="A116" s="3" t="s">
        <v>654</v>
      </c>
      <c r="B116" s="12">
        <v>5.9990920015015048E-2</v>
      </c>
    </row>
    <row r="117" spans="1:2" x14ac:dyDescent="0.2">
      <c r="A117" s="3" t="s">
        <v>655</v>
      </c>
      <c r="B117" s="12">
        <v>0.89287332790382012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75AF-C4E9-BF48-9546-EF8E1F01D474}">
  <dimension ref="B2:Y121"/>
  <sheetViews>
    <sheetView topLeftCell="K1" workbookViewId="0">
      <selection activeCell="Y9" sqref="Y9:Y13"/>
    </sheetView>
  </sheetViews>
  <sheetFormatPr baseColWidth="10" defaultRowHeight="15" x14ac:dyDescent="0.2"/>
  <cols>
    <col min="2" max="2" width="23" bestFit="1" customWidth="1"/>
    <col min="3" max="3" width="15.33203125" bestFit="1" customWidth="1"/>
    <col min="4" max="10" width="10.1640625" bestFit="1" customWidth="1"/>
    <col min="11" max="11" width="6.33203125" bestFit="1" customWidth="1"/>
    <col min="12" max="12" width="11.1640625" bestFit="1" customWidth="1"/>
  </cols>
  <sheetData>
    <row r="2" spans="2:25" x14ac:dyDescent="0.2">
      <c r="B2" s="21" t="s">
        <v>742</v>
      </c>
      <c r="C2" s="21" t="s">
        <v>741</v>
      </c>
      <c r="N2" s="33" t="s">
        <v>744</v>
      </c>
      <c r="W2" t="s">
        <v>746</v>
      </c>
    </row>
    <row r="3" spans="2:25" x14ac:dyDescent="0.2">
      <c r="B3" s="21" t="s">
        <v>738</v>
      </c>
      <c r="C3" t="s">
        <v>22</v>
      </c>
      <c r="D3" t="s">
        <v>16</v>
      </c>
      <c r="E3" t="s">
        <v>10</v>
      </c>
      <c r="F3" t="s">
        <v>6</v>
      </c>
      <c r="G3" t="s">
        <v>13</v>
      </c>
      <c r="H3" t="s">
        <v>20</v>
      </c>
      <c r="I3" t="s">
        <v>18</v>
      </c>
      <c r="J3" t="s">
        <v>24</v>
      </c>
      <c r="K3" t="s">
        <v>739</v>
      </c>
      <c r="L3" t="s">
        <v>740</v>
      </c>
      <c r="N3" s="23" t="s">
        <v>22</v>
      </c>
      <c r="O3" s="23" t="s">
        <v>16</v>
      </c>
      <c r="P3" s="23" t="s">
        <v>10</v>
      </c>
      <c r="Q3" s="23" t="s">
        <v>6</v>
      </c>
      <c r="R3" s="23" t="s">
        <v>13</v>
      </c>
      <c r="S3" s="23" t="s">
        <v>20</v>
      </c>
      <c r="T3" s="23" t="s">
        <v>18</v>
      </c>
      <c r="U3" s="23" t="s">
        <v>24</v>
      </c>
      <c r="W3" s="35" t="s">
        <v>745</v>
      </c>
    </row>
    <row r="4" spans="2:25" x14ac:dyDescent="0.2">
      <c r="B4" s="22" t="s">
        <v>629</v>
      </c>
      <c r="C4" s="31"/>
      <c r="D4" s="28"/>
      <c r="E4" s="28"/>
      <c r="F4" s="28"/>
      <c r="G4" s="28"/>
      <c r="H4" s="28">
        <v>620932</v>
      </c>
      <c r="I4" s="28"/>
      <c r="J4" s="28">
        <v>213742</v>
      </c>
      <c r="K4" s="28"/>
      <c r="L4" s="28">
        <v>834674</v>
      </c>
      <c r="N4">
        <f>IF(C4&gt;0,1,0)</f>
        <v>0</v>
      </c>
      <c r="O4">
        <f>IF(D4&gt;0,1,0)</f>
        <v>0</v>
      </c>
      <c r="P4">
        <f t="shared" ref="O4:U4" si="0">IF(E4&gt;0,1,0)</f>
        <v>0</v>
      </c>
      <c r="Q4">
        <f t="shared" si="0"/>
        <v>0</v>
      </c>
      <c r="R4">
        <f t="shared" si="0"/>
        <v>0</v>
      </c>
      <c r="S4">
        <f t="shared" si="0"/>
        <v>1</v>
      </c>
      <c r="T4">
        <f t="shared" si="0"/>
        <v>0</v>
      </c>
      <c r="U4">
        <f t="shared" si="0"/>
        <v>1</v>
      </c>
      <c r="W4">
        <f>SUM(N4:U4)</f>
        <v>2</v>
      </c>
      <c r="Y4" s="33" t="s">
        <v>747</v>
      </c>
    </row>
    <row r="5" spans="2:25" x14ac:dyDescent="0.2">
      <c r="B5" s="22" t="s">
        <v>586</v>
      </c>
      <c r="C5" s="31"/>
      <c r="D5" s="28">
        <v>34146</v>
      </c>
      <c r="E5" s="28">
        <v>453323</v>
      </c>
      <c r="F5" s="28">
        <v>887734</v>
      </c>
      <c r="G5" s="28">
        <v>586080</v>
      </c>
      <c r="H5" s="28"/>
      <c r="I5" s="28">
        <v>280893</v>
      </c>
      <c r="J5" s="28"/>
      <c r="K5" s="28"/>
      <c r="L5" s="28">
        <v>2242176</v>
      </c>
      <c r="N5">
        <f t="shared" ref="N5:N68" si="1">IF(C5&gt;0,1,0)</f>
        <v>0</v>
      </c>
      <c r="O5">
        <f t="shared" ref="O5:O68" si="2">IF(D5&gt;0,1,0)</f>
        <v>1</v>
      </c>
      <c r="P5">
        <f t="shared" ref="P5:P68" si="3">IF(E5&gt;0,1,0)</f>
        <v>1</v>
      </c>
      <c r="Q5">
        <f t="shared" ref="Q5:Q68" si="4">IF(F5&gt;0,1,0)</f>
        <v>1</v>
      </c>
      <c r="R5">
        <f t="shared" ref="R5:R68" si="5">IF(G5&gt;0,1,0)</f>
        <v>1</v>
      </c>
      <c r="S5">
        <f t="shared" ref="S5:S68" si="6">IF(H5&gt;0,1,0)</f>
        <v>0</v>
      </c>
      <c r="T5">
        <f t="shared" ref="T5:T68" si="7">IF(I5&gt;0,1,0)</f>
        <v>1</v>
      </c>
      <c r="U5">
        <f t="shared" ref="U5:U68" si="8">IF(J5&gt;0,1,0)</f>
        <v>0</v>
      </c>
      <c r="W5">
        <f t="shared" ref="W5:W68" si="9">SUM(N5:U5)</f>
        <v>5</v>
      </c>
      <c r="Y5" s="33" t="s">
        <v>748</v>
      </c>
    </row>
    <row r="6" spans="2:25" x14ac:dyDescent="0.2">
      <c r="B6" s="22" t="s">
        <v>543</v>
      </c>
      <c r="C6" s="31">
        <v>687366</v>
      </c>
      <c r="D6" s="28">
        <v>262349</v>
      </c>
      <c r="E6" s="28"/>
      <c r="F6" s="28"/>
      <c r="G6" s="28">
        <v>324161</v>
      </c>
      <c r="H6" s="28"/>
      <c r="I6" s="28">
        <v>75844</v>
      </c>
      <c r="J6" s="28"/>
      <c r="K6" s="28"/>
      <c r="L6" s="28">
        <v>1349720</v>
      </c>
      <c r="N6">
        <f t="shared" si="1"/>
        <v>1</v>
      </c>
      <c r="O6">
        <f t="shared" si="2"/>
        <v>1</v>
      </c>
      <c r="P6">
        <f t="shared" si="3"/>
        <v>0</v>
      </c>
      <c r="Q6">
        <f t="shared" si="4"/>
        <v>0</v>
      </c>
      <c r="R6">
        <f t="shared" si="5"/>
        <v>1</v>
      </c>
      <c r="S6">
        <f t="shared" si="6"/>
        <v>0</v>
      </c>
      <c r="T6">
        <f t="shared" si="7"/>
        <v>1</v>
      </c>
      <c r="U6">
        <f t="shared" si="8"/>
        <v>0</v>
      </c>
      <c r="W6">
        <f t="shared" si="9"/>
        <v>4</v>
      </c>
    </row>
    <row r="7" spans="2:25" x14ac:dyDescent="0.2">
      <c r="B7" s="22" t="s">
        <v>635</v>
      </c>
      <c r="C7" s="31"/>
      <c r="D7" s="28"/>
      <c r="E7" s="28"/>
      <c r="F7" s="28"/>
      <c r="G7" s="28"/>
      <c r="H7" s="28"/>
      <c r="I7" s="28"/>
      <c r="J7" s="28">
        <v>254629</v>
      </c>
      <c r="K7" s="28"/>
      <c r="L7" s="28">
        <v>254629</v>
      </c>
      <c r="N7">
        <f t="shared" si="1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</v>
      </c>
      <c r="S7">
        <f t="shared" si="6"/>
        <v>0</v>
      </c>
      <c r="T7">
        <f t="shared" si="7"/>
        <v>0</v>
      </c>
      <c r="U7" s="36">
        <f t="shared" si="8"/>
        <v>1</v>
      </c>
      <c r="W7">
        <f t="shared" si="9"/>
        <v>1</v>
      </c>
    </row>
    <row r="8" spans="2:25" x14ac:dyDescent="0.2">
      <c r="B8" s="22" t="s">
        <v>639</v>
      </c>
      <c r="C8" s="31"/>
      <c r="D8" s="28"/>
      <c r="E8" s="28"/>
      <c r="F8" s="28"/>
      <c r="G8" s="28"/>
      <c r="H8" s="28"/>
      <c r="I8" s="28"/>
      <c r="J8" s="28">
        <v>129325</v>
      </c>
      <c r="K8" s="28"/>
      <c r="L8" s="28">
        <v>129325</v>
      </c>
      <c r="N8">
        <f t="shared" si="1"/>
        <v>0</v>
      </c>
      <c r="O8">
        <f t="shared" si="2"/>
        <v>0</v>
      </c>
      <c r="P8">
        <f t="shared" si="3"/>
        <v>0</v>
      </c>
      <c r="Q8">
        <f t="shared" si="4"/>
        <v>0</v>
      </c>
      <c r="R8">
        <f t="shared" si="5"/>
        <v>0</v>
      </c>
      <c r="S8">
        <f t="shared" si="6"/>
        <v>0</v>
      </c>
      <c r="T8">
        <f t="shared" si="7"/>
        <v>0</v>
      </c>
      <c r="U8" s="36">
        <f t="shared" si="8"/>
        <v>1</v>
      </c>
      <c r="W8">
        <f t="shared" si="9"/>
        <v>1</v>
      </c>
      <c r="Y8" s="33" t="s">
        <v>818</v>
      </c>
    </row>
    <row r="9" spans="2:25" x14ac:dyDescent="0.2">
      <c r="B9" s="22" t="s">
        <v>551</v>
      </c>
      <c r="C9" s="31"/>
      <c r="D9" s="28"/>
      <c r="E9" s="28">
        <v>439051</v>
      </c>
      <c r="F9" s="28">
        <v>988924</v>
      </c>
      <c r="G9" s="28"/>
      <c r="H9" s="28"/>
      <c r="I9" s="28"/>
      <c r="J9" s="28"/>
      <c r="K9" s="28"/>
      <c r="L9" s="28">
        <v>1427975</v>
      </c>
      <c r="N9">
        <f t="shared" si="1"/>
        <v>0</v>
      </c>
      <c r="O9">
        <f t="shared" si="2"/>
        <v>0</v>
      </c>
      <c r="P9">
        <f t="shared" si="3"/>
        <v>1</v>
      </c>
      <c r="Q9">
        <f t="shared" si="4"/>
        <v>1</v>
      </c>
      <c r="R9">
        <f t="shared" si="5"/>
        <v>0</v>
      </c>
      <c r="S9">
        <f t="shared" si="6"/>
        <v>0</v>
      </c>
      <c r="T9">
        <f t="shared" si="7"/>
        <v>0</v>
      </c>
      <c r="U9">
        <f t="shared" si="8"/>
        <v>0</v>
      </c>
      <c r="W9">
        <f t="shared" si="9"/>
        <v>2</v>
      </c>
      <c r="Y9" s="59" t="s">
        <v>16</v>
      </c>
    </row>
    <row r="10" spans="2:25" x14ac:dyDescent="0.2">
      <c r="B10" s="22" t="s">
        <v>542</v>
      </c>
      <c r="C10" s="31"/>
      <c r="D10" s="28"/>
      <c r="E10" s="28"/>
      <c r="F10" s="28">
        <v>925246</v>
      </c>
      <c r="G10" s="28">
        <v>288540</v>
      </c>
      <c r="H10" s="28"/>
      <c r="I10" s="28">
        <v>314703</v>
      </c>
      <c r="J10" s="28"/>
      <c r="K10" s="28"/>
      <c r="L10" s="28">
        <v>1528489</v>
      </c>
      <c r="N10">
        <f t="shared" si="1"/>
        <v>0</v>
      </c>
      <c r="O10">
        <f t="shared" si="2"/>
        <v>0</v>
      </c>
      <c r="P10">
        <f t="shared" si="3"/>
        <v>0</v>
      </c>
      <c r="Q10">
        <f t="shared" si="4"/>
        <v>1</v>
      </c>
      <c r="R10">
        <f t="shared" si="5"/>
        <v>1</v>
      </c>
      <c r="S10">
        <f t="shared" si="6"/>
        <v>0</v>
      </c>
      <c r="T10">
        <f t="shared" si="7"/>
        <v>1</v>
      </c>
      <c r="U10">
        <f t="shared" si="8"/>
        <v>0</v>
      </c>
      <c r="W10">
        <f t="shared" si="9"/>
        <v>3</v>
      </c>
      <c r="Y10" s="59" t="s">
        <v>10</v>
      </c>
    </row>
    <row r="11" spans="2:25" x14ac:dyDescent="0.2">
      <c r="B11" s="22" t="s">
        <v>599</v>
      </c>
      <c r="C11" s="31"/>
      <c r="D11" s="28"/>
      <c r="E11" s="28">
        <v>826361</v>
      </c>
      <c r="F11" s="28"/>
      <c r="G11" s="28">
        <v>964712</v>
      </c>
      <c r="H11" s="28"/>
      <c r="I11" s="28">
        <v>250553</v>
      </c>
      <c r="J11" s="28">
        <v>17116</v>
      </c>
      <c r="K11" s="28"/>
      <c r="L11" s="28">
        <v>2058742</v>
      </c>
      <c r="N11">
        <f t="shared" si="1"/>
        <v>0</v>
      </c>
      <c r="O11">
        <f t="shared" si="2"/>
        <v>0</v>
      </c>
      <c r="P11">
        <f t="shared" si="3"/>
        <v>1</v>
      </c>
      <c r="Q11">
        <f t="shared" si="4"/>
        <v>0</v>
      </c>
      <c r="R11">
        <f t="shared" si="5"/>
        <v>1</v>
      </c>
      <c r="S11">
        <f t="shared" si="6"/>
        <v>0</v>
      </c>
      <c r="T11">
        <f t="shared" si="7"/>
        <v>1</v>
      </c>
      <c r="U11">
        <f t="shared" si="8"/>
        <v>1</v>
      </c>
      <c r="W11">
        <f t="shared" si="9"/>
        <v>4</v>
      </c>
      <c r="Y11" s="59" t="s">
        <v>6</v>
      </c>
    </row>
    <row r="12" spans="2:25" x14ac:dyDescent="0.2">
      <c r="B12" s="22" t="s">
        <v>573</v>
      </c>
      <c r="C12" s="31"/>
      <c r="D12" s="28">
        <v>360714</v>
      </c>
      <c r="E12" s="28">
        <v>830626</v>
      </c>
      <c r="F12" s="28">
        <v>1109696</v>
      </c>
      <c r="G12" s="28">
        <v>114027</v>
      </c>
      <c r="H12" s="28">
        <v>511211</v>
      </c>
      <c r="I12" s="28">
        <v>92591</v>
      </c>
      <c r="J12" s="28">
        <v>30765</v>
      </c>
      <c r="K12" s="28"/>
      <c r="L12" s="28">
        <v>3049630</v>
      </c>
      <c r="N12">
        <f t="shared" si="1"/>
        <v>0</v>
      </c>
      <c r="O12">
        <f t="shared" si="2"/>
        <v>1</v>
      </c>
      <c r="P12">
        <f t="shared" si="3"/>
        <v>1</v>
      </c>
      <c r="Q12">
        <f t="shared" si="4"/>
        <v>1</v>
      </c>
      <c r="R12">
        <f t="shared" si="5"/>
        <v>1</v>
      </c>
      <c r="S12">
        <f t="shared" si="6"/>
        <v>1</v>
      </c>
      <c r="T12">
        <f t="shared" si="7"/>
        <v>1</v>
      </c>
      <c r="U12">
        <f t="shared" si="8"/>
        <v>1</v>
      </c>
      <c r="W12">
        <f t="shared" si="9"/>
        <v>7</v>
      </c>
      <c r="Y12" s="59" t="s">
        <v>13</v>
      </c>
    </row>
    <row r="13" spans="2:25" x14ac:dyDescent="0.2">
      <c r="B13" s="22" t="s">
        <v>644</v>
      </c>
      <c r="C13" s="31">
        <v>45715</v>
      </c>
      <c r="D13" s="28"/>
      <c r="E13" s="28"/>
      <c r="F13" s="28"/>
      <c r="G13" s="28"/>
      <c r="H13" s="28">
        <v>986538</v>
      </c>
      <c r="I13" s="28"/>
      <c r="J13" s="28"/>
      <c r="K13" s="28"/>
      <c r="L13" s="28">
        <v>1032253</v>
      </c>
      <c r="N13">
        <f t="shared" si="1"/>
        <v>1</v>
      </c>
      <c r="O13">
        <f t="shared" si="2"/>
        <v>0</v>
      </c>
      <c r="P13">
        <f t="shared" si="3"/>
        <v>0</v>
      </c>
      <c r="Q13">
        <f t="shared" si="4"/>
        <v>0</v>
      </c>
      <c r="R13">
        <f t="shared" si="5"/>
        <v>0</v>
      </c>
      <c r="S13">
        <f t="shared" si="6"/>
        <v>1</v>
      </c>
      <c r="T13">
        <f t="shared" si="7"/>
        <v>0</v>
      </c>
      <c r="U13">
        <f t="shared" si="8"/>
        <v>0</v>
      </c>
      <c r="W13">
        <f t="shared" si="9"/>
        <v>2</v>
      </c>
      <c r="Y13" s="59" t="s">
        <v>18</v>
      </c>
    </row>
    <row r="14" spans="2:25" x14ac:dyDescent="0.2">
      <c r="B14" s="22" t="s">
        <v>562</v>
      </c>
      <c r="C14" s="31"/>
      <c r="D14" s="28">
        <v>90258</v>
      </c>
      <c r="E14" s="28"/>
      <c r="F14" s="28"/>
      <c r="G14" s="28">
        <v>380479</v>
      </c>
      <c r="H14" s="28"/>
      <c r="I14" s="28">
        <v>1126012</v>
      </c>
      <c r="J14" s="28"/>
      <c r="K14" s="28"/>
      <c r="L14" s="28">
        <v>1596749</v>
      </c>
      <c r="N14">
        <f t="shared" si="1"/>
        <v>0</v>
      </c>
      <c r="O14">
        <f t="shared" si="2"/>
        <v>1</v>
      </c>
      <c r="P14">
        <f t="shared" si="3"/>
        <v>0</v>
      </c>
      <c r="Q14">
        <f t="shared" si="4"/>
        <v>0</v>
      </c>
      <c r="R14">
        <f t="shared" si="5"/>
        <v>1</v>
      </c>
      <c r="S14">
        <f t="shared" si="6"/>
        <v>0</v>
      </c>
      <c r="T14">
        <f t="shared" si="7"/>
        <v>1</v>
      </c>
      <c r="U14">
        <f t="shared" si="8"/>
        <v>0</v>
      </c>
      <c r="W14">
        <f t="shared" si="9"/>
        <v>3</v>
      </c>
    </row>
    <row r="15" spans="2:25" x14ac:dyDescent="0.2">
      <c r="B15" s="22" t="s">
        <v>627</v>
      </c>
      <c r="C15" s="31"/>
      <c r="D15" s="28"/>
      <c r="E15" s="28"/>
      <c r="F15" s="28"/>
      <c r="G15" s="28"/>
      <c r="H15" s="28">
        <v>66722</v>
      </c>
      <c r="I15" s="28"/>
      <c r="J15" s="28">
        <v>201302</v>
      </c>
      <c r="K15" s="28"/>
      <c r="L15" s="28">
        <v>268024</v>
      </c>
      <c r="N15">
        <f t="shared" si="1"/>
        <v>0</v>
      </c>
      <c r="O15">
        <f t="shared" si="2"/>
        <v>0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1</v>
      </c>
      <c r="T15">
        <f t="shared" si="7"/>
        <v>0</v>
      </c>
      <c r="U15">
        <f t="shared" si="8"/>
        <v>1</v>
      </c>
      <c r="W15">
        <f t="shared" si="9"/>
        <v>2</v>
      </c>
    </row>
    <row r="16" spans="2:25" x14ac:dyDescent="0.2">
      <c r="B16" s="22" t="s">
        <v>584</v>
      </c>
      <c r="C16" s="31"/>
      <c r="D16" s="28">
        <v>210490</v>
      </c>
      <c r="E16" s="28">
        <v>370628</v>
      </c>
      <c r="F16" s="28"/>
      <c r="G16" s="28">
        <v>860053</v>
      </c>
      <c r="H16" s="28"/>
      <c r="I16" s="28">
        <v>290224</v>
      </c>
      <c r="J16" s="28"/>
      <c r="K16" s="28"/>
      <c r="L16" s="28">
        <v>1731395</v>
      </c>
      <c r="N16">
        <f t="shared" si="1"/>
        <v>0</v>
      </c>
      <c r="O16">
        <f t="shared" si="2"/>
        <v>1</v>
      </c>
      <c r="P16">
        <f t="shared" si="3"/>
        <v>1</v>
      </c>
      <c r="Q16">
        <f t="shared" si="4"/>
        <v>0</v>
      </c>
      <c r="R16">
        <f t="shared" si="5"/>
        <v>1</v>
      </c>
      <c r="S16">
        <f t="shared" si="6"/>
        <v>0</v>
      </c>
      <c r="T16">
        <f t="shared" si="7"/>
        <v>1</v>
      </c>
      <c r="U16">
        <f t="shared" si="8"/>
        <v>0</v>
      </c>
      <c r="W16">
        <f t="shared" si="9"/>
        <v>4</v>
      </c>
    </row>
    <row r="17" spans="2:23" x14ac:dyDescent="0.2">
      <c r="B17" s="22" t="s">
        <v>634</v>
      </c>
      <c r="C17" s="31"/>
      <c r="D17" s="28"/>
      <c r="E17" s="28"/>
      <c r="F17" s="28"/>
      <c r="G17" s="28"/>
      <c r="H17" s="28">
        <v>412563</v>
      </c>
      <c r="I17" s="28"/>
      <c r="J17" s="28"/>
      <c r="K17" s="28"/>
      <c r="L17" s="28">
        <v>412563</v>
      </c>
      <c r="N17">
        <f t="shared" si="1"/>
        <v>0</v>
      </c>
      <c r="O17">
        <f t="shared" si="2"/>
        <v>0</v>
      </c>
      <c r="P17">
        <f t="shared" si="3"/>
        <v>0</v>
      </c>
      <c r="Q17">
        <f t="shared" si="4"/>
        <v>0</v>
      </c>
      <c r="R17">
        <f t="shared" si="5"/>
        <v>0</v>
      </c>
      <c r="S17" s="36">
        <f t="shared" si="6"/>
        <v>1</v>
      </c>
      <c r="T17">
        <f t="shared" si="7"/>
        <v>0</v>
      </c>
      <c r="U17">
        <f t="shared" si="8"/>
        <v>0</v>
      </c>
      <c r="W17">
        <f t="shared" si="9"/>
        <v>1</v>
      </c>
    </row>
    <row r="18" spans="2:23" x14ac:dyDescent="0.2">
      <c r="B18" s="22" t="s">
        <v>541</v>
      </c>
      <c r="C18" s="31"/>
      <c r="D18" s="28">
        <v>121981</v>
      </c>
      <c r="E18" s="28"/>
      <c r="F18" s="28"/>
      <c r="G18" s="28">
        <v>1073928</v>
      </c>
      <c r="H18" s="28"/>
      <c r="I18" s="28"/>
      <c r="J18" s="28"/>
      <c r="K18" s="28"/>
      <c r="L18" s="28">
        <v>1195909</v>
      </c>
      <c r="N18">
        <f t="shared" si="1"/>
        <v>0</v>
      </c>
      <c r="O18">
        <f t="shared" si="2"/>
        <v>1</v>
      </c>
      <c r="P18">
        <f t="shared" si="3"/>
        <v>0</v>
      </c>
      <c r="Q18">
        <f t="shared" si="4"/>
        <v>0</v>
      </c>
      <c r="R18">
        <f t="shared" si="5"/>
        <v>1</v>
      </c>
      <c r="S18">
        <f t="shared" si="6"/>
        <v>0</v>
      </c>
      <c r="T18">
        <f t="shared" si="7"/>
        <v>0</v>
      </c>
      <c r="U18">
        <f t="shared" si="8"/>
        <v>0</v>
      </c>
      <c r="W18">
        <f t="shared" si="9"/>
        <v>2</v>
      </c>
    </row>
    <row r="19" spans="2:23" x14ac:dyDescent="0.2">
      <c r="B19" s="22" t="s">
        <v>580</v>
      </c>
      <c r="C19" s="31">
        <v>745363</v>
      </c>
      <c r="D19" s="28">
        <v>139027</v>
      </c>
      <c r="E19" s="28">
        <v>699727</v>
      </c>
      <c r="F19" s="28">
        <v>1406987</v>
      </c>
      <c r="G19" s="28">
        <v>450590</v>
      </c>
      <c r="H19" s="28">
        <v>588289</v>
      </c>
      <c r="I19" s="28">
        <v>532144</v>
      </c>
      <c r="J19" s="28">
        <v>75963</v>
      </c>
      <c r="K19" s="28"/>
      <c r="L19" s="28">
        <v>4638090</v>
      </c>
      <c r="N19">
        <f t="shared" si="1"/>
        <v>1</v>
      </c>
      <c r="O19">
        <f t="shared" si="2"/>
        <v>1</v>
      </c>
      <c r="P19">
        <f t="shared" si="3"/>
        <v>1</v>
      </c>
      <c r="Q19">
        <f t="shared" si="4"/>
        <v>1</v>
      </c>
      <c r="R19">
        <f t="shared" si="5"/>
        <v>1</v>
      </c>
      <c r="S19">
        <f t="shared" si="6"/>
        <v>1</v>
      </c>
      <c r="T19">
        <f t="shared" si="7"/>
        <v>1</v>
      </c>
      <c r="U19">
        <f t="shared" si="8"/>
        <v>1</v>
      </c>
      <c r="W19">
        <f t="shared" si="9"/>
        <v>8</v>
      </c>
    </row>
    <row r="20" spans="2:23" x14ac:dyDescent="0.2">
      <c r="B20" s="22" t="s">
        <v>612</v>
      </c>
      <c r="C20" s="31"/>
      <c r="D20" s="28">
        <v>312606</v>
      </c>
      <c r="E20" s="28"/>
      <c r="F20" s="28"/>
      <c r="G20" s="28"/>
      <c r="H20" s="28">
        <v>1338876</v>
      </c>
      <c r="I20" s="28">
        <v>293545</v>
      </c>
      <c r="J20" s="28"/>
      <c r="K20" s="28"/>
      <c r="L20" s="28">
        <v>1945027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1</v>
      </c>
      <c r="T20">
        <f t="shared" si="7"/>
        <v>1</v>
      </c>
      <c r="U20">
        <f t="shared" si="8"/>
        <v>0</v>
      </c>
      <c r="W20">
        <f t="shared" si="9"/>
        <v>3</v>
      </c>
    </row>
    <row r="21" spans="2:23" x14ac:dyDescent="0.2">
      <c r="B21" s="22" t="s">
        <v>632</v>
      </c>
      <c r="C21" s="31">
        <v>410625</v>
      </c>
      <c r="D21" s="28"/>
      <c r="E21" s="28"/>
      <c r="F21" s="28"/>
      <c r="G21" s="28"/>
      <c r="H21" s="28"/>
      <c r="I21" s="28"/>
      <c r="J21" s="28">
        <v>76996</v>
      </c>
      <c r="K21" s="28"/>
      <c r="L21" s="28">
        <v>487621</v>
      </c>
      <c r="N21">
        <f t="shared" si="1"/>
        <v>1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1</v>
      </c>
      <c r="W21">
        <f t="shared" si="9"/>
        <v>2</v>
      </c>
    </row>
    <row r="22" spans="2:23" x14ac:dyDescent="0.2">
      <c r="B22" s="22" t="s">
        <v>549</v>
      </c>
      <c r="C22" s="31"/>
      <c r="D22" s="28"/>
      <c r="E22" s="28">
        <v>528957</v>
      </c>
      <c r="F22" s="28">
        <v>39539</v>
      </c>
      <c r="G22" s="28">
        <v>241680</v>
      </c>
      <c r="H22" s="28"/>
      <c r="I22" s="28">
        <v>129576</v>
      </c>
      <c r="J22" s="28"/>
      <c r="K22" s="28"/>
      <c r="L22" s="28">
        <v>939752</v>
      </c>
      <c r="N22">
        <f t="shared" si="1"/>
        <v>0</v>
      </c>
      <c r="O22">
        <f t="shared" si="2"/>
        <v>0</v>
      </c>
      <c r="P22">
        <f t="shared" si="3"/>
        <v>1</v>
      </c>
      <c r="Q22">
        <f t="shared" si="4"/>
        <v>1</v>
      </c>
      <c r="R22">
        <f t="shared" si="5"/>
        <v>1</v>
      </c>
      <c r="S22">
        <f t="shared" si="6"/>
        <v>0</v>
      </c>
      <c r="T22">
        <f t="shared" si="7"/>
        <v>1</v>
      </c>
      <c r="U22">
        <f t="shared" si="8"/>
        <v>0</v>
      </c>
      <c r="W22">
        <f t="shared" si="9"/>
        <v>4</v>
      </c>
    </row>
    <row r="23" spans="2:23" x14ac:dyDescent="0.2">
      <c r="B23" s="22" t="s">
        <v>623</v>
      </c>
      <c r="C23" s="31">
        <v>365557</v>
      </c>
      <c r="D23" s="28"/>
      <c r="E23" s="28"/>
      <c r="F23" s="28"/>
      <c r="G23" s="28"/>
      <c r="H23" s="28">
        <v>124809</v>
      </c>
      <c r="I23" s="28"/>
      <c r="J23" s="28"/>
      <c r="K23" s="28"/>
      <c r="L23" s="28">
        <v>490366</v>
      </c>
      <c r="N23">
        <f t="shared" si="1"/>
        <v>1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0</v>
      </c>
      <c r="S23">
        <f t="shared" si="6"/>
        <v>1</v>
      </c>
      <c r="T23">
        <f t="shared" si="7"/>
        <v>0</v>
      </c>
      <c r="U23">
        <f t="shared" si="8"/>
        <v>0</v>
      </c>
      <c r="W23">
        <f t="shared" si="9"/>
        <v>2</v>
      </c>
    </row>
    <row r="24" spans="2:23" x14ac:dyDescent="0.2">
      <c r="B24" s="22" t="s">
        <v>577</v>
      </c>
      <c r="C24" s="31"/>
      <c r="D24" s="28"/>
      <c r="E24" s="28">
        <v>406872</v>
      </c>
      <c r="F24" s="28"/>
      <c r="G24" s="28">
        <v>768393</v>
      </c>
      <c r="H24" s="28"/>
      <c r="I24" s="28">
        <v>270074</v>
      </c>
      <c r="J24" s="28"/>
      <c r="K24" s="28"/>
      <c r="L24" s="28">
        <v>1445339</v>
      </c>
      <c r="N24">
        <f t="shared" si="1"/>
        <v>0</v>
      </c>
      <c r="O24">
        <f t="shared" si="2"/>
        <v>0</v>
      </c>
      <c r="P24">
        <f t="shared" si="3"/>
        <v>1</v>
      </c>
      <c r="Q24">
        <f t="shared" si="4"/>
        <v>0</v>
      </c>
      <c r="R24">
        <f t="shared" si="5"/>
        <v>1</v>
      </c>
      <c r="S24">
        <f t="shared" si="6"/>
        <v>0</v>
      </c>
      <c r="T24">
        <f t="shared" si="7"/>
        <v>1</v>
      </c>
      <c r="U24">
        <f t="shared" si="8"/>
        <v>0</v>
      </c>
      <c r="W24">
        <f t="shared" si="9"/>
        <v>3</v>
      </c>
    </row>
    <row r="25" spans="2:23" x14ac:dyDescent="0.2">
      <c r="B25" s="22" t="s">
        <v>616</v>
      </c>
      <c r="C25" s="31"/>
      <c r="D25" s="28"/>
      <c r="E25" s="28"/>
      <c r="F25" s="28"/>
      <c r="G25" s="28"/>
      <c r="H25" s="28">
        <v>1396786</v>
      </c>
      <c r="I25" s="28"/>
      <c r="J25" s="28">
        <v>274779</v>
      </c>
      <c r="K25" s="28"/>
      <c r="L25" s="28">
        <v>1671565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0</v>
      </c>
      <c r="R25">
        <f t="shared" si="5"/>
        <v>0</v>
      </c>
      <c r="S25">
        <f t="shared" si="6"/>
        <v>1</v>
      </c>
      <c r="T25">
        <f t="shared" si="7"/>
        <v>0</v>
      </c>
      <c r="U25">
        <f t="shared" si="8"/>
        <v>1</v>
      </c>
      <c r="W25">
        <f t="shared" si="9"/>
        <v>2</v>
      </c>
    </row>
    <row r="26" spans="2:23" x14ac:dyDescent="0.2">
      <c r="B26" s="22" t="s">
        <v>565</v>
      </c>
      <c r="C26" s="31"/>
      <c r="D26" s="28">
        <v>288403</v>
      </c>
      <c r="E26" s="28">
        <v>1099668</v>
      </c>
      <c r="F26" s="28">
        <v>683447</v>
      </c>
      <c r="G26" s="28">
        <v>534294</v>
      </c>
      <c r="H26" s="28"/>
      <c r="I26" s="28">
        <v>132849</v>
      </c>
      <c r="J26" s="28"/>
      <c r="K26" s="28"/>
      <c r="L26" s="28">
        <v>2738661</v>
      </c>
      <c r="N26">
        <f t="shared" si="1"/>
        <v>0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1</v>
      </c>
      <c r="S26">
        <f t="shared" si="6"/>
        <v>0</v>
      </c>
      <c r="T26">
        <f t="shared" si="7"/>
        <v>1</v>
      </c>
      <c r="U26">
        <f t="shared" si="8"/>
        <v>0</v>
      </c>
      <c r="W26">
        <f t="shared" si="9"/>
        <v>5</v>
      </c>
    </row>
    <row r="27" spans="2:23" x14ac:dyDescent="0.2">
      <c r="B27" s="22" t="s">
        <v>637</v>
      </c>
      <c r="C27" s="31"/>
      <c r="D27" s="28"/>
      <c r="E27" s="28"/>
      <c r="F27" s="28"/>
      <c r="G27" s="28"/>
      <c r="H27" s="28">
        <v>1688479</v>
      </c>
      <c r="I27" s="28"/>
      <c r="J27" s="28"/>
      <c r="K27" s="28"/>
      <c r="L27" s="28">
        <v>1688479</v>
      </c>
      <c r="N27">
        <f t="shared" si="1"/>
        <v>0</v>
      </c>
      <c r="O27">
        <f t="shared" si="2"/>
        <v>0</v>
      </c>
      <c r="P27">
        <f t="shared" si="3"/>
        <v>0</v>
      </c>
      <c r="Q27">
        <f t="shared" si="4"/>
        <v>0</v>
      </c>
      <c r="R27">
        <f t="shared" si="5"/>
        <v>0</v>
      </c>
      <c r="S27" s="36">
        <f t="shared" si="6"/>
        <v>1</v>
      </c>
      <c r="T27">
        <f t="shared" si="7"/>
        <v>0</v>
      </c>
      <c r="U27">
        <f t="shared" si="8"/>
        <v>0</v>
      </c>
      <c r="W27">
        <f t="shared" si="9"/>
        <v>1</v>
      </c>
    </row>
    <row r="28" spans="2:23" x14ac:dyDescent="0.2">
      <c r="B28" s="22" t="s">
        <v>546</v>
      </c>
      <c r="C28" s="31"/>
      <c r="D28" s="28"/>
      <c r="E28" s="28"/>
      <c r="F28" s="28">
        <v>647756</v>
      </c>
      <c r="G28" s="28"/>
      <c r="H28" s="28"/>
      <c r="I28" s="28">
        <v>406872</v>
      </c>
      <c r="J28" s="28"/>
      <c r="K28" s="28"/>
      <c r="L28" s="28">
        <v>1054628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0</v>
      </c>
      <c r="T28">
        <f t="shared" si="7"/>
        <v>1</v>
      </c>
      <c r="U28">
        <f t="shared" si="8"/>
        <v>0</v>
      </c>
      <c r="W28">
        <f t="shared" si="9"/>
        <v>2</v>
      </c>
    </row>
    <row r="29" spans="2:23" x14ac:dyDescent="0.2">
      <c r="B29" s="22" t="s">
        <v>625</v>
      </c>
      <c r="C29" s="31">
        <v>315451</v>
      </c>
      <c r="D29" s="28"/>
      <c r="E29" s="28"/>
      <c r="F29" s="28"/>
      <c r="G29" s="28"/>
      <c r="H29" s="28">
        <v>1051296</v>
      </c>
      <c r="I29" s="28"/>
      <c r="J29" s="28"/>
      <c r="K29" s="28"/>
      <c r="L29" s="28">
        <v>1366747</v>
      </c>
      <c r="N29">
        <f t="shared" si="1"/>
        <v>1</v>
      </c>
      <c r="O29">
        <f t="shared" si="2"/>
        <v>0</v>
      </c>
      <c r="P29">
        <f t="shared" si="3"/>
        <v>0</v>
      </c>
      <c r="Q29">
        <f t="shared" si="4"/>
        <v>0</v>
      </c>
      <c r="R29">
        <f t="shared" si="5"/>
        <v>0</v>
      </c>
      <c r="S29">
        <f t="shared" si="6"/>
        <v>1</v>
      </c>
      <c r="T29">
        <f t="shared" si="7"/>
        <v>0</v>
      </c>
      <c r="U29">
        <f t="shared" si="8"/>
        <v>0</v>
      </c>
      <c r="W29">
        <f t="shared" si="9"/>
        <v>2</v>
      </c>
    </row>
    <row r="30" spans="2:23" x14ac:dyDescent="0.2">
      <c r="B30" s="22" t="s">
        <v>581</v>
      </c>
      <c r="C30" s="31"/>
      <c r="D30" s="28">
        <v>24407</v>
      </c>
      <c r="E30" s="28"/>
      <c r="F30" s="28">
        <v>186699</v>
      </c>
      <c r="G30" s="28">
        <v>1180079</v>
      </c>
      <c r="H30" s="28"/>
      <c r="I30" s="28">
        <v>209658</v>
      </c>
      <c r="J30" s="28"/>
      <c r="K30" s="28"/>
      <c r="L30" s="28">
        <v>1600843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1</v>
      </c>
      <c r="S30">
        <f t="shared" si="6"/>
        <v>0</v>
      </c>
      <c r="T30">
        <f t="shared" si="7"/>
        <v>1</v>
      </c>
      <c r="U30">
        <f t="shared" si="8"/>
        <v>0</v>
      </c>
      <c r="W30">
        <f t="shared" si="9"/>
        <v>4</v>
      </c>
    </row>
    <row r="31" spans="2:23" x14ac:dyDescent="0.2">
      <c r="B31" s="22" t="s">
        <v>611</v>
      </c>
      <c r="C31" s="31">
        <v>478716</v>
      </c>
      <c r="D31" s="28"/>
      <c r="E31" s="28"/>
      <c r="F31" s="28"/>
      <c r="G31" s="28">
        <v>475985</v>
      </c>
      <c r="H31" s="28"/>
      <c r="I31" s="28">
        <v>156217</v>
      </c>
      <c r="J31" s="28"/>
      <c r="K31" s="28"/>
      <c r="L31" s="28">
        <v>1110918</v>
      </c>
      <c r="N31">
        <f t="shared" si="1"/>
        <v>1</v>
      </c>
      <c r="O31">
        <f t="shared" si="2"/>
        <v>0</v>
      </c>
      <c r="P31">
        <f t="shared" si="3"/>
        <v>0</v>
      </c>
      <c r="Q31">
        <f t="shared" si="4"/>
        <v>0</v>
      </c>
      <c r="R31">
        <f t="shared" si="5"/>
        <v>1</v>
      </c>
      <c r="S31">
        <f t="shared" si="6"/>
        <v>0</v>
      </c>
      <c r="T31">
        <f t="shared" si="7"/>
        <v>1</v>
      </c>
      <c r="U31">
        <f t="shared" si="8"/>
        <v>0</v>
      </c>
      <c r="W31">
        <f t="shared" si="9"/>
        <v>3</v>
      </c>
    </row>
    <row r="32" spans="2:23" x14ac:dyDescent="0.2">
      <c r="B32" s="22" t="s">
        <v>592</v>
      </c>
      <c r="C32" s="31"/>
      <c r="D32" s="28"/>
      <c r="E32" s="28"/>
      <c r="F32" s="28">
        <v>1948778</v>
      </c>
      <c r="G32" s="28">
        <v>478444</v>
      </c>
      <c r="H32" s="28">
        <v>1799666</v>
      </c>
      <c r="I32" s="28">
        <v>101281</v>
      </c>
      <c r="J32" s="28"/>
      <c r="K32" s="28"/>
      <c r="L32" s="28">
        <v>4328169</v>
      </c>
      <c r="N32">
        <f t="shared" si="1"/>
        <v>0</v>
      </c>
      <c r="O32">
        <f t="shared" si="2"/>
        <v>0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  <c r="W32">
        <f t="shared" si="9"/>
        <v>4</v>
      </c>
    </row>
    <row r="33" spans="2:23" x14ac:dyDescent="0.2">
      <c r="B33" s="22" t="s">
        <v>552</v>
      </c>
      <c r="C33" s="31">
        <v>223608</v>
      </c>
      <c r="D33" s="28">
        <v>637588</v>
      </c>
      <c r="E33" s="28">
        <v>26099</v>
      </c>
      <c r="F33" s="28">
        <v>1063386</v>
      </c>
      <c r="G33" s="28">
        <v>232275</v>
      </c>
      <c r="H33" s="28"/>
      <c r="I33" s="28">
        <v>191426</v>
      </c>
      <c r="J33" s="28">
        <v>262412</v>
      </c>
      <c r="K33" s="28"/>
      <c r="L33" s="28">
        <v>2636794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0</v>
      </c>
      <c r="T33">
        <f t="shared" si="7"/>
        <v>1</v>
      </c>
      <c r="U33">
        <f t="shared" si="8"/>
        <v>1</v>
      </c>
      <c r="W33">
        <f t="shared" si="9"/>
        <v>7</v>
      </c>
    </row>
    <row r="34" spans="2:23" x14ac:dyDescent="0.2">
      <c r="B34" s="22" t="s">
        <v>554</v>
      </c>
      <c r="C34" s="31"/>
      <c r="D34" s="28">
        <v>216380</v>
      </c>
      <c r="E34" s="28">
        <v>826517</v>
      </c>
      <c r="F34" s="28">
        <v>1141813</v>
      </c>
      <c r="G34" s="28"/>
      <c r="H34" s="28">
        <v>388760</v>
      </c>
      <c r="I34" s="28">
        <v>207419</v>
      </c>
      <c r="J34" s="28"/>
      <c r="K34" s="28"/>
      <c r="L34" s="28">
        <v>2780889</v>
      </c>
      <c r="N34">
        <f t="shared" si="1"/>
        <v>0</v>
      </c>
      <c r="O34">
        <f t="shared" si="2"/>
        <v>1</v>
      </c>
      <c r="P34">
        <f t="shared" si="3"/>
        <v>1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0</v>
      </c>
      <c r="W34">
        <f t="shared" si="9"/>
        <v>5</v>
      </c>
    </row>
    <row r="35" spans="2:23" x14ac:dyDescent="0.2">
      <c r="B35" s="22" t="s">
        <v>643</v>
      </c>
      <c r="C35" s="31"/>
      <c r="D35" s="28"/>
      <c r="E35" s="28"/>
      <c r="F35" s="28"/>
      <c r="G35" s="28"/>
      <c r="H35" s="28">
        <v>137009</v>
      </c>
      <c r="I35" s="28"/>
      <c r="J35" s="28">
        <v>50228</v>
      </c>
      <c r="K35" s="28"/>
      <c r="L35" s="28">
        <v>187237</v>
      </c>
      <c r="N35">
        <f t="shared" si="1"/>
        <v>0</v>
      </c>
      <c r="O35">
        <f t="shared" si="2"/>
        <v>0</v>
      </c>
      <c r="P35">
        <f t="shared" si="3"/>
        <v>0</v>
      </c>
      <c r="Q35">
        <f t="shared" si="4"/>
        <v>0</v>
      </c>
      <c r="R35">
        <f t="shared" si="5"/>
        <v>0</v>
      </c>
      <c r="S35">
        <f t="shared" si="6"/>
        <v>1</v>
      </c>
      <c r="T35">
        <f t="shared" si="7"/>
        <v>0</v>
      </c>
      <c r="U35">
        <f t="shared" si="8"/>
        <v>1</v>
      </c>
      <c r="W35">
        <f t="shared" si="9"/>
        <v>2</v>
      </c>
    </row>
    <row r="36" spans="2:23" x14ac:dyDescent="0.2">
      <c r="B36" s="22" t="s">
        <v>560</v>
      </c>
      <c r="C36" s="31"/>
      <c r="D36" s="28">
        <v>202445</v>
      </c>
      <c r="E36" s="28"/>
      <c r="F36" s="28">
        <v>510532</v>
      </c>
      <c r="G36" s="28">
        <v>900705</v>
      </c>
      <c r="H36" s="28"/>
      <c r="I36" s="28">
        <v>379478</v>
      </c>
      <c r="J36" s="28"/>
      <c r="K36" s="28"/>
      <c r="L36" s="28">
        <v>1993160</v>
      </c>
      <c r="N36">
        <f t="shared" si="1"/>
        <v>0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1</v>
      </c>
      <c r="S36">
        <f t="shared" si="6"/>
        <v>0</v>
      </c>
      <c r="T36">
        <f t="shared" si="7"/>
        <v>1</v>
      </c>
      <c r="U36">
        <f t="shared" si="8"/>
        <v>0</v>
      </c>
      <c r="W36">
        <f t="shared" si="9"/>
        <v>4</v>
      </c>
    </row>
    <row r="37" spans="2:23" x14ac:dyDescent="0.2">
      <c r="B37" s="22" t="s">
        <v>619</v>
      </c>
      <c r="C37" s="31">
        <v>419932</v>
      </c>
      <c r="D37" s="28"/>
      <c r="E37" s="28"/>
      <c r="F37" s="28"/>
      <c r="G37" s="28"/>
      <c r="H37" s="28"/>
      <c r="I37" s="28"/>
      <c r="J37" s="28">
        <v>61694</v>
      </c>
      <c r="K37" s="28"/>
      <c r="L37" s="28">
        <v>481626</v>
      </c>
      <c r="N37">
        <f t="shared" si="1"/>
        <v>1</v>
      </c>
      <c r="O37">
        <f t="shared" si="2"/>
        <v>0</v>
      </c>
      <c r="P37">
        <f t="shared" si="3"/>
        <v>0</v>
      </c>
      <c r="Q37">
        <f t="shared" si="4"/>
        <v>0</v>
      </c>
      <c r="R37">
        <f t="shared" si="5"/>
        <v>0</v>
      </c>
      <c r="S37">
        <f t="shared" si="6"/>
        <v>0</v>
      </c>
      <c r="T37">
        <f t="shared" si="7"/>
        <v>0</v>
      </c>
      <c r="U37">
        <f t="shared" si="8"/>
        <v>1</v>
      </c>
      <c r="W37">
        <f t="shared" si="9"/>
        <v>2</v>
      </c>
    </row>
    <row r="38" spans="2:23" x14ac:dyDescent="0.2">
      <c r="B38" s="22" t="s">
        <v>570</v>
      </c>
      <c r="C38" s="31"/>
      <c r="D38" s="28">
        <v>130189</v>
      </c>
      <c r="E38" s="28"/>
      <c r="F38" s="28">
        <v>3342062</v>
      </c>
      <c r="G38" s="28">
        <v>208408</v>
      </c>
      <c r="H38" s="28"/>
      <c r="I38" s="28"/>
      <c r="J38" s="28"/>
      <c r="K38" s="28"/>
      <c r="L38" s="28">
        <v>3680659</v>
      </c>
      <c r="N38">
        <f t="shared" si="1"/>
        <v>0</v>
      </c>
      <c r="O38">
        <f t="shared" si="2"/>
        <v>1</v>
      </c>
      <c r="P38">
        <f t="shared" si="3"/>
        <v>0</v>
      </c>
      <c r="Q38">
        <f t="shared" si="4"/>
        <v>1</v>
      </c>
      <c r="R38">
        <f t="shared" si="5"/>
        <v>1</v>
      </c>
      <c r="S38">
        <f t="shared" si="6"/>
        <v>0</v>
      </c>
      <c r="T38">
        <f t="shared" si="7"/>
        <v>0</v>
      </c>
      <c r="U38">
        <f t="shared" si="8"/>
        <v>0</v>
      </c>
      <c r="W38">
        <f t="shared" si="9"/>
        <v>3</v>
      </c>
    </row>
    <row r="39" spans="2:23" x14ac:dyDescent="0.2">
      <c r="B39" s="22" t="s">
        <v>557</v>
      </c>
      <c r="C39" s="31">
        <v>93887</v>
      </c>
      <c r="D39" s="28">
        <v>166761</v>
      </c>
      <c r="E39" s="28">
        <v>390451</v>
      </c>
      <c r="F39" s="28">
        <v>2411257</v>
      </c>
      <c r="G39" s="28">
        <v>563475</v>
      </c>
      <c r="H39" s="28"/>
      <c r="I39" s="28">
        <v>241756</v>
      </c>
      <c r="J39" s="28">
        <v>111722</v>
      </c>
      <c r="K39" s="28"/>
      <c r="L39" s="28">
        <v>3979309</v>
      </c>
      <c r="N39">
        <f t="shared" si="1"/>
        <v>1</v>
      </c>
      <c r="O39">
        <f t="shared" si="2"/>
        <v>1</v>
      </c>
      <c r="P39">
        <f t="shared" si="3"/>
        <v>1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1</v>
      </c>
      <c r="W39">
        <f t="shared" si="9"/>
        <v>7</v>
      </c>
    </row>
    <row r="40" spans="2:23" x14ac:dyDescent="0.2">
      <c r="B40" s="22" t="s">
        <v>640</v>
      </c>
      <c r="C40" s="31">
        <v>497787</v>
      </c>
      <c r="D40" s="28"/>
      <c r="E40" s="28"/>
      <c r="F40" s="28"/>
      <c r="G40" s="28"/>
      <c r="H40" s="28">
        <v>1464232</v>
      </c>
      <c r="I40" s="28"/>
      <c r="J40" s="28"/>
      <c r="K40" s="28"/>
      <c r="L40" s="28">
        <v>1962019</v>
      </c>
      <c r="N40">
        <f t="shared" si="1"/>
        <v>1</v>
      </c>
      <c r="O40">
        <f t="shared" si="2"/>
        <v>0</v>
      </c>
      <c r="P40">
        <f t="shared" si="3"/>
        <v>0</v>
      </c>
      <c r="Q40">
        <f t="shared" si="4"/>
        <v>0</v>
      </c>
      <c r="R40">
        <f t="shared" si="5"/>
        <v>0</v>
      </c>
      <c r="S40">
        <f t="shared" si="6"/>
        <v>1</v>
      </c>
      <c r="T40">
        <f t="shared" si="7"/>
        <v>0</v>
      </c>
      <c r="U40">
        <f t="shared" si="8"/>
        <v>0</v>
      </c>
      <c r="W40">
        <f t="shared" si="9"/>
        <v>2</v>
      </c>
    </row>
    <row r="41" spans="2:23" x14ac:dyDescent="0.2">
      <c r="B41" s="22" t="s">
        <v>553</v>
      </c>
      <c r="C41" s="31"/>
      <c r="D41" s="28">
        <v>351040</v>
      </c>
      <c r="E41" s="28">
        <v>533820</v>
      </c>
      <c r="F41" s="28">
        <v>1897606</v>
      </c>
      <c r="G41" s="28">
        <v>1067066</v>
      </c>
      <c r="H41" s="28"/>
      <c r="I41" s="28"/>
      <c r="J41" s="28"/>
      <c r="K41" s="28"/>
      <c r="L41" s="28">
        <v>3849532</v>
      </c>
      <c r="N41">
        <f t="shared" si="1"/>
        <v>0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1</v>
      </c>
      <c r="S41">
        <f t="shared" si="6"/>
        <v>0</v>
      </c>
      <c r="T41">
        <f t="shared" si="7"/>
        <v>0</v>
      </c>
      <c r="U41">
        <f t="shared" si="8"/>
        <v>0</v>
      </c>
      <c r="W41">
        <f t="shared" si="9"/>
        <v>4</v>
      </c>
    </row>
    <row r="42" spans="2:23" x14ac:dyDescent="0.2">
      <c r="B42" s="22" t="s">
        <v>648</v>
      </c>
      <c r="C42" s="31"/>
      <c r="D42" s="28"/>
      <c r="E42" s="28"/>
      <c r="F42" s="28"/>
      <c r="G42" s="28"/>
      <c r="H42" s="28">
        <v>1516639</v>
      </c>
      <c r="I42" s="28"/>
      <c r="J42" s="28">
        <v>186721</v>
      </c>
      <c r="K42" s="28"/>
      <c r="L42" s="28">
        <v>1703360</v>
      </c>
      <c r="N42">
        <f t="shared" si="1"/>
        <v>0</v>
      </c>
      <c r="O42">
        <f t="shared" si="2"/>
        <v>0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0</v>
      </c>
      <c r="U42">
        <f t="shared" si="8"/>
        <v>1</v>
      </c>
      <c r="W42">
        <f t="shared" si="9"/>
        <v>2</v>
      </c>
    </row>
    <row r="43" spans="2:23" x14ac:dyDescent="0.2">
      <c r="B43" s="22" t="s">
        <v>576</v>
      </c>
      <c r="C43" s="31"/>
      <c r="D43" s="28">
        <v>166362</v>
      </c>
      <c r="E43" s="28">
        <v>675052</v>
      </c>
      <c r="F43" s="28">
        <v>1489289</v>
      </c>
      <c r="G43" s="28">
        <v>769368</v>
      </c>
      <c r="H43" s="28"/>
      <c r="I43" s="28"/>
      <c r="J43" s="28"/>
      <c r="K43" s="28"/>
      <c r="L43" s="28">
        <v>3100071</v>
      </c>
      <c r="N43">
        <f t="shared" si="1"/>
        <v>0</v>
      </c>
      <c r="O43">
        <f t="shared" si="2"/>
        <v>1</v>
      </c>
      <c r="P43">
        <f t="shared" si="3"/>
        <v>1</v>
      </c>
      <c r="Q43">
        <f t="shared" si="4"/>
        <v>1</v>
      </c>
      <c r="R43">
        <f t="shared" si="5"/>
        <v>1</v>
      </c>
      <c r="S43">
        <f t="shared" si="6"/>
        <v>0</v>
      </c>
      <c r="T43">
        <f t="shared" si="7"/>
        <v>0</v>
      </c>
      <c r="U43">
        <f t="shared" si="8"/>
        <v>0</v>
      </c>
      <c r="W43">
        <f t="shared" si="9"/>
        <v>4</v>
      </c>
    </row>
    <row r="44" spans="2:23" x14ac:dyDescent="0.2">
      <c r="B44" s="22" t="s">
        <v>622</v>
      </c>
      <c r="C44" s="31">
        <v>974286</v>
      </c>
      <c r="D44" s="28"/>
      <c r="E44" s="28"/>
      <c r="F44" s="28"/>
      <c r="G44" s="28"/>
      <c r="H44" s="28"/>
      <c r="I44" s="28"/>
      <c r="J44" s="28"/>
      <c r="K44" s="28"/>
      <c r="L44" s="28">
        <v>974286</v>
      </c>
      <c r="N44" s="36">
        <f t="shared" si="1"/>
        <v>1</v>
      </c>
      <c r="O44">
        <f t="shared" si="2"/>
        <v>0</v>
      </c>
      <c r="P44">
        <f t="shared" si="3"/>
        <v>0</v>
      </c>
      <c r="Q44">
        <f t="shared" si="4"/>
        <v>0</v>
      </c>
      <c r="R44">
        <f t="shared" si="5"/>
        <v>0</v>
      </c>
      <c r="S44">
        <f t="shared" si="6"/>
        <v>0</v>
      </c>
      <c r="T44">
        <f t="shared" si="7"/>
        <v>0</v>
      </c>
      <c r="U44">
        <f t="shared" si="8"/>
        <v>0</v>
      </c>
      <c r="W44">
        <f t="shared" si="9"/>
        <v>1</v>
      </c>
    </row>
    <row r="45" spans="2:23" x14ac:dyDescent="0.2">
      <c r="B45" s="22" t="s">
        <v>555</v>
      </c>
      <c r="C45" s="31"/>
      <c r="D45" s="28">
        <v>322852</v>
      </c>
      <c r="E45" s="28">
        <v>287258</v>
      </c>
      <c r="F45" s="28">
        <v>1478425</v>
      </c>
      <c r="G45" s="28"/>
      <c r="H45" s="28"/>
      <c r="I45" s="28">
        <v>311341</v>
      </c>
      <c r="J45" s="28"/>
      <c r="K45" s="28"/>
      <c r="L45" s="28">
        <v>2399876</v>
      </c>
      <c r="N45">
        <f t="shared" si="1"/>
        <v>0</v>
      </c>
      <c r="O45">
        <f t="shared" si="2"/>
        <v>1</v>
      </c>
      <c r="P45">
        <f t="shared" si="3"/>
        <v>1</v>
      </c>
      <c r="Q45">
        <f t="shared" si="4"/>
        <v>1</v>
      </c>
      <c r="R45">
        <f t="shared" si="5"/>
        <v>0</v>
      </c>
      <c r="S45">
        <f t="shared" si="6"/>
        <v>0</v>
      </c>
      <c r="T45">
        <f t="shared" si="7"/>
        <v>1</v>
      </c>
      <c r="U45">
        <f t="shared" si="8"/>
        <v>0</v>
      </c>
      <c r="W45">
        <f t="shared" si="9"/>
        <v>4</v>
      </c>
    </row>
    <row r="46" spans="2:23" x14ac:dyDescent="0.2">
      <c r="B46" s="22" t="s">
        <v>638</v>
      </c>
      <c r="C46" s="31"/>
      <c r="D46" s="28"/>
      <c r="E46" s="28"/>
      <c r="F46" s="28"/>
      <c r="G46" s="28"/>
      <c r="H46" s="28"/>
      <c r="I46" s="28"/>
      <c r="J46" s="28">
        <v>91398</v>
      </c>
      <c r="K46" s="28"/>
      <c r="L46" s="28">
        <v>91398</v>
      </c>
      <c r="N46">
        <f t="shared" si="1"/>
        <v>0</v>
      </c>
      <c r="O46">
        <f t="shared" si="2"/>
        <v>0</v>
      </c>
      <c r="P46">
        <f t="shared" si="3"/>
        <v>0</v>
      </c>
      <c r="Q46">
        <f t="shared" si="4"/>
        <v>0</v>
      </c>
      <c r="R46">
        <f t="shared" si="5"/>
        <v>0</v>
      </c>
      <c r="S46">
        <f t="shared" si="6"/>
        <v>0</v>
      </c>
      <c r="T46">
        <f t="shared" si="7"/>
        <v>0</v>
      </c>
      <c r="U46" s="36">
        <f t="shared" si="8"/>
        <v>1</v>
      </c>
      <c r="W46">
        <f t="shared" si="9"/>
        <v>1</v>
      </c>
    </row>
    <row r="47" spans="2:23" x14ac:dyDescent="0.2">
      <c r="B47" s="22" t="s">
        <v>548</v>
      </c>
      <c r="C47" s="31"/>
      <c r="D47" s="28">
        <v>171000</v>
      </c>
      <c r="E47" s="28"/>
      <c r="F47" s="28">
        <v>700778</v>
      </c>
      <c r="G47" s="28">
        <v>527366</v>
      </c>
      <c r="H47" s="28"/>
      <c r="I47" s="28">
        <v>218020</v>
      </c>
      <c r="J47" s="28"/>
      <c r="K47" s="28"/>
      <c r="L47" s="28">
        <v>1617164</v>
      </c>
      <c r="N47">
        <f t="shared" si="1"/>
        <v>0</v>
      </c>
      <c r="O47">
        <f t="shared" si="2"/>
        <v>1</v>
      </c>
      <c r="P47">
        <f t="shared" si="3"/>
        <v>0</v>
      </c>
      <c r="Q47">
        <f t="shared" si="4"/>
        <v>1</v>
      </c>
      <c r="R47">
        <f t="shared" si="5"/>
        <v>1</v>
      </c>
      <c r="S47">
        <f t="shared" si="6"/>
        <v>0</v>
      </c>
      <c r="T47">
        <f t="shared" si="7"/>
        <v>1</v>
      </c>
      <c r="U47">
        <f t="shared" si="8"/>
        <v>0</v>
      </c>
      <c r="W47">
        <f t="shared" si="9"/>
        <v>4</v>
      </c>
    </row>
    <row r="48" spans="2:23" x14ac:dyDescent="0.2">
      <c r="B48" s="22" t="s">
        <v>655</v>
      </c>
      <c r="C48" s="31"/>
      <c r="D48" s="28"/>
      <c r="E48" s="28"/>
      <c r="F48" s="28"/>
      <c r="G48" s="28"/>
      <c r="H48" s="28"/>
      <c r="I48" s="28"/>
      <c r="J48" s="28">
        <v>249952</v>
      </c>
      <c r="K48" s="28"/>
      <c r="L48" s="28">
        <v>249952</v>
      </c>
      <c r="N48">
        <f t="shared" si="1"/>
        <v>0</v>
      </c>
      <c r="O48">
        <f t="shared" si="2"/>
        <v>0</v>
      </c>
      <c r="P48">
        <f t="shared" si="3"/>
        <v>0</v>
      </c>
      <c r="Q48">
        <f t="shared" si="4"/>
        <v>0</v>
      </c>
      <c r="R48">
        <f t="shared" si="5"/>
        <v>0</v>
      </c>
      <c r="S48">
        <f t="shared" si="6"/>
        <v>0</v>
      </c>
      <c r="T48">
        <f t="shared" si="7"/>
        <v>0</v>
      </c>
      <c r="U48" s="36">
        <f t="shared" si="8"/>
        <v>1</v>
      </c>
      <c r="W48">
        <f t="shared" si="9"/>
        <v>1</v>
      </c>
    </row>
    <row r="49" spans="2:23" x14ac:dyDescent="0.2">
      <c r="B49" s="22" t="s">
        <v>600</v>
      </c>
      <c r="C49" s="31"/>
      <c r="D49" s="28"/>
      <c r="E49" s="28">
        <v>135548</v>
      </c>
      <c r="F49" s="28">
        <v>1174684</v>
      </c>
      <c r="G49" s="28"/>
      <c r="H49" s="28"/>
      <c r="I49" s="28"/>
      <c r="J49" s="28"/>
      <c r="K49" s="28"/>
      <c r="L49" s="28">
        <v>1310232</v>
      </c>
      <c r="N49">
        <f t="shared" si="1"/>
        <v>0</v>
      </c>
      <c r="O49">
        <f t="shared" si="2"/>
        <v>0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0</v>
      </c>
      <c r="T49">
        <f t="shared" si="7"/>
        <v>0</v>
      </c>
      <c r="U49">
        <f t="shared" si="8"/>
        <v>0</v>
      </c>
      <c r="W49">
        <f t="shared" si="9"/>
        <v>2</v>
      </c>
    </row>
    <row r="50" spans="2:23" x14ac:dyDescent="0.2">
      <c r="B50" s="22" t="s">
        <v>653</v>
      </c>
      <c r="C50" s="31"/>
      <c r="D50" s="28"/>
      <c r="E50" s="28"/>
      <c r="F50" s="28"/>
      <c r="G50" s="28"/>
      <c r="H50" s="28"/>
      <c r="I50" s="28"/>
      <c r="J50" s="28">
        <v>260798</v>
      </c>
      <c r="K50" s="28"/>
      <c r="L50" s="28">
        <v>260798</v>
      </c>
      <c r="N50">
        <f t="shared" si="1"/>
        <v>0</v>
      </c>
      <c r="O50">
        <f t="shared" si="2"/>
        <v>0</v>
      </c>
      <c r="P50">
        <f t="shared" si="3"/>
        <v>0</v>
      </c>
      <c r="Q50">
        <f t="shared" si="4"/>
        <v>0</v>
      </c>
      <c r="R50">
        <f t="shared" si="5"/>
        <v>0</v>
      </c>
      <c r="S50">
        <f t="shared" si="6"/>
        <v>0</v>
      </c>
      <c r="T50">
        <f t="shared" si="7"/>
        <v>0</v>
      </c>
      <c r="U50" s="36">
        <f t="shared" si="8"/>
        <v>1</v>
      </c>
      <c r="W50">
        <f t="shared" si="9"/>
        <v>1</v>
      </c>
    </row>
    <row r="51" spans="2:23" x14ac:dyDescent="0.2">
      <c r="B51" s="22" t="s">
        <v>597</v>
      </c>
      <c r="C51" s="31"/>
      <c r="D51" s="28">
        <v>223751</v>
      </c>
      <c r="E51" s="28"/>
      <c r="F51" s="28">
        <v>360275</v>
      </c>
      <c r="G51" s="28">
        <v>707118</v>
      </c>
      <c r="H51" s="28"/>
      <c r="I51" s="28"/>
      <c r="J51" s="28"/>
      <c r="K51" s="28"/>
      <c r="L51" s="28">
        <v>1291144</v>
      </c>
      <c r="N51">
        <f t="shared" si="1"/>
        <v>0</v>
      </c>
      <c r="O51">
        <f t="shared" si="2"/>
        <v>1</v>
      </c>
      <c r="P51">
        <f t="shared" si="3"/>
        <v>0</v>
      </c>
      <c r="Q51">
        <f t="shared" si="4"/>
        <v>1</v>
      </c>
      <c r="R51">
        <f t="shared" si="5"/>
        <v>1</v>
      </c>
      <c r="S51">
        <f t="shared" si="6"/>
        <v>0</v>
      </c>
      <c r="T51">
        <f t="shared" si="7"/>
        <v>0</v>
      </c>
      <c r="U51">
        <f t="shared" si="8"/>
        <v>0</v>
      </c>
      <c r="W51">
        <f t="shared" si="9"/>
        <v>3</v>
      </c>
    </row>
    <row r="52" spans="2:23" x14ac:dyDescent="0.2">
      <c r="B52" s="22" t="s">
        <v>547</v>
      </c>
      <c r="C52" s="31"/>
      <c r="D52" s="28"/>
      <c r="E52" s="28"/>
      <c r="F52" s="28">
        <v>374422</v>
      </c>
      <c r="G52" s="28">
        <v>508037</v>
      </c>
      <c r="H52" s="28">
        <v>1285521</v>
      </c>
      <c r="I52" s="28">
        <v>627059</v>
      </c>
      <c r="J52" s="28"/>
      <c r="K52" s="28"/>
      <c r="L52" s="28">
        <v>2795039</v>
      </c>
      <c r="N52">
        <f t="shared" si="1"/>
        <v>0</v>
      </c>
      <c r="O52">
        <f t="shared" si="2"/>
        <v>0</v>
      </c>
      <c r="P52">
        <f t="shared" si="3"/>
        <v>0</v>
      </c>
      <c r="Q52">
        <f t="shared" si="4"/>
        <v>1</v>
      </c>
      <c r="R52">
        <f t="shared" si="5"/>
        <v>1</v>
      </c>
      <c r="S52">
        <f t="shared" si="6"/>
        <v>1</v>
      </c>
      <c r="T52">
        <f t="shared" si="7"/>
        <v>1</v>
      </c>
      <c r="U52">
        <f t="shared" si="8"/>
        <v>0</v>
      </c>
      <c r="W52">
        <f t="shared" si="9"/>
        <v>4</v>
      </c>
    </row>
    <row r="53" spans="2:23" x14ac:dyDescent="0.2">
      <c r="B53" s="22" t="s">
        <v>550</v>
      </c>
      <c r="C53" s="31">
        <v>552453</v>
      </c>
      <c r="D53" s="28"/>
      <c r="E53" s="28">
        <v>316611</v>
      </c>
      <c r="F53" s="28">
        <v>1110731</v>
      </c>
      <c r="G53" s="28"/>
      <c r="H53" s="28"/>
      <c r="I53" s="28">
        <v>299571</v>
      </c>
      <c r="J53" s="28"/>
      <c r="K53" s="28"/>
      <c r="L53" s="28">
        <v>2279366</v>
      </c>
      <c r="N53">
        <f t="shared" si="1"/>
        <v>1</v>
      </c>
      <c r="O53">
        <f t="shared" si="2"/>
        <v>0</v>
      </c>
      <c r="P53">
        <f t="shared" si="3"/>
        <v>1</v>
      </c>
      <c r="Q53">
        <f t="shared" si="4"/>
        <v>1</v>
      </c>
      <c r="R53">
        <f t="shared" si="5"/>
        <v>0</v>
      </c>
      <c r="S53">
        <f t="shared" si="6"/>
        <v>0</v>
      </c>
      <c r="T53">
        <f t="shared" si="7"/>
        <v>1</v>
      </c>
      <c r="U53">
        <f t="shared" si="8"/>
        <v>0</v>
      </c>
      <c r="W53">
        <f t="shared" si="9"/>
        <v>4</v>
      </c>
    </row>
    <row r="54" spans="2:23" x14ac:dyDescent="0.2">
      <c r="B54" s="22" t="s">
        <v>617</v>
      </c>
      <c r="C54" s="31"/>
      <c r="D54" s="28"/>
      <c r="E54" s="28"/>
      <c r="F54" s="28"/>
      <c r="G54" s="28"/>
      <c r="H54" s="28">
        <v>573247</v>
      </c>
      <c r="I54" s="28"/>
      <c r="J54" s="28">
        <v>66759</v>
      </c>
      <c r="K54" s="28"/>
      <c r="L54" s="28">
        <v>640006</v>
      </c>
      <c r="N54">
        <f t="shared" si="1"/>
        <v>0</v>
      </c>
      <c r="O54">
        <f t="shared" si="2"/>
        <v>0</v>
      </c>
      <c r="P54">
        <f t="shared" si="3"/>
        <v>0</v>
      </c>
      <c r="Q54">
        <f t="shared" si="4"/>
        <v>0</v>
      </c>
      <c r="R54">
        <f t="shared" si="5"/>
        <v>0</v>
      </c>
      <c r="S54">
        <f t="shared" si="6"/>
        <v>1</v>
      </c>
      <c r="T54">
        <f t="shared" si="7"/>
        <v>0</v>
      </c>
      <c r="U54">
        <f t="shared" si="8"/>
        <v>1</v>
      </c>
      <c r="W54">
        <f t="shared" si="9"/>
        <v>2</v>
      </c>
    </row>
    <row r="55" spans="2:23" x14ac:dyDescent="0.2">
      <c r="B55" s="22" t="s">
        <v>567</v>
      </c>
      <c r="C55" s="31"/>
      <c r="D55" s="28">
        <v>204332</v>
      </c>
      <c r="E55" s="28">
        <v>443958</v>
      </c>
      <c r="F55" s="28">
        <v>717792</v>
      </c>
      <c r="G55" s="28">
        <v>968097</v>
      </c>
      <c r="H55" s="28"/>
      <c r="I55" s="28"/>
      <c r="J55" s="28"/>
      <c r="K55" s="28"/>
      <c r="L55" s="28">
        <v>2334179</v>
      </c>
      <c r="N55">
        <f t="shared" si="1"/>
        <v>0</v>
      </c>
      <c r="O55">
        <f t="shared" si="2"/>
        <v>1</v>
      </c>
      <c r="P55">
        <f t="shared" si="3"/>
        <v>1</v>
      </c>
      <c r="Q55">
        <f t="shared" si="4"/>
        <v>1</v>
      </c>
      <c r="R55">
        <f t="shared" si="5"/>
        <v>1</v>
      </c>
      <c r="S55">
        <f t="shared" si="6"/>
        <v>0</v>
      </c>
      <c r="T55">
        <f t="shared" si="7"/>
        <v>0</v>
      </c>
      <c r="U55">
        <f t="shared" si="8"/>
        <v>0</v>
      </c>
      <c r="W55">
        <f t="shared" si="9"/>
        <v>4</v>
      </c>
    </row>
    <row r="56" spans="2:23" x14ac:dyDescent="0.2">
      <c r="B56" s="22" t="s">
        <v>620</v>
      </c>
      <c r="C56" s="31">
        <v>605884</v>
      </c>
      <c r="D56" s="28"/>
      <c r="E56" s="28"/>
      <c r="F56" s="28"/>
      <c r="G56" s="28"/>
      <c r="H56" s="28"/>
      <c r="I56" s="28"/>
      <c r="J56" s="28">
        <v>152371</v>
      </c>
      <c r="K56" s="28"/>
      <c r="L56" s="28">
        <v>758255</v>
      </c>
      <c r="N56">
        <f t="shared" si="1"/>
        <v>1</v>
      </c>
      <c r="O56">
        <f t="shared" si="2"/>
        <v>0</v>
      </c>
      <c r="P56">
        <f t="shared" si="3"/>
        <v>0</v>
      </c>
      <c r="Q56">
        <f t="shared" si="4"/>
        <v>0</v>
      </c>
      <c r="R56">
        <f t="shared" si="5"/>
        <v>0</v>
      </c>
      <c r="S56">
        <f t="shared" si="6"/>
        <v>0</v>
      </c>
      <c r="T56">
        <f t="shared" si="7"/>
        <v>0</v>
      </c>
      <c r="U56">
        <f t="shared" si="8"/>
        <v>1</v>
      </c>
      <c r="W56">
        <f t="shared" si="9"/>
        <v>2</v>
      </c>
    </row>
    <row r="57" spans="2:23" x14ac:dyDescent="0.2">
      <c r="B57" s="22" t="s">
        <v>572</v>
      </c>
      <c r="C57" s="31"/>
      <c r="D57" s="28">
        <v>175158</v>
      </c>
      <c r="E57" s="28">
        <v>42252</v>
      </c>
      <c r="F57" s="28">
        <v>268687</v>
      </c>
      <c r="G57" s="28">
        <v>187171</v>
      </c>
      <c r="H57" s="28"/>
      <c r="I57" s="28">
        <v>171313</v>
      </c>
      <c r="J57" s="28"/>
      <c r="K57" s="28"/>
      <c r="L57" s="28">
        <v>844581</v>
      </c>
      <c r="N57">
        <f t="shared" si="1"/>
        <v>0</v>
      </c>
      <c r="O57">
        <f t="shared" si="2"/>
        <v>1</v>
      </c>
      <c r="P57">
        <f t="shared" si="3"/>
        <v>1</v>
      </c>
      <c r="Q57">
        <f t="shared" si="4"/>
        <v>1</v>
      </c>
      <c r="R57">
        <f t="shared" si="5"/>
        <v>1</v>
      </c>
      <c r="S57">
        <f t="shared" si="6"/>
        <v>0</v>
      </c>
      <c r="T57">
        <f t="shared" si="7"/>
        <v>1</v>
      </c>
      <c r="U57">
        <f t="shared" si="8"/>
        <v>0</v>
      </c>
      <c r="W57">
        <f t="shared" si="9"/>
        <v>5</v>
      </c>
    </row>
    <row r="58" spans="2:23" x14ac:dyDescent="0.2">
      <c r="B58" s="22" t="s">
        <v>559</v>
      </c>
      <c r="C58" s="31"/>
      <c r="D58" s="28">
        <v>155118</v>
      </c>
      <c r="E58" s="28">
        <v>618642</v>
      </c>
      <c r="F58" s="28"/>
      <c r="G58" s="28">
        <v>212947</v>
      </c>
      <c r="H58" s="28">
        <v>596685</v>
      </c>
      <c r="I58" s="28">
        <v>731403</v>
      </c>
      <c r="J58" s="28">
        <v>82080</v>
      </c>
      <c r="K58" s="28"/>
      <c r="L58" s="28">
        <v>2396875</v>
      </c>
      <c r="N58">
        <f t="shared" si="1"/>
        <v>0</v>
      </c>
      <c r="O58">
        <f t="shared" si="2"/>
        <v>1</v>
      </c>
      <c r="P58">
        <f t="shared" si="3"/>
        <v>1</v>
      </c>
      <c r="Q58">
        <f t="shared" si="4"/>
        <v>0</v>
      </c>
      <c r="R58">
        <f t="shared" si="5"/>
        <v>1</v>
      </c>
      <c r="S58">
        <f t="shared" si="6"/>
        <v>1</v>
      </c>
      <c r="T58">
        <f t="shared" si="7"/>
        <v>1</v>
      </c>
      <c r="U58">
        <f t="shared" si="8"/>
        <v>1</v>
      </c>
      <c r="W58">
        <f t="shared" si="9"/>
        <v>6</v>
      </c>
    </row>
    <row r="59" spans="2:23" x14ac:dyDescent="0.2">
      <c r="B59" s="22" t="s">
        <v>636</v>
      </c>
      <c r="C59" s="31"/>
      <c r="D59" s="28"/>
      <c r="E59" s="28"/>
      <c r="F59" s="28"/>
      <c r="G59" s="28"/>
      <c r="H59" s="28"/>
      <c r="I59" s="28"/>
      <c r="J59" s="28">
        <v>83872</v>
      </c>
      <c r="K59" s="28"/>
      <c r="L59" s="28">
        <v>83872</v>
      </c>
      <c r="N59">
        <f t="shared" si="1"/>
        <v>0</v>
      </c>
      <c r="O59">
        <f t="shared" si="2"/>
        <v>0</v>
      </c>
      <c r="P59">
        <f t="shared" si="3"/>
        <v>0</v>
      </c>
      <c r="Q59">
        <f t="shared" si="4"/>
        <v>0</v>
      </c>
      <c r="R59">
        <f t="shared" si="5"/>
        <v>0</v>
      </c>
      <c r="S59">
        <f t="shared" si="6"/>
        <v>0</v>
      </c>
      <c r="T59">
        <f t="shared" si="7"/>
        <v>0</v>
      </c>
      <c r="U59" s="36">
        <f t="shared" si="8"/>
        <v>1</v>
      </c>
      <c r="W59">
        <f t="shared" si="9"/>
        <v>1</v>
      </c>
    </row>
    <row r="60" spans="2:23" x14ac:dyDescent="0.2">
      <c r="B60" s="22" t="s">
        <v>544</v>
      </c>
      <c r="C60" s="31"/>
      <c r="D60" s="28"/>
      <c r="E60" s="28">
        <v>328081</v>
      </c>
      <c r="F60" s="28">
        <v>754316</v>
      </c>
      <c r="G60" s="28"/>
      <c r="H60" s="28"/>
      <c r="I60" s="28">
        <v>20376</v>
      </c>
      <c r="J60" s="28"/>
      <c r="K60" s="28"/>
      <c r="L60" s="28">
        <v>1102773</v>
      </c>
      <c r="N60">
        <f t="shared" si="1"/>
        <v>0</v>
      </c>
      <c r="O60">
        <f t="shared" si="2"/>
        <v>0</v>
      </c>
      <c r="P60">
        <f t="shared" si="3"/>
        <v>1</v>
      </c>
      <c r="Q60">
        <f t="shared" si="4"/>
        <v>1</v>
      </c>
      <c r="R60">
        <f t="shared" si="5"/>
        <v>0</v>
      </c>
      <c r="S60">
        <f t="shared" si="6"/>
        <v>0</v>
      </c>
      <c r="T60">
        <f t="shared" si="7"/>
        <v>1</v>
      </c>
      <c r="U60">
        <f t="shared" si="8"/>
        <v>0</v>
      </c>
      <c r="W60">
        <f t="shared" si="9"/>
        <v>3</v>
      </c>
    </row>
    <row r="61" spans="2:23" x14ac:dyDescent="0.2">
      <c r="B61" s="22" t="s">
        <v>624</v>
      </c>
      <c r="C61" s="31">
        <v>125859</v>
      </c>
      <c r="D61" s="28"/>
      <c r="E61" s="28"/>
      <c r="F61" s="28"/>
      <c r="G61" s="28"/>
      <c r="H61" s="28"/>
      <c r="I61" s="28"/>
      <c r="J61" s="28"/>
      <c r="K61" s="28"/>
      <c r="L61" s="28">
        <v>125859</v>
      </c>
      <c r="N61" s="36">
        <f t="shared" si="1"/>
        <v>1</v>
      </c>
      <c r="O61">
        <f t="shared" si="2"/>
        <v>0</v>
      </c>
      <c r="P61">
        <f t="shared" si="3"/>
        <v>0</v>
      </c>
      <c r="Q61">
        <f t="shared" si="4"/>
        <v>0</v>
      </c>
      <c r="R61">
        <f t="shared" si="5"/>
        <v>0</v>
      </c>
      <c r="S61">
        <f t="shared" si="6"/>
        <v>0</v>
      </c>
      <c r="T61">
        <f t="shared" si="7"/>
        <v>0</v>
      </c>
      <c r="U61">
        <f t="shared" si="8"/>
        <v>0</v>
      </c>
      <c r="W61">
        <f t="shared" si="9"/>
        <v>1</v>
      </c>
    </row>
    <row r="62" spans="2:23" x14ac:dyDescent="0.2">
      <c r="B62" s="22" t="s">
        <v>607</v>
      </c>
      <c r="C62" s="31"/>
      <c r="D62" s="28">
        <v>91865</v>
      </c>
      <c r="E62" s="28">
        <v>486718</v>
      </c>
      <c r="F62" s="28"/>
      <c r="G62" s="28">
        <v>21125</v>
      </c>
      <c r="H62" s="28"/>
      <c r="I62" s="28"/>
      <c r="J62" s="28"/>
      <c r="K62" s="28"/>
      <c r="L62" s="28">
        <v>599708</v>
      </c>
      <c r="N62">
        <f t="shared" si="1"/>
        <v>0</v>
      </c>
      <c r="O62">
        <f t="shared" si="2"/>
        <v>1</v>
      </c>
      <c r="P62">
        <f t="shared" si="3"/>
        <v>1</v>
      </c>
      <c r="Q62">
        <f t="shared" si="4"/>
        <v>0</v>
      </c>
      <c r="R62">
        <f t="shared" si="5"/>
        <v>1</v>
      </c>
      <c r="S62">
        <f t="shared" si="6"/>
        <v>0</v>
      </c>
      <c r="T62">
        <f t="shared" si="7"/>
        <v>0</v>
      </c>
      <c r="U62">
        <f t="shared" si="8"/>
        <v>0</v>
      </c>
      <c r="W62">
        <f t="shared" si="9"/>
        <v>3</v>
      </c>
    </row>
    <row r="63" spans="2:23" x14ac:dyDescent="0.2">
      <c r="B63" s="22" t="s">
        <v>649</v>
      </c>
      <c r="C63" s="31"/>
      <c r="D63" s="28"/>
      <c r="E63" s="28"/>
      <c r="F63" s="28"/>
      <c r="G63" s="28"/>
      <c r="H63" s="28"/>
      <c r="I63" s="28"/>
      <c r="J63" s="28">
        <v>38680</v>
      </c>
      <c r="K63" s="28"/>
      <c r="L63" s="28">
        <v>38680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 s="36">
        <f t="shared" si="8"/>
        <v>1</v>
      </c>
      <c r="W63">
        <f t="shared" si="9"/>
        <v>1</v>
      </c>
    </row>
    <row r="64" spans="2:23" x14ac:dyDescent="0.2">
      <c r="B64" s="22" t="s">
        <v>579</v>
      </c>
      <c r="C64" s="31"/>
      <c r="D64" s="28"/>
      <c r="E64" s="28">
        <v>952822</v>
      </c>
      <c r="F64" s="28"/>
      <c r="G64" s="28"/>
      <c r="H64" s="28"/>
      <c r="I64" s="28">
        <v>341049</v>
      </c>
      <c r="J64" s="28"/>
      <c r="K64" s="28"/>
      <c r="L64" s="28">
        <v>1293871</v>
      </c>
      <c r="N64">
        <f t="shared" si="1"/>
        <v>0</v>
      </c>
      <c r="O64">
        <f t="shared" si="2"/>
        <v>0</v>
      </c>
      <c r="P64">
        <f t="shared" si="3"/>
        <v>1</v>
      </c>
      <c r="Q64">
        <f t="shared" si="4"/>
        <v>0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  <c r="W64">
        <f t="shared" si="9"/>
        <v>2</v>
      </c>
    </row>
    <row r="65" spans="2:23" x14ac:dyDescent="0.2">
      <c r="B65" s="22" t="s">
        <v>587</v>
      </c>
      <c r="C65" s="31"/>
      <c r="D65" s="28">
        <v>153171</v>
      </c>
      <c r="E65" s="28">
        <v>103241</v>
      </c>
      <c r="F65" s="28">
        <v>528863</v>
      </c>
      <c r="G65" s="28">
        <v>458773</v>
      </c>
      <c r="H65" s="28">
        <v>255034</v>
      </c>
      <c r="I65" s="28">
        <v>484431</v>
      </c>
      <c r="J65" s="28">
        <v>87595</v>
      </c>
      <c r="K65" s="28"/>
      <c r="L65" s="28">
        <v>2071108</v>
      </c>
      <c r="N65">
        <f t="shared" si="1"/>
        <v>0</v>
      </c>
      <c r="O65">
        <f t="shared" si="2"/>
        <v>1</v>
      </c>
      <c r="P65">
        <f t="shared" si="3"/>
        <v>1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1</v>
      </c>
      <c r="W65">
        <f t="shared" si="9"/>
        <v>7</v>
      </c>
    </row>
    <row r="66" spans="2:23" x14ac:dyDescent="0.2">
      <c r="B66" s="22" t="s">
        <v>631</v>
      </c>
      <c r="C66" s="31"/>
      <c r="D66" s="28"/>
      <c r="E66" s="28"/>
      <c r="F66" s="28"/>
      <c r="G66" s="28"/>
      <c r="H66" s="28">
        <v>1568930</v>
      </c>
      <c r="I66" s="28"/>
      <c r="J66" s="28">
        <v>258334</v>
      </c>
      <c r="K66" s="28"/>
      <c r="L66" s="28">
        <v>1827264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1</v>
      </c>
      <c r="T66">
        <f t="shared" si="7"/>
        <v>0</v>
      </c>
      <c r="U66">
        <f t="shared" si="8"/>
        <v>1</v>
      </c>
      <c r="W66">
        <f t="shared" si="9"/>
        <v>2</v>
      </c>
    </row>
    <row r="67" spans="2:23" x14ac:dyDescent="0.2">
      <c r="B67" s="22" t="s">
        <v>590</v>
      </c>
      <c r="C67" s="31"/>
      <c r="D67" s="28">
        <v>82157</v>
      </c>
      <c r="E67" s="28">
        <v>2420702</v>
      </c>
      <c r="F67" s="28">
        <v>168869</v>
      </c>
      <c r="G67" s="28"/>
      <c r="H67" s="28"/>
      <c r="I67" s="28"/>
      <c r="J67" s="28"/>
      <c r="K67" s="28"/>
      <c r="L67" s="28">
        <v>2671728</v>
      </c>
      <c r="N67">
        <f t="shared" si="1"/>
        <v>0</v>
      </c>
      <c r="O67">
        <f t="shared" si="2"/>
        <v>1</v>
      </c>
      <c r="P67">
        <f t="shared" si="3"/>
        <v>1</v>
      </c>
      <c r="Q67">
        <f t="shared" si="4"/>
        <v>1</v>
      </c>
      <c r="R67">
        <f t="shared" si="5"/>
        <v>0</v>
      </c>
      <c r="S67">
        <f t="shared" si="6"/>
        <v>0</v>
      </c>
      <c r="T67">
        <f t="shared" si="7"/>
        <v>0</v>
      </c>
      <c r="U67">
        <f t="shared" si="8"/>
        <v>0</v>
      </c>
      <c r="W67">
        <f t="shared" si="9"/>
        <v>3</v>
      </c>
    </row>
    <row r="68" spans="2:23" x14ac:dyDescent="0.2">
      <c r="B68" s="22" t="s">
        <v>571</v>
      </c>
      <c r="C68" s="31">
        <v>613899</v>
      </c>
      <c r="D68" s="28">
        <v>227067</v>
      </c>
      <c r="E68" s="28">
        <v>312984</v>
      </c>
      <c r="F68" s="28">
        <v>1168254</v>
      </c>
      <c r="G68" s="28">
        <v>267547</v>
      </c>
      <c r="H68" s="28"/>
      <c r="I68" s="28">
        <v>1309</v>
      </c>
      <c r="J68" s="28">
        <v>211991</v>
      </c>
      <c r="K68" s="28"/>
      <c r="L68" s="28">
        <v>2803051</v>
      </c>
      <c r="N68">
        <f t="shared" si="1"/>
        <v>1</v>
      </c>
      <c r="O68">
        <f t="shared" si="2"/>
        <v>1</v>
      </c>
      <c r="P68">
        <f t="shared" si="3"/>
        <v>1</v>
      </c>
      <c r="Q68">
        <f t="shared" si="4"/>
        <v>1</v>
      </c>
      <c r="R68">
        <f t="shared" si="5"/>
        <v>1</v>
      </c>
      <c r="S68">
        <f t="shared" si="6"/>
        <v>0</v>
      </c>
      <c r="T68">
        <f t="shared" si="7"/>
        <v>1</v>
      </c>
      <c r="U68">
        <f t="shared" si="8"/>
        <v>1</v>
      </c>
      <c r="W68">
        <f t="shared" si="9"/>
        <v>7</v>
      </c>
    </row>
    <row r="69" spans="2:23" x14ac:dyDescent="0.2">
      <c r="B69" s="22" t="s">
        <v>647</v>
      </c>
      <c r="C69" s="31"/>
      <c r="D69" s="28"/>
      <c r="E69" s="28"/>
      <c r="F69" s="28"/>
      <c r="G69" s="28"/>
      <c r="H69" s="28">
        <v>600917</v>
      </c>
      <c r="I69" s="28"/>
      <c r="J69" s="28">
        <v>44132</v>
      </c>
      <c r="K69" s="28"/>
      <c r="L69" s="28">
        <v>645049</v>
      </c>
      <c r="N69">
        <f t="shared" ref="N69:N118" si="10">IF(C69&gt;0,1,0)</f>
        <v>0</v>
      </c>
      <c r="O69">
        <f t="shared" ref="O69:O118" si="11">IF(D69&gt;0,1,0)</f>
        <v>0</v>
      </c>
      <c r="P69">
        <f t="shared" ref="P69:P118" si="12">IF(E69&gt;0,1,0)</f>
        <v>0</v>
      </c>
      <c r="Q69">
        <f t="shared" ref="Q69:Q118" si="13">IF(F69&gt;0,1,0)</f>
        <v>0</v>
      </c>
      <c r="R69">
        <f t="shared" ref="R69:R118" si="14">IF(G69&gt;0,1,0)</f>
        <v>0</v>
      </c>
      <c r="S69">
        <f t="shared" ref="S69:S118" si="15">IF(H69&gt;0,1,0)</f>
        <v>1</v>
      </c>
      <c r="T69">
        <f t="shared" ref="T69:T118" si="16">IF(I69&gt;0,1,0)</f>
        <v>0</v>
      </c>
      <c r="U69">
        <f t="shared" ref="U69:U118" si="17">IF(J69&gt;0,1,0)</f>
        <v>1</v>
      </c>
      <c r="W69">
        <f t="shared" ref="W69:W118" si="18">SUM(N69:U69)</f>
        <v>2</v>
      </c>
    </row>
    <row r="70" spans="2:23" x14ac:dyDescent="0.2">
      <c r="B70" s="22" t="s">
        <v>574</v>
      </c>
      <c r="C70" s="31"/>
      <c r="D70" s="28">
        <v>139503</v>
      </c>
      <c r="E70" s="28">
        <v>471683</v>
      </c>
      <c r="F70" s="28">
        <v>868881</v>
      </c>
      <c r="G70" s="28">
        <v>326530</v>
      </c>
      <c r="H70" s="28"/>
      <c r="I70" s="28">
        <v>155642</v>
      </c>
      <c r="J70" s="28"/>
      <c r="K70" s="28"/>
      <c r="L70" s="28">
        <v>1962239</v>
      </c>
      <c r="N70">
        <f t="shared" si="10"/>
        <v>0</v>
      </c>
      <c r="O70">
        <f t="shared" si="11"/>
        <v>1</v>
      </c>
      <c r="P70">
        <f t="shared" si="12"/>
        <v>1</v>
      </c>
      <c r="Q70">
        <f t="shared" si="13"/>
        <v>1</v>
      </c>
      <c r="R70">
        <f t="shared" si="14"/>
        <v>1</v>
      </c>
      <c r="S70">
        <f t="shared" si="15"/>
        <v>0</v>
      </c>
      <c r="T70">
        <f t="shared" si="16"/>
        <v>1</v>
      </c>
      <c r="U70">
        <f t="shared" si="17"/>
        <v>0</v>
      </c>
      <c r="W70">
        <f t="shared" si="18"/>
        <v>5</v>
      </c>
    </row>
    <row r="71" spans="2:23" x14ac:dyDescent="0.2">
      <c r="B71" s="22" t="s">
        <v>621</v>
      </c>
      <c r="C71" s="31"/>
      <c r="D71" s="28"/>
      <c r="E71" s="28"/>
      <c r="F71" s="28"/>
      <c r="G71" s="28"/>
      <c r="H71" s="28"/>
      <c r="I71" s="28"/>
      <c r="J71" s="28">
        <v>148912</v>
      </c>
      <c r="K71" s="28"/>
      <c r="L71" s="28">
        <v>148912</v>
      </c>
      <c r="N71">
        <f t="shared" si="10"/>
        <v>0</v>
      </c>
      <c r="O71">
        <f t="shared" si="11"/>
        <v>0</v>
      </c>
      <c r="P71">
        <f t="shared" si="12"/>
        <v>0</v>
      </c>
      <c r="Q71">
        <f t="shared" si="13"/>
        <v>0</v>
      </c>
      <c r="R71">
        <f t="shared" si="14"/>
        <v>0</v>
      </c>
      <c r="S71">
        <f t="shared" si="15"/>
        <v>0</v>
      </c>
      <c r="T71">
        <f t="shared" si="16"/>
        <v>0</v>
      </c>
      <c r="U71" s="36">
        <f t="shared" si="17"/>
        <v>1</v>
      </c>
      <c r="W71">
        <f t="shared" si="18"/>
        <v>1</v>
      </c>
    </row>
    <row r="72" spans="2:23" x14ac:dyDescent="0.2">
      <c r="B72" s="22" t="s">
        <v>604</v>
      </c>
      <c r="C72" s="31"/>
      <c r="D72" s="28">
        <v>117700</v>
      </c>
      <c r="E72" s="28"/>
      <c r="F72" s="28">
        <v>434480</v>
      </c>
      <c r="G72" s="28"/>
      <c r="H72" s="28"/>
      <c r="I72" s="28">
        <v>234222</v>
      </c>
      <c r="J72" s="28"/>
      <c r="K72" s="28"/>
      <c r="L72" s="28">
        <v>786402</v>
      </c>
      <c r="N72">
        <f t="shared" si="10"/>
        <v>0</v>
      </c>
      <c r="O72">
        <f t="shared" si="11"/>
        <v>1</v>
      </c>
      <c r="P72">
        <f t="shared" si="12"/>
        <v>0</v>
      </c>
      <c r="Q72">
        <f t="shared" si="13"/>
        <v>1</v>
      </c>
      <c r="R72">
        <f t="shared" si="14"/>
        <v>0</v>
      </c>
      <c r="S72">
        <f t="shared" si="15"/>
        <v>0</v>
      </c>
      <c r="T72">
        <f t="shared" si="16"/>
        <v>1</v>
      </c>
      <c r="U72">
        <f t="shared" si="17"/>
        <v>0</v>
      </c>
      <c r="W72">
        <f t="shared" si="18"/>
        <v>3</v>
      </c>
    </row>
    <row r="73" spans="2:23" x14ac:dyDescent="0.2">
      <c r="B73" s="22" t="s">
        <v>589</v>
      </c>
      <c r="C73" s="31">
        <v>323617</v>
      </c>
      <c r="D73" s="28">
        <v>385546</v>
      </c>
      <c r="E73" s="28">
        <v>1432881</v>
      </c>
      <c r="F73" s="28"/>
      <c r="G73" s="28">
        <v>78862</v>
      </c>
      <c r="H73" s="28">
        <v>1450139</v>
      </c>
      <c r="I73" s="28"/>
      <c r="J73" s="28"/>
      <c r="K73" s="28"/>
      <c r="L73" s="28">
        <v>3671045</v>
      </c>
      <c r="N73">
        <f t="shared" si="10"/>
        <v>1</v>
      </c>
      <c r="O73">
        <f t="shared" si="11"/>
        <v>1</v>
      </c>
      <c r="P73">
        <f t="shared" si="12"/>
        <v>1</v>
      </c>
      <c r="Q73">
        <f t="shared" si="13"/>
        <v>0</v>
      </c>
      <c r="R73">
        <f t="shared" si="14"/>
        <v>1</v>
      </c>
      <c r="S73">
        <f t="shared" si="15"/>
        <v>1</v>
      </c>
      <c r="T73">
        <f t="shared" si="16"/>
        <v>0</v>
      </c>
      <c r="U73">
        <f t="shared" si="17"/>
        <v>0</v>
      </c>
      <c r="W73">
        <f t="shared" si="18"/>
        <v>5</v>
      </c>
    </row>
    <row r="74" spans="2:23" x14ac:dyDescent="0.2">
      <c r="B74" s="22" t="s">
        <v>654</v>
      </c>
      <c r="C74" s="31"/>
      <c r="D74" s="28"/>
      <c r="E74" s="28"/>
      <c r="F74" s="28"/>
      <c r="G74" s="28"/>
      <c r="H74" s="28">
        <v>778929</v>
      </c>
      <c r="I74" s="28"/>
      <c r="J74" s="28"/>
      <c r="K74" s="28"/>
      <c r="L74" s="28">
        <v>778929</v>
      </c>
      <c r="N74">
        <f t="shared" si="10"/>
        <v>0</v>
      </c>
      <c r="O74">
        <f t="shared" si="11"/>
        <v>0</v>
      </c>
      <c r="P74">
        <f t="shared" si="12"/>
        <v>0</v>
      </c>
      <c r="Q74">
        <f t="shared" si="13"/>
        <v>0</v>
      </c>
      <c r="R74">
        <f t="shared" si="14"/>
        <v>0</v>
      </c>
      <c r="S74" s="36">
        <f t="shared" si="15"/>
        <v>1</v>
      </c>
      <c r="T74">
        <f t="shared" si="16"/>
        <v>0</v>
      </c>
      <c r="U74">
        <f t="shared" si="17"/>
        <v>0</v>
      </c>
      <c r="W74">
        <f t="shared" si="18"/>
        <v>1</v>
      </c>
    </row>
    <row r="75" spans="2:23" x14ac:dyDescent="0.2">
      <c r="B75" s="22" t="s">
        <v>598</v>
      </c>
      <c r="C75" s="31"/>
      <c r="D75" s="28">
        <v>215575</v>
      </c>
      <c r="E75" s="28">
        <v>815837</v>
      </c>
      <c r="F75" s="28"/>
      <c r="G75" s="28">
        <v>11592</v>
      </c>
      <c r="H75" s="28"/>
      <c r="I75" s="28"/>
      <c r="J75" s="28"/>
      <c r="K75" s="28"/>
      <c r="L75" s="28">
        <v>1043004</v>
      </c>
      <c r="N75">
        <f t="shared" si="10"/>
        <v>0</v>
      </c>
      <c r="O75">
        <f t="shared" si="11"/>
        <v>1</v>
      </c>
      <c r="P75">
        <f t="shared" si="12"/>
        <v>1</v>
      </c>
      <c r="Q75">
        <f t="shared" si="13"/>
        <v>0</v>
      </c>
      <c r="R75">
        <f t="shared" si="14"/>
        <v>1</v>
      </c>
      <c r="S75">
        <f t="shared" si="15"/>
        <v>0</v>
      </c>
      <c r="T75">
        <f t="shared" si="16"/>
        <v>0</v>
      </c>
      <c r="U75">
        <f t="shared" si="17"/>
        <v>0</v>
      </c>
      <c r="W75">
        <f t="shared" si="18"/>
        <v>3</v>
      </c>
    </row>
    <row r="76" spans="2:23" x14ac:dyDescent="0.2">
      <c r="B76" s="22" t="s">
        <v>601</v>
      </c>
      <c r="C76" s="31">
        <v>396880</v>
      </c>
      <c r="D76" s="28">
        <v>179295</v>
      </c>
      <c r="E76" s="28">
        <v>475179</v>
      </c>
      <c r="F76" s="28">
        <v>991975</v>
      </c>
      <c r="G76" s="28">
        <v>113044</v>
      </c>
      <c r="H76" s="28"/>
      <c r="I76" s="28"/>
      <c r="J76" s="28"/>
      <c r="K76" s="28"/>
      <c r="L76" s="28">
        <v>2156373</v>
      </c>
      <c r="N76">
        <f t="shared" si="10"/>
        <v>1</v>
      </c>
      <c r="O76">
        <f t="shared" si="11"/>
        <v>1</v>
      </c>
      <c r="P76">
        <f t="shared" si="12"/>
        <v>1</v>
      </c>
      <c r="Q76">
        <f t="shared" si="13"/>
        <v>1</v>
      </c>
      <c r="R76">
        <f t="shared" si="14"/>
        <v>1</v>
      </c>
      <c r="S76">
        <f t="shared" si="15"/>
        <v>0</v>
      </c>
      <c r="T76">
        <f t="shared" si="16"/>
        <v>0</v>
      </c>
      <c r="U76">
        <f t="shared" si="17"/>
        <v>0</v>
      </c>
      <c r="W76">
        <f t="shared" si="18"/>
        <v>5</v>
      </c>
    </row>
    <row r="77" spans="2:23" x14ac:dyDescent="0.2">
      <c r="B77" s="22" t="s">
        <v>645</v>
      </c>
      <c r="C77" s="31"/>
      <c r="D77" s="28"/>
      <c r="E77" s="28"/>
      <c r="F77" s="28"/>
      <c r="G77" s="28"/>
      <c r="H77" s="28">
        <v>505260</v>
      </c>
      <c r="I77" s="28"/>
      <c r="J77" s="28">
        <v>81373</v>
      </c>
      <c r="K77" s="28"/>
      <c r="L77" s="28">
        <v>586633</v>
      </c>
      <c r="N77">
        <f t="shared" si="10"/>
        <v>0</v>
      </c>
      <c r="O77">
        <f t="shared" si="11"/>
        <v>0</v>
      </c>
      <c r="P77">
        <f t="shared" si="12"/>
        <v>0</v>
      </c>
      <c r="Q77">
        <f t="shared" si="13"/>
        <v>0</v>
      </c>
      <c r="R77">
        <f t="shared" si="14"/>
        <v>0</v>
      </c>
      <c r="S77">
        <f t="shared" si="15"/>
        <v>1</v>
      </c>
      <c r="T77">
        <f t="shared" si="16"/>
        <v>0</v>
      </c>
      <c r="U77">
        <f t="shared" si="17"/>
        <v>1</v>
      </c>
      <c r="W77">
        <f t="shared" si="18"/>
        <v>2</v>
      </c>
    </row>
    <row r="78" spans="2:23" x14ac:dyDescent="0.2">
      <c r="B78" s="22" t="s">
        <v>563</v>
      </c>
      <c r="C78" s="31"/>
      <c r="D78" s="28">
        <v>450352</v>
      </c>
      <c r="E78" s="28">
        <v>341456</v>
      </c>
      <c r="F78" s="28">
        <v>2319338</v>
      </c>
      <c r="G78" s="28">
        <v>319709</v>
      </c>
      <c r="H78" s="28"/>
      <c r="I78" s="28">
        <v>272253</v>
      </c>
      <c r="J78" s="28"/>
      <c r="K78" s="28"/>
      <c r="L78" s="28">
        <v>3703108</v>
      </c>
      <c r="N78">
        <f t="shared" si="10"/>
        <v>0</v>
      </c>
      <c r="O78">
        <f t="shared" si="11"/>
        <v>1</v>
      </c>
      <c r="P78">
        <f t="shared" si="12"/>
        <v>1</v>
      </c>
      <c r="Q78">
        <f t="shared" si="13"/>
        <v>1</v>
      </c>
      <c r="R78">
        <f t="shared" si="14"/>
        <v>1</v>
      </c>
      <c r="S78">
        <f t="shared" si="15"/>
        <v>0</v>
      </c>
      <c r="T78">
        <f t="shared" si="16"/>
        <v>1</v>
      </c>
      <c r="U78">
        <f t="shared" si="17"/>
        <v>0</v>
      </c>
      <c r="W78">
        <f t="shared" si="18"/>
        <v>5</v>
      </c>
    </row>
    <row r="79" spans="2:23" x14ac:dyDescent="0.2">
      <c r="B79" s="22" t="s">
        <v>614</v>
      </c>
      <c r="C79" s="31"/>
      <c r="D79" s="28"/>
      <c r="E79" s="28"/>
      <c r="F79" s="28"/>
      <c r="G79" s="28"/>
      <c r="H79" s="28"/>
      <c r="I79" s="28"/>
      <c r="J79" s="28">
        <v>221368</v>
      </c>
      <c r="K79" s="28"/>
      <c r="L79" s="28">
        <v>221368</v>
      </c>
      <c r="N79">
        <f t="shared" si="10"/>
        <v>0</v>
      </c>
      <c r="O79">
        <f t="shared" si="11"/>
        <v>0</v>
      </c>
      <c r="P79">
        <f t="shared" si="12"/>
        <v>0</v>
      </c>
      <c r="Q79">
        <f t="shared" si="13"/>
        <v>0</v>
      </c>
      <c r="R79">
        <f t="shared" si="14"/>
        <v>0</v>
      </c>
      <c r="S79">
        <f t="shared" si="15"/>
        <v>0</v>
      </c>
      <c r="T79">
        <f t="shared" si="16"/>
        <v>0</v>
      </c>
      <c r="U79" s="36">
        <f t="shared" si="17"/>
        <v>1</v>
      </c>
      <c r="W79">
        <f t="shared" si="18"/>
        <v>1</v>
      </c>
    </row>
    <row r="80" spans="2:23" x14ac:dyDescent="0.2">
      <c r="B80" s="22" t="s">
        <v>603</v>
      </c>
      <c r="C80" s="31"/>
      <c r="D80" s="28">
        <v>76918</v>
      </c>
      <c r="E80" s="28"/>
      <c r="F80" s="28"/>
      <c r="G80" s="28">
        <v>59969</v>
      </c>
      <c r="H80" s="28"/>
      <c r="I80" s="28">
        <v>295364</v>
      </c>
      <c r="J80" s="28"/>
      <c r="K80" s="28"/>
      <c r="L80" s="28">
        <v>432251</v>
      </c>
      <c r="N80">
        <f t="shared" si="10"/>
        <v>0</v>
      </c>
      <c r="O80">
        <f t="shared" si="11"/>
        <v>1</v>
      </c>
      <c r="P80">
        <f t="shared" si="12"/>
        <v>0</v>
      </c>
      <c r="Q80">
        <f t="shared" si="13"/>
        <v>0</v>
      </c>
      <c r="R80">
        <f t="shared" si="14"/>
        <v>1</v>
      </c>
      <c r="S80">
        <f t="shared" si="15"/>
        <v>0</v>
      </c>
      <c r="T80">
        <f t="shared" si="16"/>
        <v>1</v>
      </c>
      <c r="U80">
        <f t="shared" si="17"/>
        <v>0</v>
      </c>
      <c r="W80">
        <f t="shared" si="18"/>
        <v>3</v>
      </c>
    </row>
    <row r="81" spans="2:23" x14ac:dyDescent="0.2">
      <c r="B81" s="22" t="s">
        <v>545</v>
      </c>
      <c r="C81" s="31"/>
      <c r="D81" s="28"/>
      <c r="E81" s="28">
        <v>1492701</v>
      </c>
      <c r="F81" s="28">
        <v>517252</v>
      </c>
      <c r="G81" s="28"/>
      <c r="H81" s="28">
        <v>852592</v>
      </c>
      <c r="I81" s="28">
        <v>275591</v>
      </c>
      <c r="J81" s="28"/>
      <c r="K81" s="28"/>
      <c r="L81" s="28">
        <v>3138136</v>
      </c>
      <c r="N81">
        <f t="shared" si="10"/>
        <v>0</v>
      </c>
      <c r="O81">
        <f t="shared" si="11"/>
        <v>0</v>
      </c>
      <c r="P81">
        <f t="shared" si="12"/>
        <v>1</v>
      </c>
      <c r="Q81">
        <f t="shared" si="13"/>
        <v>1</v>
      </c>
      <c r="R81">
        <f t="shared" si="14"/>
        <v>0</v>
      </c>
      <c r="S81">
        <f t="shared" si="15"/>
        <v>1</v>
      </c>
      <c r="T81">
        <f t="shared" si="16"/>
        <v>1</v>
      </c>
      <c r="U81">
        <f t="shared" si="17"/>
        <v>0</v>
      </c>
      <c r="W81">
        <f t="shared" si="18"/>
        <v>4</v>
      </c>
    </row>
    <row r="82" spans="2:23" x14ac:dyDescent="0.2">
      <c r="B82" s="22" t="s">
        <v>595</v>
      </c>
      <c r="C82" s="31">
        <v>292652</v>
      </c>
      <c r="D82" s="28"/>
      <c r="E82" s="28"/>
      <c r="F82" s="28"/>
      <c r="G82" s="28">
        <v>1141198</v>
      </c>
      <c r="H82" s="28"/>
      <c r="I82" s="28">
        <v>37078</v>
      </c>
      <c r="J82" s="28"/>
      <c r="K82" s="28"/>
      <c r="L82" s="28">
        <v>1470928</v>
      </c>
      <c r="N82">
        <f t="shared" si="10"/>
        <v>1</v>
      </c>
      <c r="O82">
        <f t="shared" si="11"/>
        <v>0</v>
      </c>
      <c r="P82">
        <f t="shared" si="12"/>
        <v>0</v>
      </c>
      <c r="Q82">
        <f t="shared" si="13"/>
        <v>0</v>
      </c>
      <c r="R82">
        <f t="shared" si="14"/>
        <v>1</v>
      </c>
      <c r="S82">
        <f t="shared" si="15"/>
        <v>0</v>
      </c>
      <c r="T82">
        <f t="shared" si="16"/>
        <v>1</v>
      </c>
      <c r="U82">
        <f t="shared" si="17"/>
        <v>0</v>
      </c>
      <c r="W82">
        <f t="shared" si="18"/>
        <v>3</v>
      </c>
    </row>
    <row r="83" spans="2:23" x14ac:dyDescent="0.2">
      <c r="B83" s="22" t="s">
        <v>582</v>
      </c>
      <c r="C83" s="31"/>
      <c r="D83" s="28">
        <v>62507</v>
      </c>
      <c r="E83" s="28"/>
      <c r="F83" s="28"/>
      <c r="G83" s="28">
        <v>773019</v>
      </c>
      <c r="H83" s="28"/>
      <c r="I83" s="28"/>
      <c r="J83" s="28">
        <v>236517</v>
      </c>
      <c r="K83" s="28"/>
      <c r="L83" s="28">
        <v>1072043</v>
      </c>
      <c r="N83">
        <f t="shared" si="10"/>
        <v>0</v>
      </c>
      <c r="O83">
        <f t="shared" si="11"/>
        <v>1</v>
      </c>
      <c r="P83">
        <f t="shared" si="12"/>
        <v>0</v>
      </c>
      <c r="Q83">
        <f t="shared" si="13"/>
        <v>0</v>
      </c>
      <c r="R83">
        <f t="shared" si="14"/>
        <v>1</v>
      </c>
      <c r="S83">
        <f t="shared" si="15"/>
        <v>0</v>
      </c>
      <c r="T83">
        <f t="shared" si="16"/>
        <v>0</v>
      </c>
      <c r="U83">
        <f t="shared" si="17"/>
        <v>1</v>
      </c>
      <c r="W83">
        <f t="shared" si="18"/>
        <v>3</v>
      </c>
    </row>
    <row r="84" spans="2:23" x14ac:dyDescent="0.2">
      <c r="B84" s="22" t="s">
        <v>608</v>
      </c>
      <c r="C84" s="31">
        <v>424240</v>
      </c>
      <c r="D84" s="28"/>
      <c r="E84" s="28">
        <v>67551</v>
      </c>
      <c r="F84" s="28">
        <v>1045385</v>
      </c>
      <c r="G84" s="28"/>
      <c r="H84" s="28"/>
      <c r="I84" s="28">
        <v>212215</v>
      </c>
      <c r="J84" s="28"/>
      <c r="K84" s="28"/>
      <c r="L84" s="28">
        <v>1749391</v>
      </c>
      <c r="N84">
        <f t="shared" si="10"/>
        <v>1</v>
      </c>
      <c r="O84">
        <f t="shared" si="11"/>
        <v>0</v>
      </c>
      <c r="P84">
        <f t="shared" si="12"/>
        <v>1</v>
      </c>
      <c r="Q84">
        <f t="shared" si="13"/>
        <v>1</v>
      </c>
      <c r="R84">
        <f t="shared" si="14"/>
        <v>0</v>
      </c>
      <c r="S84">
        <f t="shared" si="15"/>
        <v>0</v>
      </c>
      <c r="T84">
        <f t="shared" si="16"/>
        <v>1</v>
      </c>
      <c r="U84">
        <f t="shared" si="17"/>
        <v>0</v>
      </c>
      <c r="W84">
        <f t="shared" si="18"/>
        <v>4</v>
      </c>
    </row>
    <row r="85" spans="2:23" x14ac:dyDescent="0.2">
      <c r="B85" s="22" t="s">
        <v>613</v>
      </c>
      <c r="C85" s="31">
        <v>68619</v>
      </c>
      <c r="D85" s="28"/>
      <c r="E85" s="28"/>
      <c r="F85" s="28"/>
      <c r="G85" s="28"/>
      <c r="H85" s="28"/>
      <c r="I85" s="28"/>
      <c r="J85" s="28">
        <v>255968</v>
      </c>
      <c r="K85" s="28"/>
      <c r="L85" s="28">
        <v>324587</v>
      </c>
      <c r="N85">
        <f t="shared" si="10"/>
        <v>1</v>
      </c>
      <c r="O85">
        <f t="shared" si="11"/>
        <v>0</v>
      </c>
      <c r="P85">
        <f t="shared" si="12"/>
        <v>0</v>
      </c>
      <c r="Q85">
        <f t="shared" si="13"/>
        <v>0</v>
      </c>
      <c r="R85">
        <f t="shared" si="14"/>
        <v>0</v>
      </c>
      <c r="S85">
        <f t="shared" si="15"/>
        <v>0</v>
      </c>
      <c r="T85">
        <f t="shared" si="16"/>
        <v>0</v>
      </c>
      <c r="U85">
        <f t="shared" si="17"/>
        <v>1</v>
      </c>
      <c r="W85">
        <f t="shared" si="18"/>
        <v>2</v>
      </c>
    </row>
    <row r="86" spans="2:23" x14ac:dyDescent="0.2">
      <c r="B86" s="22" t="s">
        <v>602</v>
      </c>
      <c r="C86" s="31"/>
      <c r="D86" s="28">
        <v>115444</v>
      </c>
      <c r="E86" s="28">
        <v>520248</v>
      </c>
      <c r="F86" s="28">
        <v>32717</v>
      </c>
      <c r="G86" s="28"/>
      <c r="H86" s="28"/>
      <c r="I86" s="28"/>
      <c r="J86" s="28"/>
      <c r="K86" s="28"/>
      <c r="L86" s="28">
        <v>668409</v>
      </c>
      <c r="N86">
        <f t="shared" si="10"/>
        <v>0</v>
      </c>
      <c r="O86">
        <f t="shared" si="11"/>
        <v>1</v>
      </c>
      <c r="P86">
        <f t="shared" si="12"/>
        <v>1</v>
      </c>
      <c r="Q86">
        <f t="shared" si="13"/>
        <v>1</v>
      </c>
      <c r="R86">
        <f t="shared" si="14"/>
        <v>0</v>
      </c>
      <c r="S86">
        <f t="shared" si="15"/>
        <v>0</v>
      </c>
      <c r="T86">
        <f t="shared" si="16"/>
        <v>0</v>
      </c>
      <c r="U86">
        <f t="shared" si="17"/>
        <v>0</v>
      </c>
      <c r="W86">
        <f t="shared" si="18"/>
        <v>3</v>
      </c>
    </row>
    <row r="87" spans="2:23" x14ac:dyDescent="0.2">
      <c r="B87" s="22" t="s">
        <v>626</v>
      </c>
      <c r="C87" s="31"/>
      <c r="D87" s="28"/>
      <c r="E87" s="28"/>
      <c r="F87" s="28"/>
      <c r="G87" s="28"/>
      <c r="H87" s="28">
        <v>236489</v>
      </c>
      <c r="I87" s="28"/>
      <c r="J87" s="28"/>
      <c r="K87" s="28"/>
      <c r="L87" s="28">
        <v>236489</v>
      </c>
      <c r="N87">
        <f t="shared" si="10"/>
        <v>0</v>
      </c>
      <c r="O87">
        <f t="shared" si="11"/>
        <v>0</v>
      </c>
      <c r="P87">
        <f t="shared" si="12"/>
        <v>0</v>
      </c>
      <c r="Q87">
        <f t="shared" si="13"/>
        <v>0</v>
      </c>
      <c r="R87">
        <f t="shared" si="14"/>
        <v>0</v>
      </c>
      <c r="S87" s="36">
        <f t="shared" si="15"/>
        <v>1</v>
      </c>
      <c r="T87">
        <f t="shared" si="16"/>
        <v>0</v>
      </c>
      <c r="U87">
        <f t="shared" si="17"/>
        <v>0</v>
      </c>
      <c r="W87">
        <f t="shared" si="18"/>
        <v>1</v>
      </c>
    </row>
    <row r="88" spans="2:23" x14ac:dyDescent="0.2">
      <c r="B88" s="22" t="s">
        <v>609</v>
      </c>
      <c r="C88" s="31"/>
      <c r="D88" s="28">
        <v>95084</v>
      </c>
      <c r="E88" s="28"/>
      <c r="F88" s="28"/>
      <c r="G88" s="28"/>
      <c r="H88" s="28"/>
      <c r="I88" s="28">
        <v>173472</v>
      </c>
      <c r="J88" s="28"/>
      <c r="K88" s="28"/>
      <c r="L88" s="28">
        <v>268556</v>
      </c>
      <c r="N88">
        <f t="shared" si="10"/>
        <v>0</v>
      </c>
      <c r="O88">
        <f t="shared" si="11"/>
        <v>1</v>
      </c>
      <c r="P88">
        <f t="shared" si="12"/>
        <v>0</v>
      </c>
      <c r="Q88">
        <f t="shared" si="13"/>
        <v>0</v>
      </c>
      <c r="R88">
        <f t="shared" si="14"/>
        <v>0</v>
      </c>
      <c r="S88">
        <f t="shared" si="15"/>
        <v>0</v>
      </c>
      <c r="T88">
        <f t="shared" si="16"/>
        <v>1</v>
      </c>
      <c r="U88">
        <f t="shared" si="17"/>
        <v>0</v>
      </c>
      <c r="W88">
        <f t="shared" si="18"/>
        <v>2</v>
      </c>
    </row>
    <row r="89" spans="2:23" x14ac:dyDescent="0.2">
      <c r="B89" s="22" t="s">
        <v>596</v>
      </c>
      <c r="C89" s="31">
        <v>160099</v>
      </c>
      <c r="D89" s="28">
        <v>313672</v>
      </c>
      <c r="E89" s="28"/>
      <c r="F89" s="28"/>
      <c r="G89" s="28">
        <v>196583</v>
      </c>
      <c r="H89" s="28"/>
      <c r="I89" s="28"/>
      <c r="J89" s="28"/>
      <c r="K89" s="28"/>
      <c r="L89" s="28">
        <v>670354</v>
      </c>
      <c r="N89">
        <f t="shared" si="10"/>
        <v>1</v>
      </c>
      <c r="O89">
        <f t="shared" si="11"/>
        <v>1</v>
      </c>
      <c r="P89">
        <f t="shared" si="12"/>
        <v>0</v>
      </c>
      <c r="Q89">
        <f t="shared" si="13"/>
        <v>0</v>
      </c>
      <c r="R89">
        <f t="shared" si="14"/>
        <v>1</v>
      </c>
      <c r="S89">
        <f t="shared" si="15"/>
        <v>0</v>
      </c>
      <c r="T89">
        <f t="shared" si="16"/>
        <v>0</v>
      </c>
      <c r="U89">
        <f t="shared" si="17"/>
        <v>0</v>
      </c>
      <c r="W89">
        <f t="shared" si="18"/>
        <v>3</v>
      </c>
    </row>
    <row r="90" spans="2:23" x14ac:dyDescent="0.2">
      <c r="B90" s="22" t="s">
        <v>646</v>
      </c>
      <c r="C90" s="31"/>
      <c r="D90" s="28"/>
      <c r="E90" s="28"/>
      <c r="F90" s="28"/>
      <c r="G90" s="28"/>
      <c r="H90" s="28">
        <v>591103</v>
      </c>
      <c r="I90" s="28"/>
      <c r="J90" s="28">
        <v>253359</v>
      </c>
      <c r="K90" s="28"/>
      <c r="L90" s="28">
        <v>844462</v>
      </c>
      <c r="N90">
        <f t="shared" si="10"/>
        <v>0</v>
      </c>
      <c r="O90">
        <f t="shared" si="11"/>
        <v>0</v>
      </c>
      <c r="P90">
        <f t="shared" si="12"/>
        <v>0</v>
      </c>
      <c r="Q90">
        <f t="shared" si="13"/>
        <v>0</v>
      </c>
      <c r="R90">
        <f t="shared" si="14"/>
        <v>0</v>
      </c>
      <c r="S90">
        <f t="shared" si="15"/>
        <v>1</v>
      </c>
      <c r="T90">
        <f t="shared" si="16"/>
        <v>0</v>
      </c>
      <c r="U90">
        <f t="shared" si="17"/>
        <v>1</v>
      </c>
      <c r="W90">
        <f t="shared" si="18"/>
        <v>2</v>
      </c>
    </row>
    <row r="91" spans="2:23" x14ac:dyDescent="0.2">
      <c r="B91" s="22" t="s">
        <v>564</v>
      </c>
      <c r="C91" s="31"/>
      <c r="D91" s="28">
        <v>293041</v>
      </c>
      <c r="E91" s="28">
        <v>133502</v>
      </c>
      <c r="F91" s="28">
        <v>58696</v>
      </c>
      <c r="G91" s="28">
        <v>786202</v>
      </c>
      <c r="H91" s="28"/>
      <c r="I91" s="28">
        <v>400958</v>
      </c>
      <c r="J91" s="28"/>
      <c r="K91" s="28"/>
      <c r="L91" s="28">
        <v>1672399</v>
      </c>
      <c r="N91">
        <f t="shared" si="10"/>
        <v>0</v>
      </c>
      <c r="O91">
        <f t="shared" si="11"/>
        <v>1</v>
      </c>
      <c r="P91">
        <f t="shared" si="12"/>
        <v>1</v>
      </c>
      <c r="Q91">
        <f t="shared" si="13"/>
        <v>1</v>
      </c>
      <c r="R91">
        <f t="shared" si="14"/>
        <v>1</v>
      </c>
      <c r="S91">
        <f t="shared" si="15"/>
        <v>0</v>
      </c>
      <c r="T91">
        <f t="shared" si="16"/>
        <v>1</v>
      </c>
      <c r="U91">
        <f t="shared" si="17"/>
        <v>0</v>
      </c>
      <c r="W91">
        <f t="shared" si="18"/>
        <v>5</v>
      </c>
    </row>
    <row r="92" spans="2:23" x14ac:dyDescent="0.2">
      <c r="B92" s="22" t="s">
        <v>615</v>
      </c>
      <c r="C92" s="31">
        <v>180002</v>
      </c>
      <c r="D92" s="28"/>
      <c r="E92" s="28"/>
      <c r="F92" s="28"/>
      <c r="G92" s="28"/>
      <c r="H92" s="28">
        <v>671952</v>
      </c>
      <c r="I92" s="28"/>
      <c r="J92" s="28">
        <v>197031</v>
      </c>
      <c r="K92" s="28"/>
      <c r="L92" s="28">
        <v>1048985</v>
      </c>
      <c r="N92">
        <f t="shared" si="10"/>
        <v>1</v>
      </c>
      <c r="O92">
        <f t="shared" si="11"/>
        <v>0</v>
      </c>
      <c r="P92">
        <f t="shared" si="12"/>
        <v>0</v>
      </c>
      <c r="Q92">
        <f t="shared" si="13"/>
        <v>0</v>
      </c>
      <c r="R92">
        <f t="shared" si="14"/>
        <v>0</v>
      </c>
      <c r="S92">
        <f t="shared" si="15"/>
        <v>1</v>
      </c>
      <c r="T92">
        <f t="shared" si="16"/>
        <v>0</v>
      </c>
      <c r="U92">
        <f t="shared" si="17"/>
        <v>1</v>
      </c>
      <c r="W92">
        <f t="shared" si="18"/>
        <v>3</v>
      </c>
    </row>
    <row r="93" spans="2:23" x14ac:dyDescent="0.2">
      <c r="B93" s="22" t="s">
        <v>585</v>
      </c>
      <c r="C93" s="31"/>
      <c r="D93" s="28">
        <v>47856</v>
      </c>
      <c r="E93" s="28">
        <v>771559</v>
      </c>
      <c r="F93" s="28">
        <v>1130199</v>
      </c>
      <c r="G93" s="28"/>
      <c r="H93" s="28"/>
      <c r="I93" s="28">
        <v>511309</v>
      </c>
      <c r="J93" s="28"/>
      <c r="K93" s="28"/>
      <c r="L93" s="28">
        <v>2460923</v>
      </c>
      <c r="N93">
        <f t="shared" si="10"/>
        <v>0</v>
      </c>
      <c r="O93">
        <f t="shared" si="11"/>
        <v>1</v>
      </c>
      <c r="P93">
        <f t="shared" si="12"/>
        <v>1</v>
      </c>
      <c r="Q93">
        <f t="shared" si="13"/>
        <v>1</v>
      </c>
      <c r="R93">
        <f t="shared" si="14"/>
        <v>0</v>
      </c>
      <c r="S93">
        <f t="shared" si="15"/>
        <v>0</v>
      </c>
      <c r="T93">
        <f t="shared" si="16"/>
        <v>1</v>
      </c>
      <c r="U93">
        <f t="shared" si="17"/>
        <v>0</v>
      </c>
      <c r="W93">
        <f t="shared" si="18"/>
        <v>4</v>
      </c>
    </row>
    <row r="94" spans="2:23" x14ac:dyDescent="0.2">
      <c r="B94" s="22" t="s">
        <v>628</v>
      </c>
      <c r="C94" s="31">
        <v>383113</v>
      </c>
      <c r="D94" s="28"/>
      <c r="E94" s="28"/>
      <c r="F94" s="28"/>
      <c r="G94" s="28"/>
      <c r="H94" s="28"/>
      <c r="I94" s="28"/>
      <c r="J94" s="28"/>
      <c r="K94" s="28"/>
      <c r="L94" s="28">
        <v>383113</v>
      </c>
      <c r="N94" s="36">
        <f t="shared" si="10"/>
        <v>1</v>
      </c>
      <c r="O94">
        <f t="shared" si="11"/>
        <v>0</v>
      </c>
      <c r="P94">
        <f t="shared" si="12"/>
        <v>0</v>
      </c>
      <c r="Q94">
        <f t="shared" si="13"/>
        <v>0</v>
      </c>
      <c r="R94">
        <f t="shared" si="14"/>
        <v>0</v>
      </c>
      <c r="S94">
        <f t="shared" si="15"/>
        <v>0</v>
      </c>
      <c r="T94">
        <f t="shared" si="16"/>
        <v>0</v>
      </c>
      <c r="U94">
        <f t="shared" si="17"/>
        <v>0</v>
      </c>
      <c r="W94">
        <f t="shared" si="18"/>
        <v>1</v>
      </c>
    </row>
    <row r="95" spans="2:23" x14ac:dyDescent="0.2">
      <c r="B95" s="22" t="s">
        <v>610</v>
      </c>
      <c r="C95" s="31"/>
      <c r="D95" s="28">
        <v>289415</v>
      </c>
      <c r="E95" s="28"/>
      <c r="F95" s="28"/>
      <c r="G95" s="28">
        <v>301294</v>
      </c>
      <c r="H95" s="28"/>
      <c r="I95" s="28"/>
      <c r="J95" s="28"/>
      <c r="K95" s="28"/>
      <c r="L95" s="28">
        <v>590709</v>
      </c>
      <c r="N95">
        <f t="shared" si="10"/>
        <v>0</v>
      </c>
      <c r="O95">
        <f t="shared" si="11"/>
        <v>1</v>
      </c>
      <c r="P95">
        <f t="shared" si="12"/>
        <v>0</v>
      </c>
      <c r="Q95">
        <f t="shared" si="13"/>
        <v>0</v>
      </c>
      <c r="R95">
        <f t="shared" si="14"/>
        <v>1</v>
      </c>
      <c r="S95">
        <f t="shared" si="15"/>
        <v>0</v>
      </c>
      <c r="T95">
        <f t="shared" si="16"/>
        <v>0</v>
      </c>
      <c r="U95">
        <f t="shared" si="17"/>
        <v>0</v>
      </c>
      <c r="W95">
        <f t="shared" si="18"/>
        <v>2</v>
      </c>
    </row>
    <row r="96" spans="2:23" x14ac:dyDescent="0.2">
      <c r="B96" s="22" t="s">
        <v>568</v>
      </c>
      <c r="C96" s="31">
        <v>369171</v>
      </c>
      <c r="D96" s="28">
        <v>262606</v>
      </c>
      <c r="E96" s="28"/>
      <c r="F96" s="28"/>
      <c r="G96" s="28">
        <v>236747</v>
      </c>
      <c r="H96" s="28">
        <v>1289272</v>
      </c>
      <c r="I96" s="28">
        <v>536200</v>
      </c>
      <c r="J96" s="28"/>
      <c r="K96" s="28"/>
      <c r="L96" s="28">
        <v>2693996</v>
      </c>
      <c r="N96">
        <f t="shared" si="10"/>
        <v>1</v>
      </c>
      <c r="O96">
        <f t="shared" si="11"/>
        <v>1</v>
      </c>
      <c r="P96">
        <f t="shared" si="12"/>
        <v>0</v>
      </c>
      <c r="Q96">
        <f t="shared" si="13"/>
        <v>0</v>
      </c>
      <c r="R96">
        <f t="shared" si="14"/>
        <v>1</v>
      </c>
      <c r="S96">
        <f t="shared" si="15"/>
        <v>1</v>
      </c>
      <c r="T96">
        <f t="shared" si="16"/>
        <v>1</v>
      </c>
      <c r="U96">
        <f t="shared" si="17"/>
        <v>0</v>
      </c>
      <c r="W96">
        <f t="shared" si="18"/>
        <v>5</v>
      </c>
    </row>
    <row r="97" spans="2:23" x14ac:dyDescent="0.2">
      <c r="B97" s="22" t="s">
        <v>605</v>
      </c>
      <c r="C97" s="31"/>
      <c r="D97" s="28">
        <v>131337</v>
      </c>
      <c r="E97" s="28">
        <v>585515</v>
      </c>
      <c r="F97" s="28"/>
      <c r="G97" s="28"/>
      <c r="H97" s="28">
        <v>545614</v>
      </c>
      <c r="I97" s="28">
        <v>20644</v>
      </c>
      <c r="J97" s="28"/>
      <c r="K97" s="28"/>
      <c r="L97" s="28">
        <v>1283110</v>
      </c>
      <c r="N97">
        <f t="shared" si="10"/>
        <v>0</v>
      </c>
      <c r="O97">
        <f t="shared" si="11"/>
        <v>1</v>
      </c>
      <c r="P97">
        <f t="shared" si="12"/>
        <v>1</v>
      </c>
      <c r="Q97">
        <f t="shared" si="13"/>
        <v>0</v>
      </c>
      <c r="R97">
        <f t="shared" si="14"/>
        <v>0</v>
      </c>
      <c r="S97">
        <f t="shared" si="15"/>
        <v>1</v>
      </c>
      <c r="T97">
        <f t="shared" si="16"/>
        <v>1</v>
      </c>
      <c r="U97">
        <f t="shared" si="17"/>
        <v>0</v>
      </c>
      <c r="W97">
        <f t="shared" si="18"/>
        <v>4</v>
      </c>
    </row>
    <row r="98" spans="2:23" x14ac:dyDescent="0.2">
      <c r="B98" s="22" t="s">
        <v>575</v>
      </c>
      <c r="C98" s="31"/>
      <c r="D98" s="28">
        <v>207026</v>
      </c>
      <c r="E98" s="28"/>
      <c r="F98" s="28"/>
      <c r="G98" s="28">
        <v>292027</v>
      </c>
      <c r="H98" s="28"/>
      <c r="I98" s="28">
        <v>256816</v>
      </c>
      <c r="J98" s="28">
        <v>46516</v>
      </c>
      <c r="K98" s="28"/>
      <c r="L98" s="28">
        <v>802385</v>
      </c>
      <c r="N98">
        <f t="shared" si="10"/>
        <v>0</v>
      </c>
      <c r="O98">
        <f t="shared" si="11"/>
        <v>1</v>
      </c>
      <c r="P98">
        <f t="shared" si="12"/>
        <v>0</v>
      </c>
      <c r="Q98">
        <f t="shared" si="13"/>
        <v>0</v>
      </c>
      <c r="R98">
        <f t="shared" si="14"/>
        <v>1</v>
      </c>
      <c r="S98">
        <f t="shared" si="15"/>
        <v>0</v>
      </c>
      <c r="T98">
        <f t="shared" si="16"/>
        <v>1</v>
      </c>
      <c r="U98">
        <f t="shared" si="17"/>
        <v>1</v>
      </c>
      <c r="W98">
        <f t="shared" si="18"/>
        <v>4</v>
      </c>
    </row>
    <row r="99" spans="2:23" x14ac:dyDescent="0.2">
      <c r="B99" s="22" t="s">
        <v>642</v>
      </c>
      <c r="C99" s="31"/>
      <c r="D99" s="28"/>
      <c r="E99" s="28"/>
      <c r="F99" s="28"/>
      <c r="G99" s="28"/>
      <c r="H99" s="28"/>
      <c r="I99" s="28"/>
      <c r="J99" s="28">
        <v>318489</v>
      </c>
      <c r="K99" s="28"/>
      <c r="L99" s="28">
        <v>318489</v>
      </c>
      <c r="N99">
        <f t="shared" si="10"/>
        <v>0</v>
      </c>
      <c r="O99">
        <f t="shared" si="11"/>
        <v>0</v>
      </c>
      <c r="P99">
        <f t="shared" si="12"/>
        <v>0</v>
      </c>
      <c r="Q99">
        <f t="shared" si="13"/>
        <v>0</v>
      </c>
      <c r="R99">
        <f t="shared" si="14"/>
        <v>0</v>
      </c>
      <c r="S99">
        <f t="shared" si="15"/>
        <v>0</v>
      </c>
      <c r="T99">
        <f t="shared" si="16"/>
        <v>0</v>
      </c>
      <c r="U99" s="36">
        <f t="shared" si="17"/>
        <v>1</v>
      </c>
      <c r="W99">
        <f t="shared" si="18"/>
        <v>1</v>
      </c>
    </row>
    <row r="100" spans="2:23" x14ac:dyDescent="0.2">
      <c r="B100" s="22" t="s">
        <v>558</v>
      </c>
      <c r="C100" s="31"/>
      <c r="D100" s="28">
        <v>10317</v>
      </c>
      <c r="E100" s="28">
        <v>1135562</v>
      </c>
      <c r="F100" s="28">
        <v>103583</v>
      </c>
      <c r="G100" s="28">
        <v>600254</v>
      </c>
      <c r="H100" s="28"/>
      <c r="I100" s="28">
        <v>31375</v>
      </c>
      <c r="J100" s="28"/>
      <c r="K100" s="28"/>
      <c r="L100" s="28">
        <v>1881091</v>
      </c>
      <c r="N100">
        <f t="shared" si="10"/>
        <v>0</v>
      </c>
      <c r="O100">
        <f t="shared" si="11"/>
        <v>1</v>
      </c>
      <c r="P100">
        <f t="shared" si="12"/>
        <v>1</v>
      </c>
      <c r="Q100">
        <f t="shared" si="13"/>
        <v>1</v>
      </c>
      <c r="R100">
        <f t="shared" si="14"/>
        <v>1</v>
      </c>
      <c r="S100">
        <f t="shared" si="15"/>
        <v>0</v>
      </c>
      <c r="T100">
        <f t="shared" si="16"/>
        <v>1</v>
      </c>
      <c r="U100">
        <f t="shared" si="17"/>
        <v>0</v>
      </c>
      <c r="W100">
        <f t="shared" si="18"/>
        <v>5</v>
      </c>
    </row>
    <row r="101" spans="2:23" x14ac:dyDescent="0.2">
      <c r="B101" s="22" t="s">
        <v>650</v>
      </c>
      <c r="C101" s="31">
        <v>632109</v>
      </c>
      <c r="D101" s="28"/>
      <c r="E101" s="28"/>
      <c r="F101" s="28"/>
      <c r="G101" s="28"/>
      <c r="H101" s="28"/>
      <c r="I101" s="28"/>
      <c r="J101" s="28"/>
      <c r="K101" s="28"/>
      <c r="L101" s="28">
        <v>632109</v>
      </c>
      <c r="N101" s="36">
        <f t="shared" si="10"/>
        <v>1</v>
      </c>
      <c r="O101">
        <f t="shared" si="11"/>
        <v>0</v>
      </c>
      <c r="P101">
        <f t="shared" si="12"/>
        <v>0</v>
      </c>
      <c r="Q101">
        <f t="shared" si="13"/>
        <v>0</v>
      </c>
      <c r="R101">
        <f t="shared" si="14"/>
        <v>0</v>
      </c>
      <c r="S101">
        <f t="shared" si="15"/>
        <v>0</v>
      </c>
      <c r="T101">
        <f t="shared" si="16"/>
        <v>0</v>
      </c>
      <c r="U101">
        <f t="shared" si="17"/>
        <v>0</v>
      </c>
      <c r="W101">
        <f t="shared" si="18"/>
        <v>1</v>
      </c>
    </row>
    <row r="102" spans="2:23" x14ac:dyDescent="0.2">
      <c r="B102" s="22" t="s">
        <v>583</v>
      </c>
      <c r="C102" s="31"/>
      <c r="D102" s="28">
        <v>62394</v>
      </c>
      <c r="E102" s="28">
        <v>680059</v>
      </c>
      <c r="F102" s="28">
        <v>980473</v>
      </c>
      <c r="G102" s="28"/>
      <c r="H102" s="28"/>
      <c r="I102" s="28">
        <v>121303</v>
      </c>
      <c r="J102" s="28"/>
      <c r="K102" s="28"/>
      <c r="L102" s="28">
        <v>1844229</v>
      </c>
      <c r="N102">
        <f t="shared" si="10"/>
        <v>0</v>
      </c>
      <c r="O102">
        <f t="shared" si="11"/>
        <v>1</v>
      </c>
      <c r="P102">
        <f t="shared" si="12"/>
        <v>1</v>
      </c>
      <c r="Q102">
        <f t="shared" si="13"/>
        <v>1</v>
      </c>
      <c r="R102">
        <f t="shared" si="14"/>
        <v>0</v>
      </c>
      <c r="S102">
        <f t="shared" si="15"/>
        <v>0</v>
      </c>
      <c r="T102">
        <f t="shared" si="16"/>
        <v>1</v>
      </c>
      <c r="U102">
        <f t="shared" si="17"/>
        <v>0</v>
      </c>
      <c r="W102">
        <f t="shared" si="18"/>
        <v>4</v>
      </c>
    </row>
    <row r="103" spans="2:23" x14ac:dyDescent="0.2">
      <c r="B103" s="22" t="s">
        <v>652</v>
      </c>
      <c r="C103" s="31"/>
      <c r="D103" s="28"/>
      <c r="E103" s="28"/>
      <c r="F103" s="28"/>
      <c r="G103" s="28"/>
      <c r="H103" s="28"/>
      <c r="I103" s="28"/>
      <c r="J103" s="28">
        <v>71172</v>
      </c>
      <c r="K103" s="28"/>
      <c r="L103" s="28">
        <v>71172</v>
      </c>
      <c r="N103">
        <f t="shared" si="10"/>
        <v>0</v>
      </c>
      <c r="O103">
        <f t="shared" si="11"/>
        <v>0</v>
      </c>
      <c r="P103">
        <f t="shared" si="12"/>
        <v>0</v>
      </c>
      <c r="Q103">
        <f t="shared" si="13"/>
        <v>0</v>
      </c>
      <c r="R103">
        <f t="shared" si="14"/>
        <v>0</v>
      </c>
      <c r="S103">
        <f t="shared" si="15"/>
        <v>0</v>
      </c>
      <c r="T103">
        <f t="shared" si="16"/>
        <v>0</v>
      </c>
      <c r="U103" s="36">
        <f t="shared" si="17"/>
        <v>1</v>
      </c>
      <c r="W103">
        <f t="shared" si="18"/>
        <v>1</v>
      </c>
    </row>
    <row r="104" spans="2:23" x14ac:dyDescent="0.2">
      <c r="B104" s="22" t="s">
        <v>594</v>
      </c>
      <c r="C104" s="31"/>
      <c r="D104" s="28"/>
      <c r="E104" s="28">
        <v>73680</v>
      </c>
      <c r="F104" s="28">
        <v>15437</v>
      </c>
      <c r="G104" s="28">
        <v>30248</v>
      </c>
      <c r="H104" s="28"/>
      <c r="I104" s="28">
        <v>95064</v>
      </c>
      <c r="J104" s="28"/>
      <c r="K104" s="28"/>
      <c r="L104" s="28">
        <v>214429</v>
      </c>
      <c r="N104">
        <f t="shared" si="10"/>
        <v>0</v>
      </c>
      <c r="O104">
        <f t="shared" si="11"/>
        <v>0</v>
      </c>
      <c r="P104">
        <f t="shared" si="12"/>
        <v>1</v>
      </c>
      <c r="Q104">
        <f t="shared" si="13"/>
        <v>1</v>
      </c>
      <c r="R104">
        <f t="shared" si="14"/>
        <v>1</v>
      </c>
      <c r="S104">
        <f t="shared" si="15"/>
        <v>0</v>
      </c>
      <c r="T104">
        <f t="shared" si="16"/>
        <v>1</v>
      </c>
      <c r="U104">
        <f t="shared" si="17"/>
        <v>0</v>
      </c>
      <c r="W104">
        <f t="shared" si="18"/>
        <v>4</v>
      </c>
    </row>
    <row r="105" spans="2:23" x14ac:dyDescent="0.2">
      <c r="B105" s="22" t="s">
        <v>606</v>
      </c>
      <c r="C105" s="31">
        <v>705501</v>
      </c>
      <c r="D105" s="28">
        <v>152476</v>
      </c>
      <c r="E105" s="28"/>
      <c r="F105" s="28"/>
      <c r="G105" s="28">
        <v>367793</v>
      </c>
      <c r="H105" s="28"/>
      <c r="I105" s="28"/>
      <c r="J105" s="28"/>
      <c r="K105" s="28"/>
      <c r="L105" s="28">
        <v>1225770</v>
      </c>
      <c r="N105">
        <f t="shared" si="10"/>
        <v>1</v>
      </c>
      <c r="O105">
        <f t="shared" si="11"/>
        <v>1</v>
      </c>
      <c r="P105">
        <f t="shared" si="12"/>
        <v>0</v>
      </c>
      <c r="Q105">
        <f t="shared" si="13"/>
        <v>0</v>
      </c>
      <c r="R105">
        <f t="shared" si="14"/>
        <v>1</v>
      </c>
      <c r="S105">
        <f t="shared" si="15"/>
        <v>0</v>
      </c>
      <c r="T105">
        <f t="shared" si="16"/>
        <v>0</v>
      </c>
      <c r="U105">
        <f t="shared" si="17"/>
        <v>0</v>
      </c>
      <c r="W105">
        <f t="shared" si="18"/>
        <v>3</v>
      </c>
    </row>
    <row r="106" spans="2:23" x14ac:dyDescent="0.2">
      <c r="B106" s="22" t="s">
        <v>630</v>
      </c>
      <c r="C106" s="31"/>
      <c r="D106" s="28"/>
      <c r="E106" s="28"/>
      <c r="F106" s="28"/>
      <c r="G106" s="28"/>
      <c r="H106" s="28">
        <v>2243683</v>
      </c>
      <c r="I106" s="28"/>
      <c r="J106" s="28"/>
      <c r="K106" s="28"/>
      <c r="L106" s="28">
        <v>2243683</v>
      </c>
      <c r="N106">
        <f t="shared" si="10"/>
        <v>0</v>
      </c>
      <c r="O106">
        <f t="shared" si="11"/>
        <v>0</v>
      </c>
      <c r="P106">
        <f t="shared" si="12"/>
        <v>0</v>
      </c>
      <c r="Q106">
        <f t="shared" si="13"/>
        <v>0</v>
      </c>
      <c r="R106">
        <f t="shared" si="14"/>
        <v>0</v>
      </c>
      <c r="S106" s="36">
        <f t="shared" si="15"/>
        <v>1</v>
      </c>
      <c r="T106">
        <f t="shared" si="16"/>
        <v>0</v>
      </c>
      <c r="U106">
        <f t="shared" si="17"/>
        <v>0</v>
      </c>
      <c r="W106">
        <f t="shared" si="18"/>
        <v>1</v>
      </c>
    </row>
    <row r="107" spans="2:23" x14ac:dyDescent="0.2">
      <c r="B107" s="22" t="s">
        <v>588</v>
      </c>
      <c r="C107" s="31"/>
      <c r="D107" s="28">
        <v>30169</v>
      </c>
      <c r="E107" s="28">
        <v>1327728</v>
      </c>
      <c r="F107" s="28"/>
      <c r="G107" s="28"/>
      <c r="H107" s="28"/>
      <c r="I107" s="28">
        <v>127827</v>
      </c>
      <c r="J107" s="28"/>
      <c r="K107" s="28"/>
      <c r="L107" s="28">
        <v>1485724</v>
      </c>
      <c r="N107">
        <f t="shared" si="10"/>
        <v>0</v>
      </c>
      <c r="O107">
        <f t="shared" si="11"/>
        <v>1</v>
      </c>
      <c r="P107">
        <f t="shared" si="12"/>
        <v>1</v>
      </c>
      <c r="Q107">
        <f t="shared" si="13"/>
        <v>0</v>
      </c>
      <c r="R107">
        <f t="shared" si="14"/>
        <v>0</v>
      </c>
      <c r="S107">
        <f t="shared" si="15"/>
        <v>0</v>
      </c>
      <c r="T107">
        <f t="shared" si="16"/>
        <v>1</v>
      </c>
      <c r="U107">
        <f t="shared" si="17"/>
        <v>0</v>
      </c>
      <c r="W107">
        <f t="shared" si="18"/>
        <v>3</v>
      </c>
    </row>
    <row r="108" spans="2:23" x14ac:dyDescent="0.2">
      <c r="B108" s="22" t="s">
        <v>578</v>
      </c>
      <c r="C108" s="31"/>
      <c r="D108" s="28">
        <v>73717</v>
      </c>
      <c r="E108" s="28">
        <v>1091991</v>
      </c>
      <c r="F108" s="28"/>
      <c r="G108" s="28"/>
      <c r="H108" s="28"/>
      <c r="I108" s="28">
        <v>122225</v>
      </c>
      <c r="J108" s="28">
        <v>230632</v>
      </c>
      <c r="K108" s="28"/>
      <c r="L108" s="28">
        <v>1518565</v>
      </c>
      <c r="N108">
        <f t="shared" si="10"/>
        <v>0</v>
      </c>
      <c r="O108">
        <f t="shared" si="11"/>
        <v>1</v>
      </c>
      <c r="P108">
        <f t="shared" si="12"/>
        <v>1</v>
      </c>
      <c r="Q108">
        <f t="shared" si="13"/>
        <v>0</v>
      </c>
      <c r="R108">
        <f t="shared" si="14"/>
        <v>0</v>
      </c>
      <c r="S108">
        <f t="shared" si="15"/>
        <v>0</v>
      </c>
      <c r="T108">
        <f t="shared" si="16"/>
        <v>1</v>
      </c>
      <c r="U108">
        <f t="shared" si="17"/>
        <v>1</v>
      </c>
      <c r="W108">
        <f t="shared" si="18"/>
        <v>4</v>
      </c>
    </row>
    <row r="109" spans="2:23" x14ac:dyDescent="0.2">
      <c r="B109" s="22" t="s">
        <v>566</v>
      </c>
      <c r="C109" s="31">
        <v>45113</v>
      </c>
      <c r="D109" s="28"/>
      <c r="E109" s="28">
        <v>809507</v>
      </c>
      <c r="F109" s="28">
        <v>1352618</v>
      </c>
      <c r="G109" s="28">
        <v>90140</v>
      </c>
      <c r="H109" s="28"/>
      <c r="I109" s="28"/>
      <c r="J109" s="28">
        <v>115582</v>
      </c>
      <c r="K109" s="28"/>
      <c r="L109" s="28">
        <v>2412960</v>
      </c>
      <c r="N109">
        <f t="shared" si="10"/>
        <v>1</v>
      </c>
      <c r="O109">
        <f t="shared" si="11"/>
        <v>0</v>
      </c>
      <c r="P109">
        <f t="shared" si="12"/>
        <v>1</v>
      </c>
      <c r="Q109">
        <f t="shared" si="13"/>
        <v>1</v>
      </c>
      <c r="R109">
        <f t="shared" si="14"/>
        <v>1</v>
      </c>
      <c r="S109">
        <f t="shared" si="15"/>
        <v>0</v>
      </c>
      <c r="T109">
        <f t="shared" si="16"/>
        <v>0</v>
      </c>
      <c r="U109">
        <f t="shared" si="17"/>
        <v>1</v>
      </c>
      <c r="W109">
        <f t="shared" si="18"/>
        <v>5</v>
      </c>
    </row>
    <row r="110" spans="2:23" x14ac:dyDescent="0.2">
      <c r="B110" s="22" t="s">
        <v>633</v>
      </c>
      <c r="C110" s="31">
        <v>156358</v>
      </c>
      <c r="D110" s="28"/>
      <c r="E110" s="28"/>
      <c r="F110" s="28"/>
      <c r="G110" s="28"/>
      <c r="H110" s="28">
        <v>1658162</v>
      </c>
      <c r="I110" s="28"/>
      <c r="J110" s="28"/>
      <c r="K110" s="28"/>
      <c r="L110" s="28">
        <v>1814520</v>
      </c>
      <c r="N110">
        <f t="shared" si="10"/>
        <v>1</v>
      </c>
      <c r="O110">
        <f t="shared" si="11"/>
        <v>0</v>
      </c>
      <c r="P110">
        <f t="shared" si="12"/>
        <v>0</v>
      </c>
      <c r="Q110">
        <f t="shared" si="13"/>
        <v>0</v>
      </c>
      <c r="R110">
        <f t="shared" si="14"/>
        <v>0</v>
      </c>
      <c r="S110">
        <f t="shared" si="15"/>
        <v>1</v>
      </c>
      <c r="T110">
        <f t="shared" si="16"/>
        <v>0</v>
      </c>
      <c r="U110">
        <f t="shared" si="17"/>
        <v>0</v>
      </c>
      <c r="W110">
        <f t="shared" si="18"/>
        <v>2</v>
      </c>
    </row>
    <row r="111" spans="2:23" x14ac:dyDescent="0.2">
      <c r="B111" s="22" t="s">
        <v>593</v>
      </c>
      <c r="C111" s="31"/>
      <c r="D111" s="28"/>
      <c r="E111" s="28"/>
      <c r="F111" s="28">
        <v>2870128</v>
      </c>
      <c r="G111" s="28">
        <v>849403</v>
      </c>
      <c r="H111" s="28"/>
      <c r="I111" s="28">
        <v>296815</v>
      </c>
      <c r="J111" s="28"/>
      <c r="K111" s="28"/>
      <c r="L111" s="28">
        <v>4016346</v>
      </c>
      <c r="N111">
        <f t="shared" si="10"/>
        <v>0</v>
      </c>
      <c r="O111">
        <f t="shared" si="11"/>
        <v>0</v>
      </c>
      <c r="P111">
        <f t="shared" si="12"/>
        <v>0</v>
      </c>
      <c r="Q111">
        <f t="shared" si="13"/>
        <v>1</v>
      </c>
      <c r="R111">
        <f t="shared" si="14"/>
        <v>1</v>
      </c>
      <c r="S111">
        <f t="shared" si="15"/>
        <v>0</v>
      </c>
      <c r="T111">
        <f t="shared" si="16"/>
        <v>1</v>
      </c>
      <c r="U111">
        <f t="shared" si="17"/>
        <v>0</v>
      </c>
      <c r="W111">
        <f t="shared" si="18"/>
        <v>3</v>
      </c>
    </row>
    <row r="112" spans="2:23" x14ac:dyDescent="0.2">
      <c r="B112" s="22" t="s">
        <v>651</v>
      </c>
      <c r="C112" s="31"/>
      <c r="D112" s="28"/>
      <c r="E112" s="28"/>
      <c r="F112" s="28"/>
      <c r="G112" s="28"/>
      <c r="H112" s="28">
        <v>400778</v>
      </c>
      <c r="I112" s="28"/>
      <c r="J112" s="28"/>
      <c r="K112" s="28"/>
      <c r="L112" s="28">
        <v>400778</v>
      </c>
      <c r="N112">
        <f t="shared" si="10"/>
        <v>0</v>
      </c>
      <c r="O112">
        <f t="shared" si="11"/>
        <v>0</v>
      </c>
      <c r="P112">
        <f t="shared" si="12"/>
        <v>0</v>
      </c>
      <c r="Q112">
        <f t="shared" si="13"/>
        <v>0</v>
      </c>
      <c r="R112">
        <f t="shared" si="14"/>
        <v>0</v>
      </c>
      <c r="S112" s="36">
        <f t="shared" si="15"/>
        <v>1</v>
      </c>
      <c r="T112">
        <f t="shared" si="16"/>
        <v>0</v>
      </c>
      <c r="U112">
        <f t="shared" si="17"/>
        <v>0</v>
      </c>
      <c r="W112">
        <f t="shared" si="18"/>
        <v>1</v>
      </c>
    </row>
    <row r="113" spans="2:23" x14ac:dyDescent="0.2">
      <c r="B113" s="22" t="s">
        <v>591</v>
      </c>
      <c r="C113" s="31"/>
      <c r="D113" s="28">
        <v>157952</v>
      </c>
      <c r="E113" s="28"/>
      <c r="F113" s="28">
        <v>796563</v>
      </c>
      <c r="G113" s="28">
        <v>138783</v>
      </c>
      <c r="H113" s="28"/>
      <c r="I113" s="28">
        <v>187820</v>
      </c>
      <c r="J113" s="28"/>
      <c r="K113" s="28"/>
      <c r="L113" s="28">
        <v>1281118</v>
      </c>
      <c r="N113">
        <f t="shared" si="10"/>
        <v>0</v>
      </c>
      <c r="O113">
        <f t="shared" si="11"/>
        <v>1</v>
      </c>
      <c r="P113">
        <f t="shared" si="12"/>
        <v>0</v>
      </c>
      <c r="Q113">
        <f t="shared" si="13"/>
        <v>1</v>
      </c>
      <c r="R113">
        <f t="shared" si="14"/>
        <v>1</v>
      </c>
      <c r="S113">
        <f t="shared" si="15"/>
        <v>0</v>
      </c>
      <c r="T113">
        <f t="shared" si="16"/>
        <v>1</v>
      </c>
      <c r="U113">
        <f t="shared" si="17"/>
        <v>0</v>
      </c>
      <c r="W113">
        <f t="shared" si="18"/>
        <v>4</v>
      </c>
    </row>
    <row r="114" spans="2:23" x14ac:dyDescent="0.2">
      <c r="B114" s="22" t="s">
        <v>561</v>
      </c>
      <c r="C114" s="31">
        <v>565413</v>
      </c>
      <c r="D114" s="28">
        <v>122624</v>
      </c>
      <c r="E114" s="28">
        <v>1525662</v>
      </c>
      <c r="F114" s="28">
        <v>1132476</v>
      </c>
      <c r="G114" s="28"/>
      <c r="H114" s="28">
        <v>1130398</v>
      </c>
      <c r="I114" s="28">
        <v>175563</v>
      </c>
      <c r="J114" s="28"/>
      <c r="K114" s="28"/>
      <c r="L114" s="28">
        <v>4652136</v>
      </c>
      <c r="N114">
        <f t="shared" si="10"/>
        <v>1</v>
      </c>
      <c r="O114">
        <f t="shared" si="11"/>
        <v>1</v>
      </c>
      <c r="P114">
        <f t="shared" si="12"/>
        <v>1</v>
      </c>
      <c r="Q114">
        <f t="shared" si="13"/>
        <v>1</v>
      </c>
      <c r="R114">
        <f t="shared" si="14"/>
        <v>0</v>
      </c>
      <c r="S114">
        <f t="shared" si="15"/>
        <v>1</v>
      </c>
      <c r="T114">
        <f t="shared" si="16"/>
        <v>1</v>
      </c>
      <c r="U114">
        <f t="shared" si="17"/>
        <v>0</v>
      </c>
      <c r="W114">
        <f t="shared" si="18"/>
        <v>6</v>
      </c>
    </row>
    <row r="115" spans="2:23" x14ac:dyDescent="0.2">
      <c r="B115" s="22" t="s">
        <v>641</v>
      </c>
      <c r="C115" s="31">
        <v>440054</v>
      </c>
      <c r="D115" s="28"/>
      <c r="E115" s="28"/>
      <c r="F115" s="28"/>
      <c r="G115" s="28"/>
      <c r="H115" s="28">
        <v>172508</v>
      </c>
      <c r="I115" s="28"/>
      <c r="J115" s="28"/>
      <c r="K115" s="28"/>
      <c r="L115" s="28">
        <v>612562</v>
      </c>
      <c r="N115">
        <f t="shared" si="10"/>
        <v>1</v>
      </c>
      <c r="O115">
        <f t="shared" si="11"/>
        <v>0</v>
      </c>
      <c r="P115">
        <f t="shared" si="12"/>
        <v>0</v>
      </c>
      <c r="Q115">
        <f t="shared" si="13"/>
        <v>0</v>
      </c>
      <c r="R115">
        <f t="shared" si="14"/>
        <v>0</v>
      </c>
      <c r="S115">
        <f t="shared" si="15"/>
        <v>1</v>
      </c>
      <c r="T115">
        <f t="shared" si="16"/>
        <v>0</v>
      </c>
      <c r="U115">
        <f t="shared" si="17"/>
        <v>0</v>
      </c>
      <c r="W115">
        <f t="shared" si="18"/>
        <v>2</v>
      </c>
    </row>
    <row r="116" spans="2:23" x14ac:dyDescent="0.2">
      <c r="B116" s="22" t="s">
        <v>556</v>
      </c>
      <c r="C116" s="31"/>
      <c r="D116" s="28">
        <v>364832</v>
      </c>
      <c r="E116" s="28">
        <v>818753</v>
      </c>
      <c r="F116" s="28"/>
      <c r="G116" s="28">
        <v>673321</v>
      </c>
      <c r="H116" s="28"/>
      <c r="I116" s="28">
        <v>71299</v>
      </c>
      <c r="J116" s="28"/>
      <c r="K116" s="28"/>
      <c r="L116" s="28">
        <v>1928205</v>
      </c>
      <c r="N116">
        <f t="shared" si="10"/>
        <v>0</v>
      </c>
      <c r="O116">
        <f t="shared" si="11"/>
        <v>1</v>
      </c>
      <c r="P116">
        <f t="shared" si="12"/>
        <v>1</v>
      </c>
      <c r="Q116">
        <f t="shared" si="13"/>
        <v>0</v>
      </c>
      <c r="R116">
        <f t="shared" si="14"/>
        <v>1</v>
      </c>
      <c r="S116">
        <f t="shared" si="15"/>
        <v>0</v>
      </c>
      <c r="T116">
        <f t="shared" si="16"/>
        <v>1</v>
      </c>
      <c r="U116">
        <f t="shared" si="17"/>
        <v>0</v>
      </c>
      <c r="W116">
        <f t="shared" si="18"/>
        <v>4</v>
      </c>
    </row>
    <row r="117" spans="2:23" x14ac:dyDescent="0.2">
      <c r="B117" s="22" t="s">
        <v>618</v>
      </c>
      <c r="C117" s="31">
        <v>200687</v>
      </c>
      <c r="D117" s="28"/>
      <c r="E117" s="28"/>
      <c r="F117" s="28"/>
      <c r="G117" s="28"/>
      <c r="H117" s="28"/>
      <c r="I117" s="28"/>
      <c r="J117" s="28">
        <v>247746</v>
      </c>
      <c r="K117" s="28"/>
      <c r="L117" s="28">
        <v>448433</v>
      </c>
      <c r="N117">
        <f t="shared" si="10"/>
        <v>1</v>
      </c>
      <c r="O117">
        <f t="shared" si="11"/>
        <v>0</v>
      </c>
      <c r="P117">
        <f t="shared" si="12"/>
        <v>0</v>
      </c>
      <c r="Q117">
        <f t="shared" si="13"/>
        <v>0</v>
      </c>
      <c r="R117">
        <f t="shared" si="14"/>
        <v>0</v>
      </c>
      <c r="S117">
        <f t="shared" si="15"/>
        <v>0</v>
      </c>
      <c r="T117">
        <f t="shared" si="16"/>
        <v>0</v>
      </c>
      <c r="U117">
        <f t="shared" si="17"/>
        <v>1</v>
      </c>
      <c r="W117">
        <f t="shared" si="18"/>
        <v>2</v>
      </c>
    </row>
    <row r="118" spans="2:23" x14ac:dyDescent="0.2">
      <c r="B118" s="22" t="s">
        <v>569</v>
      </c>
      <c r="C118" s="31"/>
      <c r="D118" s="28">
        <v>121067</v>
      </c>
      <c r="E118" s="28">
        <v>873011</v>
      </c>
      <c r="F118" s="28">
        <v>862994</v>
      </c>
      <c r="G118" s="28">
        <v>292403</v>
      </c>
      <c r="H118" s="28"/>
      <c r="I118" s="28"/>
      <c r="J118" s="28"/>
      <c r="K118" s="28"/>
      <c r="L118" s="28">
        <v>2149475</v>
      </c>
      <c r="N118">
        <f t="shared" si="10"/>
        <v>0</v>
      </c>
      <c r="O118">
        <f t="shared" si="11"/>
        <v>1</v>
      </c>
      <c r="P118">
        <f t="shared" si="12"/>
        <v>1</v>
      </c>
      <c r="Q118">
        <f t="shared" si="13"/>
        <v>1</v>
      </c>
      <c r="R118">
        <f t="shared" si="14"/>
        <v>1</v>
      </c>
      <c r="S118">
        <f t="shared" si="15"/>
        <v>0</v>
      </c>
      <c r="T118">
        <f t="shared" si="16"/>
        <v>0</v>
      </c>
      <c r="U118">
        <f t="shared" si="17"/>
        <v>0</v>
      </c>
      <c r="W118">
        <f t="shared" si="18"/>
        <v>4</v>
      </c>
    </row>
    <row r="119" spans="2:23" x14ac:dyDescent="0.2">
      <c r="B119" s="22" t="s">
        <v>739</v>
      </c>
      <c r="C119" s="31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23" x14ac:dyDescent="0.2">
      <c r="B120" s="22" t="s">
        <v>740</v>
      </c>
      <c r="C120" s="31">
        <v>12500016</v>
      </c>
      <c r="D120" s="28">
        <v>10000042</v>
      </c>
      <c r="E120" s="28">
        <v>30000034</v>
      </c>
      <c r="F120" s="28">
        <v>45000042</v>
      </c>
      <c r="G120" s="28">
        <v>24000044</v>
      </c>
      <c r="H120" s="28">
        <v>31500020</v>
      </c>
      <c r="I120" s="28">
        <v>13500042</v>
      </c>
      <c r="J120" s="28">
        <v>6000021</v>
      </c>
      <c r="K120" s="28"/>
      <c r="L120" s="28">
        <v>172500261</v>
      </c>
    </row>
    <row r="121" spans="2:23" x14ac:dyDescent="0.2">
      <c r="B121" s="25" t="s">
        <v>743</v>
      </c>
      <c r="C121" s="32">
        <f>'MFG locations'!D10</f>
        <v>25000000</v>
      </c>
      <c r="D121" s="29">
        <f>'MFG locations'!D7</f>
        <v>20000000</v>
      </c>
      <c r="E121" s="29">
        <f>'MFG locations'!D5</f>
        <v>50000000</v>
      </c>
      <c r="F121" s="29">
        <f>'MFG locations'!D4</f>
        <v>60000000</v>
      </c>
      <c r="G121" s="29">
        <f>'MFG locations'!D6</f>
        <v>30000000</v>
      </c>
      <c r="H121" s="29">
        <f>'MFG locations'!D9</f>
        <v>45000000</v>
      </c>
      <c r="I121" s="29">
        <f>'MFG locations'!D8</f>
        <v>15000000</v>
      </c>
      <c r="J121" s="29">
        <f>'MFG locations'!D11</f>
        <v>10000000</v>
      </c>
      <c r="K121" s="30"/>
      <c r="L121" s="30"/>
    </row>
  </sheetData>
  <conditionalFormatting sqref="W4:W118">
    <cfRule type="cellIs" dxfId="8" priority="1" operator="lessThanOr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B5AB-533B-6E4F-8C55-8BD7956E5042}">
  <dimension ref="A4:K39"/>
  <sheetViews>
    <sheetView workbookViewId="0">
      <selection activeCell="J33" sqref="J33"/>
    </sheetView>
  </sheetViews>
  <sheetFormatPr baseColWidth="10" defaultRowHeight="15" x14ac:dyDescent="0.2"/>
  <cols>
    <col min="7" max="7" width="16.5" customWidth="1"/>
    <col min="8" max="8" width="14" customWidth="1"/>
  </cols>
  <sheetData>
    <row r="4" spans="1:9" x14ac:dyDescent="0.2">
      <c r="C4" s="33" t="s">
        <v>784</v>
      </c>
      <c r="D4" s="33"/>
      <c r="E4" s="33" t="s">
        <v>783</v>
      </c>
    </row>
    <row r="5" spans="1:9" x14ac:dyDescent="0.2">
      <c r="B5" t="s">
        <v>5</v>
      </c>
      <c r="C5" s="50">
        <f>'MFG locations'!D4</f>
        <v>60000000</v>
      </c>
      <c r="D5" t="str">
        <f>'MFG locations'!B4</f>
        <v>Dallas</v>
      </c>
      <c r="E5" s="50">
        <f>'MFG locations'!G4</f>
        <v>45000042</v>
      </c>
    </row>
    <row r="6" spans="1:9" x14ac:dyDescent="0.2">
      <c r="B6" t="s">
        <v>5</v>
      </c>
      <c r="C6" s="50">
        <f>'MFG locations'!D5</f>
        <v>50000000</v>
      </c>
      <c r="D6" t="str">
        <f>'MFG locations'!B5</f>
        <v>Chicago</v>
      </c>
      <c r="E6" s="50">
        <f>'MFG locations'!G5</f>
        <v>30000034</v>
      </c>
    </row>
    <row r="7" spans="1:9" x14ac:dyDescent="0.2">
      <c r="B7" t="s">
        <v>5</v>
      </c>
      <c r="C7" s="50">
        <f>'MFG locations'!D6</f>
        <v>30000000</v>
      </c>
      <c r="D7" t="str">
        <f>'MFG locations'!B6</f>
        <v>Fontana</v>
      </c>
      <c r="E7" s="50">
        <f>'MFG locations'!G6</f>
        <v>24000044</v>
      </c>
    </row>
    <row r="8" spans="1:9" x14ac:dyDescent="0.2">
      <c r="B8" t="s">
        <v>5</v>
      </c>
      <c r="C8" s="50">
        <f>'MFG locations'!D7</f>
        <v>20000000</v>
      </c>
      <c r="D8" t="str">
        <f>'MFG locations'!B7</f>
        <v>Charlotte</v>
      </c>
      <c r="E8" s="50">
        <f>'MFG locations'!G7</f>
        <v>10000042</v>
      </c>
    </row>
    <row r="9" spans="1:9" x14ac:dyDescent="0.2">
      <c r="B9" t="s">
        <v>5</v>
      </c>
      <c r="C9" s="50">
        <f>'MFG locations'!D8</f>
        <v>15000000</v>
      </c>
      <c r="D9" t="str">
        <f>'MFG locations'!B8</f>
        <v>Portland</v>
      </c>
      <c r="E9" s="50">
        <f>'MFG locations'!G8</f>
        <v>13500042</v>
      </c>
    </row>
    <row r="10" spans="1:9" x14ac:dyDescent="0.2">
      <c r="A10" t="s">
        <v>781</v>
      </c>
      <c r="B10" t="s">
        <v>17</v>
      </c>
      <c r="C10" s="50">
        <f>'MFG locations'!D9</f>
        <v>45000000</v>
      </c>
      <c r="D10" t="str">
        <f>'MFG locations'!B9</f>
        <v>Nashville</v>
      </c>
      <c r="E10" s="50">
        <f>'MFG locations'!G9</f>
        <v>31500020</v>
      </c>
    </row>
    <row r="11" spans="1:9" x14ac:dyDescent="0.2">
      <c r="A11" t="s">
        <v>781</v>
      </c>
      <c r="B11" t="s">
        <v>17</v>
      </c>
      <c r="C11" s="50">
        <f>'MFG locations'!D10</f>
        <v>25000000</v>
      </c>
      <c r="D11" t="str">
        <f>'MFG locations'!B10</f>
        <v>Allentown</v>
      </c>
      <c r="E11" s="50">
        <f>'MFG locations'!G10</f>
        <v>12500016</v>
      </c>
    </row>
    <row r="12" spans="1:9" x14ac:dyDescent="0.2">
      <c r="A12" t="s">
        <v>781</v>
      </c>
      <c r="B12" t="s">
        <v>17</v>
      </c>
      <c r="C12" s="50">
        <f>'MFG locations'!D11</f>
        <v>10000000</v>
      </c>
      <c r="D12" t="str">
        <f>'MFG locations'!B11</f>
        <v>Tucson</v>
      </c>
      <c r="E12" s="50">
        <f>'MFG locations'!G11</f>
        <v>6000021</v>
      </c>
      <c r="G12" s="33" t="s">
        <v>782</v>
      </c>
    </row>
    <row r="13" spans="1:9" x14ac:dyDescent="0.2">
      <c r="C13" s="50"/>
      <c r="E13" s="50"/>
      <c r="G13" s="51" t="s">
        <v>790</v>
      </c>
      <c r="H13" s="51" t="s">
        <v>791</v>
      </c>
    </row>
    <row r="14" spans="1:9" x14ac:dyDescent="0.2">
      <c r="G14" s="50">
        <f>SUM(C10:C12)</f>
        <v>80000000</v>
      </c>
      <c r="H14" s="50">
        <f>SUM(E5:E12)</f>
        <v>172500261</v>
      </c>
      <c r="I14" t="str">
        <f t="shared" ref="I14:I17" si="0">IF(H14&gt;G14,"No","Maybe")</f>
        <v>No</v>
      </c>
    </row>
    <row r="16" spans="1:9" x14ac:dyDescent="0.2">
      <c r="G16" s="33" t="s">
        <v>785</v>
      </c>
    </row>
    <row r="17" spans="6:11" x14ac:dyDescent="0.2">
      <c r="G17" s="50">
        <f>SUM(C10:C12,C5)</f>
        <v>140000000</v>
      </c>
      <c r="H17" s="50">
        <f>SUM(E5:E12)</f>
        <v>172500261</v>
      </c>
      <c r="I17" t="str">
        <f t="shared" si="0"/>
        <v>No</v>
      </c>
    </row>
    <row r="19" spans="6:11" x14ac:dyDescent="0.2">
      <c r="G19" s="33" t="s">
        <v>786</v>
      </c>
    </row>
    <row r="20" spans="6:11" x14ac:dyDescent="0.2">
      <c r="G20" s="50">
        <f>SUM(C10:C12,C5,C7)</f>
        <v>170000000</v>
      </c>
      <c r="H20" s="50">
        <f>SUM(E5:E12)</f>
        <v>172500261</v>
      </c>
      <c r="I20" t="str">
        <f>IF(H20&gt;G20,"No","Maybe")</f>
        <v>No</v>
      </c>
      <c r="J20" t="s">
        <v>789</v>
      </c>
    </row>
    <row r="22" spans="6:11" x14ac:dyDescent="0.2">
      <c r="G22" s="33" t="s">
        <v>792</v>
      </c>
    </row>
    <row r="23" spans="6:11" x14ac:dyDescent="0.2">
      <c r="G23" s="50">
        <f>SUM(C10:C12,C5,C8,C9)</f>
        <v>175000000</v>
      </c>
    </row>
    <row r="28" spans="6:11" x14ac:dyDescent="0.2">
      <c r="G28" s="33" t="s">
        <v>787</v>
      </c>
    </row>
    <row r="29" spans="6:11" x14ac:dyDescent="0.2">
      <c r="F29" s="33" t="s">
        <v>788</v>
      </c>
      <c r="G29" t="s">
        <v>6</v>
      </c>
      <c r="H29" t="s">
        <v>10</v>
      </c>
      <c r="I29" t="s">
        <v>13</v>
      </c>
      <c r="J29" t="s">
        <v>16</v>
      </c>
      <c r="K29" t="s">
        <v>18</v>
      </c>
    </row>
    <row r="31" spans="6:11" x14ac:dyDescent="0.2">
      <c r="F31" s="33" t="s">
        <v>793</v>
      </c>
      <c r="G31" t="s">
        <v>794</v>
      </c>
      <c r="H31" t="s">
        <v>803</v>
      </c>
    </row>
    <row r="32" spans="6:11" x14ac:dyDescent="0.2">
      <c r="G32" t="s">
        <v>795</v>
      </c>
      <c r="H32" t="s">
        <v>803</v>
      </c>
    </row>
    <row r="33" spans="7:7" x14ac:dyDescent="0.2">
      <c r="G33" t="s">
        <v>796</v>
      </c>
    </row>
    <row r="34" spans="7:7" x14ac:dyDescent="0.2">
      <c r="G34" t="s">
        <v>797</v>
      </c>
    </row>
    <row r="35" spans="7:7" x14ac:dyDescent="0.2">
      <c r="G35" t="s">
        <v>798</v>
      </c>
    </row>
    <row r="36" spans="7:7" x14ac:dyDescent="0.2">
      <c r="G36" t="s">
        <v>799</v>
      </c>
    </row>
    <row r="37" spans="7:7" x14ac:dyDescent="0.2">
      <c r="G37" t="s">
        <v>800</v>
      </c>
    </row>
    <row r="38" spans="7:7" x14ac:dyDescent="0.2">
      <c r="G38" t="s">
        <v>801</v>
      </c>
    </row>
    <row r="39" spans="7:7" x14ac:dyDescent="0.2">
      <c r="G39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24CE-D666-3145-B283-B7F8B71B7E44}">
  <dimension ref="B2:AD124"/>
  <sheetViews>
    <sheetView zoomScale="89" workbookViewId="0">
      <selection activeCell="N38" sqref="N38"/>
    </sheetView>
  </sheetViews>
  <sheetFormatPr baseColWidth="10" defaultRowHeight="15" x14ac:dyDescent="0.2"/>
  <cols>
    <col min="2" max="2" width="23" bestFit="1" customWidth="1"/>
    <col min="3" max="3" width="15.33203125" bestFit="1" customWidth="1"/>
    <col min="4" max="10" width="10.1640625" bestFit="1" customWidth="1"/>
    <col min="11" max="11" width="6.33203125" bestFit="1" customWidth="1"/>
    <col min="12" max="12" width="11.1640625" bestFit="1" customWidth="1"/>
  </cols>
  <sheetData>
    <row r="2" spans="2:30" x14ac:dyDescent="0.2">
      <c r="B2" t="s">
        <v>742</v>
      </c>
      <c r="C2" t="s">
        <v>741</v>
      </c>
      <c r="N2" s="33" t="s">
        <v>752</v>
      </c>
      <c r="W2" s="33" t="s">
        <v>749</v>
      </c>
    </row>
    <row r="3" spans="2:30" x14ac:dyDescent="0.2">
      <c r="B3" t="s">
        <v>738</v>
      </c>
      <c r="C3" t="s">
        <v>22</v>
      </c>
      <c r="D3" t="s">
        <v>16</v>
      </c>
      <c r="E3" t="s">
        <v>10</v>
      </c>
      <c r="F3" t="s">
        <v>6</v>
      </c>
      <c r="G3" t="s">
        <v>13</v>
      </c>
      <c r="H3" t="s">
        <v>20</v>
      </c>
      <c r="I3" t="s">
        <v>18</v>
      </c>
      <c r="J3" t="s">
        <v>24</v>
      </c>
      <c r="K3" t="s">
        <v>739</v>
      </c>
      <c r="L3" t="s">
        <v>740</v>
      </c>
      <c r="N3" s="23" t="s">
        <v>22</v>
      </c>
      <c r="O3" s="23" t="s">
        <v>16</v>
      </c>
      <c r="P3" s="23" t="s">
        <v>10</v>
      </c>
      <c r="Q3" s="23" t="s">
        <v>6</v>
      </c>
      <c r="R3" s="23" t="s">
        <v>13</v>
      </c>
      <c r="S3" s="23" t="s">
        <v>20</v>
      </c>
      <c r="T3" s="23" t="s">
        <v>18</v>
      </c>
      <c r="U3" s="23" t="s">
        <v>24</v>
      </c>
      <c r="W3" s="23" t="s">
        <v>22</v>
      </c>
      <c r="X3" s="23" t="s">
        <v>16</v>
      </c>
      <c r="Y3" s="23" t="s">
        <v>10</v>
      </c>
      <c r="Z3" s="23" t="s">
        <v>6</v>
      </c>
      <c r="AA3" s="23" t="s">
        <v>13</v>
      </c>
      <c r="AB3" s="23" t="s">
        <v>20</v>
      </c>
      <c r="AC3" s="23" t="s">
        <v>18</v>
      </c>
      <c r="AD3" s="23" t="s">
        <v>24</v>
      </c>
    </row>
    <row r="4" spans="2:30" x14ac:dyDescent="0.2">
      <c r="B4" s="22" t="s">
        <v>629</v>
      </c>
      <c r="C4" s="31"/>
      <c r="D4" s="28"/>
      <c r="E4" s="28"/>
      <c r="F4" s="28"/>
      <c r="G4" s="28"/>
      <c r="H4" s="28">
        <v>620932</v>
      </c>
      <c r="I4" s="28"/>
      <c r="J4" s="28">
        <v>213742</v>
      </c>
      <c r="K4" s="28"/>
      <c r="L4" s="28">
        <v>834674</v>
      </c>
      <c r="N4">
        <f>IF(C4&gt;0,1,0)</f>
        <v>0</v>
      </c>
      <c r="O4">
        <f t="shared" ref="O4:U19" si="0">IF(D4&gt;0,1,0)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1</v>
      </c>
      <c r="T4">
        <f t="shared" si="0"/>
        <v>0</v>
      </c>
      <c r="U4">
        <f t="shared" si="0"/>
        <v>1</v>
      </c>
      <c r="W4" s="37"/>
      <c r="X4" s="37"/>
      <c r="Y4" s="37"/>
      <c r="Z4" s="37"/>
      <c r="AA4" s="37"/>
      <c r="AB4" s="37"/>
      <c r="AC4" s="37"/>
      <c r="AD4" s="37"/>
    </row>
    <row r="5" spans="2:30" x14ac:dyDescent="0.2">
      <c r="B5" s="22" t="s">
        <v>586</v>
      </c>
      <c r="C5" s="31"/>
      <c r="D5" s="28">
        <v>34146</v>
      </c>
      <c r="E5" s="28">
        <v>453323</v>
      </c>
      <c r="F5" s="28">
        <v>887734</v>
      </c>
      <c r="G5" s="28">
        <v>586080</v>
      </c>
      <c r="H5" s="28"/>
      <c r="I5" s="28">
        <v>280893</v>
      </c>
      <c r="J5" s="28"/>
      <c r="K5" s="28"/>
      <c r="L5" s="28">
        <v>2242176</v>
      </c>
      <c r="N5">
        <f t="shared" ref="N5:U49" si="1">IF(C5&gt;0,1,0)</f>
        <v>0</v>
      </c>
      <c r="O5">
        <f t="shared" si="0"/>
        <v>1</v>
      </c>
      <c r="P5" s="26">
        <f t="shared" si="0"/>
        <v>1</v>
      </c>
      <c r="Q5" s="26">
        <f t="shared" si="0"/>
        <v>1</v>
      </c>
      <c r="R5" s="26">
        <f t="shared" si="0"/>
        <v>1</v>
      </c>
      <c r="S5">
        <f t="shared" si="0"/>
        <v>0</v>
      </c>
      <c r="T5" s="26">
        <f t="shared" si="0"/>
        <v>1</v>
      </c>
      <c r="U5">
        <f t="shared" si="0"/>
        <v>0</v>
      </c>
      <c r="W5" s="37"/>
      <c r="X5" s="37"/>
      <c r="Y5" s="37"/>
      <c r="Z5" s="37"/>
      <c r="AA5" s="37"/>
      <c r="AB5" s="37"/>
      <c r="AC5" s="37"/>
      <c r="AD5" s="37"/>
    </row>
    <row r="6" spans="2:30" x14ac:dyDescent="0.2">
      <c r="B6" s="22" t="s">
        <v>543</v>
      </c>
      <c r="C6" s="31">
        <v>687366</v>
      </c>
      <c r="D6" s="28">
        <v>262349</v>
      </c>
      <c r="E6" s="28"/>
      <c r="F6" s="28"/>
      <c r="G6" s="28">
        <v>324161</v>
      </c>
      <c r="H6" s="28"/>
      <c r="I6" s="28">
        <v>75844</v>
      </c>
      <c r="J6" s="28"/>
      <c r="K6" s="28"/>
      <c r="L6" s="28">
        <v>1349720</v>
      </c>
      <c r="N6" s="26">
        <f t="shared" si="1"/>
        <v>1</v>
      </c>
      <c r="O6">
        <f t="shared" si="0"/>
        <v>1</v>
      </c>
      <c r="P6">
        <f t="shared" si="0"/>
        <v>0</v>
      </c>
      <c r="Q6">
        <f t="shared" si="0"/>
        <v>0</v>
      </c>
      <c r="R6" s="26">
        <f t="shared" si="0"/>
        <v>1</v>
      </c>
      <c r="S6">
        <f t="shared" si="0"/>
        <v>0</v>
      </c>
      <c r="T6" s="26">
        <f t="shared" si="0"/>
        <v>1</v>
      </c>
      <c r="U6">
        <f t="shared" si="0"/>
        <v>0</v>
      </c>
      <c r="W6" s="37"/>
      <c r="X6" s="37"/>
      <c r="Y6" s="37"/>
      <c r="Z6" s="37"/>
      <c r="AA6" s="37"/>
      <c r="AB6" s="37"/>
      <c r="AC6" s="37"/>
      <c r="AD6" s="37"/>
    </row>
    <row r="7" spans="2:30" x14ac:dyDescent="0.2">
      <c r="B7" s="22" t="s">
        <v>635</v>
      </c>
      <c r="C7" s="31"/>
      <c r="D7" s="28"/>
      <c r="E7" s="28"/>
      <c r="F7" s="28"/>
      <c r="G7" s="28"/>
      <c r="H7" s="28"/>
      <c r="I7" s="28"/>
      <c r="J7" s="28">
        <v>254629</v>
      </c>
      <c r="K7" s="28"/>
      <c r="L7" s="28">
        <v>254629</v>
      </c>
      <c r="N7">
        <f t="shared" si="1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1</v>
      </c>
      <c r="W7" s="37"/>
      <c r="X7" s="37"/>
      <c r="Y7" s="37"/>
      <c r="Z7" s="37"/>
      <c r="AA7" s="37"/>
      <c r="AB7" s="37"/>
      <c r="AC7" s="37"/>
      <c r="AD7" s="37"/>
    </row>
    <row r="8" spans="2:30" x14ac:dyDescent="0.2">
      <c r="B8" s="22" t="s">
        <v>639</v>
      </c>
      <c r="C8" s="31"/>
      <c r="D8" s="28"/>
      <c r="E8" s="28"/>
      <c r="F8" s="28"/>
      <c r="G8" s="28"/>
      <c r="H8" s="28"/>
      <c r="I8" s="28"/>
      <c r="J8" s="28">
        <v>129325</v>
      </c>
      <c r="K8" s="28"/>
      <c r="L8" s="28">
        <v>129325</v>
      </c>
      <c r="N8">
        <f t="shared" si="1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1</v>
      </c>
      <c r="W8" s="37"/>
      <c r="X8" s="37"/>
      <c r="Y8" s="37"/>
      <c r="Z8" s="37"/>
      <c r="AA8" s="37"/>
      <c r="AB8" s="37"/>
      <c r="AC8" s="37"/>
      <c r="AD8" s="37"/>
    </row>
    <row r="9" spans="2:30" x14ac:dyDescent="0.2">
      <c r="B9" s="22" t="s">
        <v>551</v>
      </c>
      <c r="C9" s="31"/>
      <c r="D9" s="28"/>
      <c r="E9" s="28">
        <v>439051</v>
      </c>
      <c r="F9" s="28">
        <v>988924</v>
      </c>
      <c r="G9" s="28"/>
      <c r="H9" s="28"/>
      <c r="I9" s="28"/>
      <c r="J9" s="28"/>
      <c r="K9" s="28"/>
      <c r="L9" s="28">
        <v>1427975</v>
      </c>
      <c r="N9">
        <f t="shared" si="1"/>
        <v>0</v>
      </c>
      <c r="O9">
        <f t="shared" si="0"/>
        <v>0</v>
      </c>
      <c r="P9">
        <f t="shared" si="0"/>
        <v>1</v>
      </c>
      <c r="Q9">
        <f t="shared" si="0"/>
        <v>1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W9" s="37"/>
      <c r="X9" s="37"/>
      <c r="Y9" s="37"/>
      <c r="Z9" s="37"/>
      <c r="AA9" s="37"/>
      <c r="AB9" s="37"/>
      <c r="AC9" s="37"/>
      <c r="AD9" s="37"/>
    </row>
    <row r="10" spans="2:30" x14ac:dyDescent="0.2">
      <c r="B10" s="22" t="s">
        <v>542</v>
      </c>
      <c r="C10" s="31"/>
      <c r="D10" s="28"/>
      <c r="E10" s="28"/>
      <c r="F10" s="28">
        <v>925246</v>
      </c>
      <c r="G10" s="28">
        <v>288540</v>
      </c>
      <c r="H10" s="28"/>
      <c r="I10" s="28">
        <v>314703</v>
      </c>
      <c r="J10" s="28"/>
      <c r="K10" s="28"/>
      <c r="L10" s="28">
        <v>1528489</v>
      </c>
      <c r="N10">
        <f t="shared" si="1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1</v>
      </c>
      <c r="S10">
        <f t="shared" si="0"/>
        <v>0</v>
      </c>
      <c r="T10">
        <f t="shared" si="0"/>
        <v>1</v>
      </c>
      <c r="U10">
        <f t="shared" si="0"/>
        <v>0</v>
      </c>
      <c r="W10" s="37"/>
      <c r="X10" s="37"/>
      <c r="Y10" s="37"/>
      <c r="Z10" s="37"/>
      <c r="AA10" s="37"/>
      <c r="AB10" s="37"/>
      <c r="AC10" s="37"/>
      <c r="AD10" s="37"/>
    </row>
    <row r="11" spans="2:30" x14ac:dyDescent="0.2">
      <c r="B11" s="22" t="s">
        <v>599</v>
      </c>
      <c r="C11" s="31"/>
      <c r="D11" s="28"/>
      <c r="E11" s="28">
        <v>826361</v>
      </c>
      <c r="F11" s="28"/>
      <c r="G11" s="28">
        <v>964712</v>
      </c>
      <c r="H11" s="28"/>
      <c r="I11" s="28">
        <v>250553</v>
      </c>
      <c r="J11" s="28">
        <v>17116</v>
      </c>
      <c r="K11" s="28"/>
      <c r="L11" s="28">
        <v>2058742</v>
      </c>
      <c r="N11">
        <f t="shared" si="1"/>
        <v>0</v>
      </c>
      <c r="O11">
        <f t="shared" si="0"/>
        <v>0</v>
      </c>
      <c r="P11">
        <f t="shared" si="0"/>
        <v>1</v>
      </c>
      <c r="Q11">
        <f t="shared" si="0"/>
        <v>0</v>
      </c>
      <c r="R11">
        <f t="shared" si="0"/>
        <v>1</v>
      </c>
      <c r="S11">
        <f t="shared" si="0"/>
        <v>0</v>
      </c>
      <c r="T11">
        <f t="shared" si="0"/>
        <v>1</v>
      </c>
      <c r="U11">
        <f t="shared" si="0"/>
        <v>1</v>
      </c>
      <c r="W11" s="37"/>
      <c r="X11" s="37"/>
      <c r="Y11" s="37"/>
      <c r="Z11" s="37"/>
      <c r="AA11" s="37"/>
      <c r="AB11" s="37"/>
      <c r="AC11" s="37"/>
      <c r="AD11" s="37"/>
    </row>
    <row r="12" spans="2:30" x14ac:dyDescent="0.2">
      <c r="B12" s="22" t="s">
        <v>573</v>
      </c>
      <c r="C12" s="31"/>
      <c r="D12" s="28">
        <v>360714</v>
      </c>
      <c r="E12" s="28">
        <v>830626</v>
      </c>
      <c r="F12" s="28">
        <v>1109696</v>
      </c>
      <c r="G12" s="28">
        <v>114027</v>
      </c>
      <c r="H12" s="28">
        <v>511211</v>
      </c>
      <c r="I12" s="28">
        <v>92591</v>
      </c>
      <c r="J12" s="28">
        <v>30765</v>
      </c>
      <c r="K12" s="28"/>
      <c r="L12" s="28">
        <v>3049630</v>
      </c>
      <c r="N12">
        <f t="shared" si="1"/>
        <v>0</v>
      </c>
      <c r="O12">
        <f t="shared" si="0"/>
        <v>1</v>
      </c>
      <c r="P12" s="26">
        <f t="shared" si="0"/>
        <v>1</v>
      </c>
      <c r="Q12" s="26">
        <f t="shared" si="0"/>
        <v>1</v>
      </c>
      <c r="R12" s="26">
        <f t="shared" si="0"/>
        <v>1</v>
      </c>
      <c r="S12" s="26">
        <f t="shared" si="0"/>
        <v>1</v>
      </c>
      <c r="T12" s="26">
        <f t="shared" si="0"/>
        <v>1</v>
      </c>
      <c r="U12" s="26">
        <f t="shared" si="0"/>
        <v>1</v>
      </c>
      <c r="W12" s="37"/>
      <c r="X12" s="37"/>
      <c r="Y12" s="37"/>
      <c r="Z12" s="37"/>
      <c r="AA12" s="37"/>
      <c r="AB12" s="37"/>
      <c r="AC12" s="37"/>
      <c r="AD12" s="37"/>
    </row>
    <row r="13" spans="2:30" x14ac:dyDescent="0.2">
      <c r="B13" s="22" t="s">
        <v>644</v>
      </c>
      <c r="C13" s="31">
        <v>45715</v>
      </c>
      <c r="D13" s="28"/>
      <c r="E13" s="28"/>
      <c r="F13" s="28"/>
      <c r="G13" s="28"/>
      <c r="H13" s="28">
        <v>986538</v>
      </c>
      <c r="I13" s="28"/>
      <c r="J13" s="28"/>
      <c r="K13" s="28"/>
      <c r="L13" s="28">
        <v>1032253</v>
      </c>
      <c r="N13">
        <f t="shared" si="1"/>
        <v>1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1</v>
      </c>
      <c r="T13">
        <f t="shared" si="0"/>
        <v>0</v>
      </c>
      <c r="U13">
        <f t="shared" si="0"/>
        <v>0</v>
      </c>
      <c r="W13" s="37"/>
      <c r="X13" s="37"/>
      <c r="Y13" s="37"/>
      <c r="Z13" s="37"/>
      <c r="AA13" s="37"/>
      <c r="AB13" s="37"/>
      <c r="AC13" s="37"/>
      <c r="AD13" s="37"/>
    </row>
    <row r="14" spans="2:30" x14ac:dyDescent="0.2">
      <c r="B14" s="22" t="s">
        <v>562</v>
      </c>
      <c r="C14" s="31"/>
      <c r="D14" s="28">
        <v>90258</v>
      </c>
      <c r="E14" s="28"/>
      <c r="F14" s="28"/>
      <c r="G14" s="28">
        <v>380479</v>
      </c>
      <c r="H14" s="28"/>
      <c r="I14" s="28">
        <v>1126012</v>
      </c>
      <c r="J14" s="28"/>
      <c r="K14" s="28"/>
      <c r="L14" s="28">
        <v>1596749</v>
      </c>
      <c r="N14">
        <f t="shared" si="1"/>
        <v>0</v>
      </c>
      <c r="O14">
        <f t="shared" si="0"/>
        <v>1</v>
      </c>
      <c r="P14">
        <f t="shared" si="0"/>
        <v>0</v>
      </c>
      <c r="Q14">
        <f t="shared" si="0"/>
        <v>0</v>
      </c>
      <c r="R14" s="26">
        <f t="shared" si="0"/>
        <v>1</v>
      </c>
      <c r="S14">
        <f t="shared" si="0"/>
        <v>0</v>
      </c>
      <c r="T14" s="26">
        <f t="shared" si="0"/>
        <v>1</v>
      </c>
      <c r="U14">
        <f t="shared" si="0"/>
        <v>0</v>
      </c>
      <c r="W14" s="37"/>
      <c r="X14" s="37"/>
      <c r="Y14" s="37"/>
      <c r="Z14" s="37"/>
      <c r="AA14" s="37"/>
      <c r="AB14" s="37"/>
      <c r="AC14" s="37"/>
      <c r="AD14" s="37"/>
    </row>
    <row r="15" spans="2:30" x14ac:dyDescent="0.2">
      <c r="B15" s="22" t="s">
        <v>627</v>
      </c>
      <c r="C15" s="31"/>
      <c r="D15" s="28"/>
      <c r="E15" s="28"/>
      <c r="F15" s="28"/>
      <c r="G15" s="28"/>
      <c r="H15" s="28">
        <v>66722</v>
      </c>
      <c r="I15" s="28"/>
      <c r="J15" s="28">
        <v>201302</v>
      </c>
      <c r="K15" s="28"/>
      <c r="L15" s="28">
        <v>268024</v>
      </c>
      <c r="N15">
        <f t="shared" si="1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1</v>
      </c>
      <c r="T15">
        <f t="shared" si="0"/>
        <v>0</v>
      </c>
      <c r="U15">
        <f t="shared" si="0"/>
        <v>1</v>
      </c>
      <c r="W15" s="37"/>
      <c r="X15" s="37"/>
      <c r="Y15" s="37"/>
      <c r="Z15" s="37"/>
      <c r="AA15" s="37"/>
      <c r="AB15" s="37"/>
      <c r="AC15" s="37"/>
      <c r="AD15" s="37"/>
    </row>
    <row r="16" spans="2:30" x14ac:dyDescent="0.2">
      <c r="B16" s="22" t="s">
        <v>584</v>
      </c>
      <c r="C16" s="31"/>
      <c r="D16" s="28">
        <v>210490</v>
      </c>
      <c r="E16" s="28">
        <v>370628</v>
      </c>
      <c r="F16" s="28"/>
      <c r="G16" s="28">
        <v>860053</v>
      </c>
      <c r="H16" s="28"/>
      <c r="I16" s="28">
        <v>290224</v>
      </c>
      <c r="J16" s="28"/>
      <c r="K16" s="28"/>
      <c r="L16" s="28">
        <v>1731395</v>
      </c>
      <c r="N16">
        <f t="shared" si="1"/>
        <v>0</v>
      </c>
      <c r="O16">
        <f t="shared" si="0"/>
        <v>1</v>
      </c>
      <c r="P16" s="26">
        <f t="shared" si="0"/>
        <v>1</v>
      </c>
      <c r="Q16">
        <f t="shared" si="0"/>
        <v>0</v>
      </c>
      <c r="R16" s="26">
        <f t="shared" si="0"/>
        <v>1</v>
      </c>
      <c r="S16">
        <f t="shared" si="0"/>
        <v>0</v>
      </c>
      <c r="T16">
        <f t="shared" si="0"/>
        <v>1</v>
      </c>
      <c r="U16">
        <f t="shared" si="0"/>
        <v>0</v>
      </c>
      <c r="W16" s="37"/>
      <c r="X16" s="37"/>
      <c r="Y16" s="37"/>
      <c r="Z16" s="37"/>
      <c r="AA16" s="37"/>
      <c r="AB16" s="37"/>
      <c r="AC16" s="37"/>
      <c r="AD16" s="37"/>
    </row>
    <row r="17" spans="2:30" x14ac:dyDescent="0.2">
      <c r="B17" s="22" t="s">
        <v>634</v>
      </c>
      <c r="C17" s="31"/>
      <c r="D17" s="28"/>
      <c r="E17" s="28"/>
      <c r="F17" s="28"/>
      <c r="G17" s="28"/>
      <c r="H17" s="28">
        <v>412563</v>
      </c>
      <c r="I17" s="28"/>
      <c r="J17" s="28"/>
      <c r="K17" s="28"/>
      <c r="L17" s="28">
        <v>412563</v>
      </c>
      <c r="N17">
        <f t="shared" si="1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1</v>
      </c>
      <c r="T17">
        <f t="shared" si="0"/>
        <v>0</v>
      </c>
      <c r="U17">
        <f t="shared" si="0"/>
        <v>0</v>
      </c>
      <c r="W17" s="37"/>
      <c r="X17" s="37"/>
      <c r="Y17" s="37"/>
      <c r="Z17" s="37"/>
      <c r="AA17" s="37"/>
      <c r="AB17" s="37"/>
      <c r="AC17" s="37"/>
      <c r="AD17" s="37"/>
    </row>
    <row r="18" spans="2:30" x14ac:dyDescent="0.2">
      <c r="B18" s="22" t="s">
        <v>541</v>
      </c>
      <c r="C18" s="31"/>
      <c r="D18" s="28">
        <v>121981</v>
      </c>
      <c r="E18" s="28"/>
      <c r="F18" s="28"/>
      <c r="G18" s="28">
        <v>1073928</v>
      </c>
      <c r="H18" s="28"/>
      <c r="I18" s="28"/>
      <c r="J18" s="28"/>
      <c r="K18" s="28"/>
      <c r="L18" s="28">
        <v>1195909</v>
      </c>
      <c r="N18">
        <f t="shared" si="1"/>
        <v>0</v>
      </c>
      <c r="O18">
        <f t="shared" si="0"/>
        <v>1</v>
      </c>
      <c r="P18">
        <f t="shared" si="0"/>
        <v>0</v>
      </c>
      <c r="Q18">
        <f t="shared" si="0"/>
        <v>0</v>
      </c>
      <c r="R18" s="26">
        <f t="shared" si="0"/>
        <v>1</v>
      </c>
      <c r="S18">
        <f t="shared" si="0"/>
        <v>0</v>
      </c>
      <c r="T18">
        <f t="shared" si="0"/>
        <v>0</v>
      </c>
      <c r="U18">
        <f t="shared" si="0"/>
        <v>0</v>
      </c>
      <c r="W18" s="37"/>
      <c r="X18" s="37"/>
      <c r="Y18" s="37"/>
      <c r="Z18" s="37"/>
      <c r="AA18" s="37"/>
      <c r="AB18" s="37"/>
      <c r="AC18" s="37"/>
      <c r="AD18" s="37"/>
    </row>
    <row r="19" spans="2:30" x14ac:dyDescent="0.2">
      <c r="B19" s="22" t="s">
        <v>580</v>
      </c>
      <c r="C19" s="31">
        <v>745363</v>
      </c>
      <c r="D19" s="28">
        <v>139027</v>
      </c>
      <c r="E19" s="28">
        <v>699727</v>
      </c>
      <c r="F19" s="28">
        <v>1406987</v>
      </c>
      <c r="G19" s="28">
        <v>450590</v>
      </c>
      <c r="H19" s="28">
        <v>588289</v>
      </c>
      <c r="I19" s="28">
        <v>532144</v>
      </c>
      <c r="J19" s="28">
        <v>75963</v>
      </c>
      <c r="K19" s="28"/>
      <c r="L19" s="28">
        <v>4638090</v>
      </c>
      <c r="N19" s="26">
        <f t="shared" si="1"/>
        <v>1</v>
      </c>
      <c r="O19">
        <f t="shared" si="0"/>
        <v>1</v>
      </c>
      <c r="P19" s="26">
        <f t="shared" si="0"/>
        <v>1</v>
      </c>
      <c r="Q19" s="26">
        <f t="shared" si="0"/>
        <v>1</v>
      </c>
      <c r="R19" s="26">
        <f t="shared" si="0"/>
        <v>1</v>
      </c>
      <c r="S19" s="26">
        <f t="shared" si="0"/>
        <v>1</v>
      </c>
      <c r="T19" s="26">
        <f t="shared" si="0"/>
        <v>1</v>
      </c>
      <c r="U19" s="26">
        <f t="shared" si="0"/>
        <v>1</v>
      </c>
      <c r="W19" s="37"/>
      <c r="X19" s="37"/>
      <c r="Y19" s="37"/>
      <c r="Z19" s="37"/>
      <c r="AA19" s="37"/>
      <c r="AB19" s="37"/>
      <c r="AC19" s="37"/>
      <c r="AD19" s="37"/>
    </row>
    <row r="20" spans="2:30" x14ac:dyDescent="0.2">
      <c r="B20" s="22" t="s">
        <v>612</v>
      </c>
      <c r="C20" s="31"/>
      <c r="D20" s="28">
        <v>312606</v>
      </c>
      <c r="E20" s="28"/>
      <c r="F20" s="28"/>
      <c r="G20" s="28"/>
      <c r="H20" s="28">
        <v>1338876</v>
      </c>
      <c r="I20" s="28">
        <v>293545</v>
      </c>
      <c r="J20" s="28"/>
      <c r="K20" s="28"/>
      <c r="L20" s="28">
        <v>1945027</v>
      </c>
      <c r="N20">
        <f t="shared" si="1"/>
        <v>0</v>
      </c>
      <c r="O20">
        <f t="shared" si="1"/>
        <v>1</v>
      </c>
      <c r="P20">
        <f t="shared" si="1"/>
        <v>0</v>
      </c>
      <c r="Q20">
        <f t="shared" si="1"/>
        <v>0</v>
      </c>
      <c r="R20">
        <f t="shared" si="1"/>
        <v>0</v>
      </c>
      <c r="S20">
        <f t="shared" si="1"/>
        <v>1</v>
      </c>
      <c r="T20">
        <f t="shared" si="1"/>
        <v>1</v>
      </c>
      <c r="U20">
        <f t="shared" si="1"/>
        <v>0</v>
      </c>
      <c r="W20" s="37"/>
      <c r="X20" s="37"/>
      <c r="Y20" s="37"/>
      <c r="Z20" s="37"/>
      <c r="AA20" s="37"/>
      <c r="AB20" s="37"/>
      <c r="AC20" s="37"/>
      <c r="AD20" s="37"/>
    </row>
    <row r="21" spans="2:30" x14ac:dyDescent="0.2">
      <c r="B21" s="22" t="s">
        <v>632</v>
      </c>
      <c r="C21" s="31">
        <v>410625</v>
      </c>
      <c r="D21" s="28"/>
      <c r="E21" s="28"/>
      <c r="F21" s="28"/>
      <c r="G21" s="28"/>
      <c r="H21" s="28"/>
      <c r="I21" s="28"/>
      <c r="J21" s="28">
        <v>76996</v>
      </c>
      <c r="K21" s="28"/>
      <c r="L21" s="28">
        <v>487621</v>
      </c>
      <c r="N21">
        <f t="shared" si="1"/>
        <v>1</v>
      </c>
      <c r="O21">
        <f t="shared" si="1"/>
        <v>0</v>
      </c>
      <c r="P21">
        <f t="shared" si="1"/>
        <v>0</v>
      </c>
      <c r="Q21">
        <f t="shared" si="1"/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1</v>
      </c>
      <c r="W21" s="37"/>
      <c r="X21" s="37"/>
      <c r="Y21" s="37"/>
      <c r="Z21" s="37"/>
      <c r="AA21" s="37"/>
      <c r="AB21" s="37"/>
      <c r="AC21" s="37"/>
      <c r="AD21" s="37"/>
    </row>
    <row r="22" spans="2:30" x14ac:dyDescent="0.2">
      <c r="B22" s="22" t="s">
        <v>549</v>
      </c>
      <c r="C22" s="31"/>
      <c r="D22" s="28"/>
      <c r="E22" s="28">
        <v>528957</v>
      </c>
      <c r="F22" s="28">
        <v>39539</v>
      </c>
      <c r="G22" s="28">
        <v>241680</v>
      </c>
      <c r="H22" s="28"/>
      <c r="I22" s="28">
        <v>129576</v>
      </c>
      <c r="J22" s="28"/>
      <c r="K22" s="28"/>
      <c r="L22" s="28">
        <v>939752</v>
      </c>
      <c r="N22">
        <f t="shared" si="1"/>
        <v>0</v>
      </c>
      <c r="O22">
        <f t="shared" si="1"/>
        <v>0</v>
      </c>
      <c r="P22">
        <f t="shared" si="1"/>
        <v>1</v>
      </c>
      <c r="Q22">
        <f t="shared" si="1"/>
        <v>1</v>
      </c>
      <c r="R22">
        <f t="shared" si="1"/>
        <v>1</v>
      </c>
      <c r="S22">
        <f t="shared" si="1"/>
        <v>0</v>
      </c>
      <c r="T22">
        <f t="shared" si="1"/>
        <v>1</v>
      </c>
      <c r="U22">
        <f t="shared" si="1"/>
        <v>0</v>
      </c>
      <c r="W22" s="37"/>
      <c r="X22" s="37"/>
      <c r="Y22" s="37"/>
      <c r="Z22" s="37"/>
      <c r="AA22" s="37"/>
      <c r="AB22" s="37"/>
      <c r="AC22" s="37"/>
      <c r="AD22" s="37"/>
    </row>
    <row r="23" spans="2:30" x14ac:dyDescent="0.2">
      <c r="B23" s="22" t="s">
        <v>623</v>
      </c>
      <c r="C23" s="31">
        <v>365557</v>
      </c>
      <c r="D23" s="28"/>
      <c r="E23" s="28"/>
      <c r="F23" s="28"/>
      <c r="G23" s="28"/>
      <c r="H23" s="28">
        <v>124809</v>
      </c>
      <c r="I23" s="28"/>
      <c r="J23" s="28"/>
      <c r="K23" s="28"/>
      <c r="L23" s="28">
        <v>490366</v>
      </c>
      <c r="N23">
        <f t="shared" si="1"/>
        <v>1</v>
      </c>
      <c r="O23">
        <f t="shared" si="1"/>
        <v>0</v>
      </c>
      <c r="P23">
        <f t="shared" si="1"/>
        <v>0</v>
      </c>
      <c r="Q23">
        <f t="shared" si="1"/>
        <v>0</v>
      </c>
      <c r="R23">
        <f t="shared" si="1"/>
        <v>0</v>
      </c>
      <c r="S23">
        <f t="shared" si="1"/>
        <v>1</v>
      </c>
      <c r="T23">
        <f t="shared" si="1"/>
        <v>0</v>
      </c>
      <c r="U23">
        <f t="shared" si="1"/>
        <v>0</v>
      </c>
      <c r="W23" s="37"/>
      <c r="X23" s="37"/>
      <c r="Y23" s="37"/>
      <c r="Z23" s="37"/>
      <c r="AA23" s="37"/>
      <c r="AB23" s="37"/>
      <c r="AC23" s="37"/>
      <c r="AD23" s="37"/>
    </row>
    <row r="24" spans="2:30" x14ac:dyDescent="0.2">
      <c r="B24" s="22" t="s">
        <v>577</v>
      </c>
      <c r="C24" s="31"/>
      <c r="D24" s="28"/>
      <c r="E24" s="28">
        <v>406872</v>
      </c>
      <c r="F24" s="28"/>
      <c r="G24" s="28">
        <v>768393</v>
      </c>
      <c r="H24" s="28"/>
      <c r="I24" s="28">
        <v>270074</v>
      </c>
      <c r="J24" s="28"/>
      <c r="K24" s="28"/>
      <c r="L24" s="28">
        <v>1445339</v>
      </c>
      <c r="N24">
        <f t="shared" si="1"/>
        <v>0</v>
      </c>
      <c r="O24">
        <f t="shared" si="1"/>
        <v>0</v>
      </c>
      <c r="P24">
        <f t="shared" si="1"/>
        <v>1</v>
      </c>
      <c r="Q24">
        <f t="shared" si="1"/>
        <v>0</v>
      </c>
      <c r="R24">
        <f t="shared" si="1"/>
        <v>1</v>
      </c>
      <c r="S24">
        <f t="shared" si="1"/>
        <v>0</v>
      </c>
      <c r="T24">
        <f t="shared" si="1"/>
        <v>1</v>
      </c>
      <c r="U24">
        <f t="shared" si="1"/>
        <v>0</v>
      </c>
      <c r="W24" s="37"/>
      <c r="X24" s="37"/>
      <c r="Y24" s="37"/>
      <c r="Z24" s="37"/>
      <c r="AA24" s="37"/>
      <c r="AB24" s="37"/>
      <c r="AC24" s="37"/>
      <c r="AD24" s="37"/>
    </row>
    <row r="25" spans="2:30" x14ac:dyDescent="0.2">
      <c r="B25" s="22" t="s">
        <v>616</v>
      </c>
      <c r="C25" s="31"/>
      <c r="D25" s="28"/>
      <c r="E25" s="28"/>
      <c r="F25" s="28"/>
      <c r="G25" s="28"/>
      <c r="H25" s="28">
        <v>1396786</v>
      </c>
      <c r="I25" s="28"/>
      <c r="J25" s="28">
        <v>274779</v>
      </c>
      <c r="K25" s="28"/>
      <c r="L25" s="28">
        <v>1671565</v>
      </c>
      <c r="N25">
        <f t="shared" si="1"/>
        <v>0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1"/>
        <v>0</v>
      </c>
      <c r="S25">
        <f t="shared" si="1"/>
        <v>1</v>
      </c>
      <c r="T25">
        <f t="shared" si="1"/>
        <v>0</v>
      </c>
      <c r="U25">
        <f t="shared" si="1"/>
        <v>1</v>
      </c>
      <c r="W25" s="37"/>
      <c r="X25" s="37"/>
      <c r="Y25" s="37"/>
      <c r="Z25" s="37"/>
      <c r="AA25" s="37"/>
      <c r="AB25" s="37"/>
      <c r="AC25" s="37"/>
      <c r="AD25" s="37"/>
    </row>
    <row r="26" spans="2:30" x14ac:dyDescent="0.2">
      <c r="B26" s="22" t="s">
        <v>565</v>
      </c>
      <c r="C26" s="31"/>
      <c r="D26" s="28">
        <v>288403</v>
      </c>
      <c r="E26" s="28">
        <v>1099668</v>
      </c>
      <c r="F26" s="28">
        <v>683447</v>
      </c>
      <c r="G26" s="28">
        <v>534294</v>
      </c>
      <c r="H26" s="28"/>
      <c r="I26" s="28">
        <v>132849</v>
      </c>
      <c r="J26" s="28"/>
      <c r="K26" s="28"/>
      <c r="L26" s="28">
        <v>2738661</v>
      </c>
      <c r="N26">
        <f t="shared" si="1"/>
        <v>0</v>
      </c>
      <c r="O26">
        <f t="shared" si="1"/>
        <v>1</v>
      </c>
      <c r="P26" s="26">
        <f t="shared" si="1"/>
        <v>1</v>
      </c>
      <c r="Q26" s="26">
        <f t="shared" si="1"/>
        <v>1</v>
      </c>
      <c r="R26" s="26">
        <f t="shared" si="1"/>
        <v>1</v>
      </c>
      <c r="S26">
        <f t="shared" si="1"/>
        <v>0</v>
      </c>
      <c r="T26" s="26">
        <f t="shared" si="1"/>
        <v>1</v>
      </c>
      <c r="U26">
        <f t="shared" si="1"/>
        <v>0</v>
      </c>
      <c r="W26" s="37"/>
      <c r="X26" s="37"/>
      <c r="Y26" s="37"/>
      <c r="Z26" s="37"/>
      <c r="AA26" s="37"/>
      <c r="AB26" s="37"/>
      <c r="AC26" s="37"/>
      <c r="AD26" s="37"/>
    </row>
    <row r="27" spans="2:30" x14ac:dyDescent="0.2">
      <c r="B27" s="22" t="s">
        <v>637</v>
      </c>
      <c r="C27" s="31"/>
      <c r="D27" s="28"/>
      <c r="E27" s="28"/>
      <c r="F27" s="28"/>
      <c r="G27" s="28"/>
      <c r="H27" s="28">
        <v>1688479</v>
      </c>
      <c r="I27" s="28"/>
      <c r="J27" s="28"/>
      <c r="K27" s="28"/>
      <c r="L27" s="28">
        <v>1688479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1</v>
      </c>
      <c r="T27">
        <f t="shared" si="1"/>
        <v>0</v>
      </c>
      <c r="U27">
        <f t="shared" si="1"/>
        <v>0</v>
      </c>
      <c r="W27" s="37"/>
      <c r="X27" s="37"/>
      <c r="Y27" s="37"/>
      <c r="Z27" s="37"/>
      <c r="AA27" s="37"/>
      <c r="AB27" s="37"/>
      <c r="AC27" s="37"/>
      <c r="AD27" s="37"/>
    </row>
    <row r="28" spans="2:30" x14ac:dyDescent="0.2">
      <c r="B28" s="22" t="s">
        <v>546</v>
      </c>
      <c r="C28" s="31"/>
      <c r="D28" s="28"/>
      <c r="E28" s="28"/>
      <c r="F28" s="28">
        <v>647756</v>
      </c>
      <c r="G28" s="28"/>
      <c r="H28" s="28"/>
      <c r="I28" s="28">
        <v>406872</v>
      </c>
      <c r="J28" s="28"/>
      <c r="K28" s="28"/>
      <c r="L28" s="28">
        <v>1054628</v>
      </c>
      <c r="N28">
        <f t="shared" si="1"/>
        <v>0</v>
      </c>
      <c r="O28">
        <f t="shared" si="1"/>
        <v>0</v>
      </c>
      <c r="P28">
        <f t="shared" si="1"/>
        <v>0</v>
      </c>
      <c r="Q28">
        <f t="shared" si="1"/>
        <v>1</v>
      </c>
      <c r="R28">
        <f t="shared" si="1"/>
        <v>0</v>
      </c>
      <c r="S28">
        <f t="shared" si="1"/>
        <v>0</v>
      </c>
      <c r="T28">
        <f t="shared" si="1"/>
        <v>1</v>
      </c>
      <c r="U28">
        <f t="shared" si="1"/>
        <v>0</v>
      </c>
      <c r="W28" s="37"/>
      <c r="X28" s="37"/>
      <c r="Y28" s="37"/>
      <c r="Z28" s="37"/>
      <c r="AA28" s="37"/>
      <c r="AB28" s="37"/>
      <c r="AC28" s="37"/>
      <c r="AD28" s="37"/>
    </row>
    <row r="29" spans="2:30" x14ac:dyDescent="0.2">
      <c r="B29" s="22" t="s">
        <v>625</v>
      </c>
      <c r="C29" s="31">
        <v>315451</v>
      </c>
      <c r="D29" s="28"/>
      <c r="E29" s="28"/>
      <c r="F29" s="28"/>
      <c r="G29" s="28"/>
      <c r="H29" s="28">
        <v>1051296</v>
      </c>
      <c r="I29" s="28"/>
      <c r="J29" s="28"/>
      <c r="K29" s="28"/>
      <c r="L29" s="28">
        <v>1366747</v>
      </c>
      <c r="N29">
        <f t="shared" si="1"/>
        <v>1</v>
      </c>
      <c r="O29">
        <f t="shared" si="1"/>
        <v>0</v>
      </c>
      <c r="P29">
        <f t="shared" si="1"/>
        <v>0</v>
      </c>
      <c r="Q29">
        <f t="shared" si="1"/>
        <v>0</v>
      </c>
      <c r="R29">
        <f t="shared" si="1"/>
        <v>0</v>
      </c>
      <c r="S29">
        <f t="shared" si="1"/>
        <v>1</v>
      </c>
      <c r="T29">
        <f t="shared" si="1"/>
        <v>0</v>
      </c>
      <c r="U29">
        <f t="shared" si="1"/>
        <v>0</v>
      </c>
      <c r="W29" s="37"/>
      <c r="X29" s="37"/>
      <c r="Y29" s="37"/>
      <c r="Z29" s="37"/>
      <c r="AA29" s="37"/>
      <c r="AB29" s="37"/>
      <c r="AC29" s="37"/>
      <c r="AD29" s="37"/>
    </row>
    <row r="30" spans="2:30" x14ac:dyDescent="0.2">
      <c r="B30" s="22" t="s">
        <v>581</v>
      </c>
      <c r="C30" s="31"/>
      <c r="D30" s="28">
        <v>24407</v>
      </c>
      <c r="E30" s="28"/>
      <c r="F30" s="28">
        <v>186699</v>
      </c>
      <c r="G30" s="28">
        <v>1180079</v>
      </c>
      <c r="H30" s="28"/>
      <c r="I30" s="28">
        <v>209658</v>
      </c>
      <c r="J30" s="28"/>
      <c r="K30" s="28"/>
      <c r="L30" s="28">
        <v>1600843</v>
      </c>
      <c r="N30">
        <f t="shared" si="1"/>
        <v>0</v>
      </c>
      <c r="O30">
        <f t="shared" si="1"/>
        <v>1</v>
      </c>
      <c r="P30">
        <f t="shared" si="1"/>
        <v>0</v>
      </c>
      <c r="Q30" s="26">
        <f t="shared" si="1"/>
        <v>1</v>
      </c>
      <c r="R30" s="26">
        <f t="shared" si="1"/>
        <v>1</v>
      </c>
      <c r="S30">
        <f t="shared" si="1"/>
        <v>0</v>
      </c>
      <c r="T30" s="26">
        <f t="shared" si="1"/>
        <v>1</v>
      </c>
      <c r="U30">
        <f t="shared" si="1"/>
        <v>0</v>
      </c>
      <c r="W30" s="37"/>
      <c r="X30" s="37"/>
      <c r="Y30" s="37"/>
      <c r="Z30" s="37"/>
      <c r="AA30" s="37"/>
      <c r="AB30" s="37"/>
      <c r="AC30" s="37"/>
      <c r="AD30" s="37"/>
    </row>
    <row r="31" spans="2:30" x14ac:dyDescent="0.2">
      <c r="B31" s="22" t="s">
        <v>611</v>
      </c>
      <c r="C31" s="31">
        <v>478716</v>
      </c>
      <c r="D31" s="28"/>
      <c r="E31" s="28"/>
      <c r="F31" s="28"/>
      <c r="G31" s="28">
        <v>475985</v>
      </c>
      <c r="H31" s="28"/>
      <c r="I31" s="28">
        <v>156217</v>
      </c>
      <c r="J31" s="28"/>
      <c r="K31" s="28"/>
      <c r="L31" s="28">
        <v>1110918</v>
      </c>
      <c r="N31">
        <f t="shared" si="1"/>
        <v>1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1"/>
        <v>1</v>
      </c>
      <c r="S31">
        <f t="shared" si="1"/>
        <v>0</v>
      </c>
      <c r="T31">
        <f t="shared" si="1"/>
        <v>1</v>
      </c>
      <c r="U31">
        <f t="shared" si="1"/>
        <v>0</v>
      </c>
      <c r="W31" s="37"/>
      <c r="X31" s="37"/>
      <c r="Y31" s="37"/>
      <c r="Z31" s="37"/>
      <c r="AA31" s="37"/>
      <c r="AB31" s="37"/>
      <c r="AC31" s="37"/>
      <c r="AD31" s="37"/>
    </row>
    <row r="32" spans="2:30" x14ac:dyDescent="0.2">
      <c r="B32" s="22" t="s">
        <v>592</v>
      </c>
      <c r="C32" s="31"/>
      <c r="D32" s="28"/>
      <c r="E32" s="28"/>
      <c r="F32" s="28">
        <v>1948778</v>
      </c>
      <c r="G32" s="28">
        <v>478444</v>
      </c>
      <c r="H32" s="28">
        <v>1799666</v>
      </c>
      <c r="I32" s="28">
        <v>101281</v>
      </c>
      <c r="J32" s="28"/>
      <c r="K32" s="28"/>
      <c r="L32" s="28">
        <v>4328169</v>
      </c>
      <c r="N32">
        <f t="shared" si="1"/>
        <v>0</v>
      </c>
      <c r="O32">
        <f t="shared" si="1"/>
        <v>0</v>
      </c>
      <c r="P32">
        <f t="shared" si="1"/>
        <v>0</v>
      </c>
      <c r="Q32">
        <f t="shared" si="1"/>
        <v>1</v>
      </c>
      <c r="R32">
        <f t="shared" si="1"/>
        <v>1</v>
      </c>
      <c r="S32">
        <f t="shared" si="1"/>
        <v>1</v>
      </c>
      <c r="T32">
        <f t="shared" si="1"/>
        <v>1</v>
      </c>
      <c r="U32">
        <f t="shared" si="1"/>
        <v>0</v>
      </c>
      <c r="W32" s="37"/>
      <c r="X32" s="37"/>
      <c r="Y32" s="37"/>
      <c r="Z32" s="37"/>
      <c r="AA32" s="37"/>
      <c r="AB32" s="37"/>
      <c r="AC32" s="37"/>
      <c r="AD32" s="37"/>
    </row>
    <row r="33" spans="2:30" x14ac:dyDescent="0.2">
      <c r="B33" s="22" t="s">
        <v>552</v>
      </c>
      <c r="C33" s="31">
        <v>223608</v>
      </c>
      <c r="D33" s="28">
        <v>637588</v>
      </c>
      <c r="E33" s="28">
        <v>26099</v>
      </c>
      <c r="F33" s="28">
        <v>1063386</v>
      </c>
      <c r="G33" s="28">
        <v>232275</v>
      </c>
      <c r="H33" s="28"/>
      <c r="I33" s="28">
        <v>191426</v>
      </c>
      <c r="J33" s="28">
        <v>262412</v>
      </c>
      <c r="K33" s="28"/>
      <c r="L33" s="28">
        <v>2636794</v>
      </c>
      <c r="N33" s="26">
        <f t="shared" si="1"/>
        <v>1</v>
      </c>
      <c r="O33">
        <f t="shared" si="1"/>
        <v>1</v>
      </c>
      <c r="P33" s="26">
        <f t="shared" si="1"/>
        <v>1</v>
      </c>
      <c r="Q33" s="26">
        <f t="shared" si="1"/>
        <v>1</v>
      </c>
      <c r="R33" s="26">
        <f t="shared" si="1"/>
        <v>1</v>
      </c>
      <c r="S33">
        <f t="shared" si="1"/>
        <v>0</v>
      </c>
      <c r="T33" s="26">
        <f t="shared" si="1"/>
        <v>1</v>
      </c>
      <c r="U33" s="26">
        <f t="shared" si="1"/>
        <v>1</v>
      </c>
      <c r="W33" s="37"/>
      <c r="X33" s="37"/>
      <c r="Y33" s="37"/>
      <c r="Z33" s="37"/>
      <c r="AA33" s="37"/>
      <c r="AB33" s="37"/>
      <c r="AC33" s="37"/>
      <c r="AD33" s="37"/>
    </row>
    <row r="34" spans="2:30" x14ac:dyDescent="0.2">
      <c r="B34" s="22" t="s">
        <v>554</v>
      </c>
      <c r="C34" s="31"/>
      <c r="D34" s="28">
        <v>216380</v>
      </c>
      <c r="E34" s="28">
        <v>826517</v>
      </c>
      <c r="F34" s="28">
        <v>1141813</v>
      </c>
      <c r="G34" s="28"/>
      <c r="H34" s="28">
        <v>388760</v>
      </c>
      <c r="I34" s="28">
        <v>207419</v>
      </c>
      <c r="J34" s="28"/>
      <c r="K34" s="28"/>
      <c r="L34" s="28">
        <v>2780889</v>
      </c>
      <c r="N34">
        <f t="shared" si="1"/>
        <v>0</v>
      </c>
      <c r="O34">
        <f t="shared" si="1"/>
        <v>1</v>
      </c>
      <c r="P34" s="26">
        <f t="shared" si="1"/>
        <v>1</v>
      </c>
      <c r="Q34" s="26">
        <f t="shared" si="1"/>
        <v>1</v>
      </c>
      <c r="R34">
        <f t="shared" si="1"/>
        <v>0</v>
      </c>
      <c r="S34" s="26">
        <f t="shared" si="1"/>
        <v>1</v>
      </c>
      <c r="T34" s="26">
        <f t="shared" si="1"/>
        <v>1</v>
      </c>
      <c r="U34">
        <f t="shared" si="1"/>
        <v>0</v>
      </c>
      <c r="W34" s="37"/>
      <c r="X34" s="37"/>
      <c r="Y34" s="37"/>
      <c r="Z34" s="37"/>
      <c r="AA34" s="37"/>
      <c r="AB34" s="37"/>
      <c r="AC34" s="37"/>
      <c r="AD34" s="37"/>
    </row>
    <row r="35" spans="2:30" x14ac:dyDescent="0.2">
      <c r="B35" s="22" t="s">
        <v>643</v>
      </c>
      <c r="C35" s="31"/>
      <c r="D35" s="28"/>
      <c r="E35" s="28"/>
      <c r="F35" s="28"/>
      <c r="G35" s="28"/>
      <c r="H35" s="28">
        <v>137009</v>
      </c>
      <c r="I35" s="28"/>
      <c r="J35" s="28">
        <v>50228</v>
      </c>
      <c r="K35" s="28"/>
      <c r="L35" s="28">
        <v>187237</v>
      </c>
      <c r="N35">
        <f t="shared" si="1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0</v>
      </c>
      <c r="S35">
        <f t="shared" si="1"/>
        <v>1</v>
      </c>
      <c r="T35">
        <f t="shared" si="1"/>
        <v>0</v>
      </c>
      <c r="U35">
        <f t="shared" si="1"/>
        <v>1</v>
      </c>
      <c r="W35" s="37"/>
      <c r="X35" s="37"/>
      <c r="Y35" s="37"/>
      <c r="Z35" s="37"/>
      <c r="AA35" s="37"/>
      <c r="AB35" s="37"/>
      <c r="AC35" s="37"/>
      <c r="AD35" s="37"/>
    </row>
    <row r="36" spans="2:30" x14ac:dyDescent="0.2">
      <c r="B36" s="22" t="s">
        <v>560</v>
      </c>
      <c r="C36" s="31"/>
      <c r="D36" s="28">
        <v>202445</v>
      </c>
      <c r="E36" s="28"/>
      <c r="F36" s="28">
        <v>510532</v>
      </c>
      <c r="G36" s="28">
        <v>900705</v>
      </c>
      <c r="H36" s="28"/>
      <c r="I36" s="28">
        <v>379478</v>
      </c>
      <c r="J36" s="28"/>
      <c r="K36" s="28"/>
      <c r="L36" s="28">
        <v>1993160</v>
      </c>
      <c r="N36">
        <f t="shared" si="1"/>
        <v>0</v>
      </c>
      <c r="O36">
        <f t="shared" si="1"/>
        <v>1</v>
      </c>
      <c r="P36">
        <f t="shared" si="1"/>
        <v>0</v>
      </c>
      <c r="Q36" s="26">
        <f t="shared" si="1"/>
        <v>1</v>
      </c>
      <c r="R36" s="26">
        <f t="shared" si="1"/>
        <v>1</v>
      </c>
      <c r="S36">
        <f t="shared" si="1"/>
        <v>0</v>
      </c>
      <c r="T36" s="26">
        <f t="shared" si="1"/>
        <v>1</v>
      </c>
      <c r="U36">
        <f t="shared" si="1"/>
        <v>0</v>
      </c>
      <c r="W36" s="37"/>
      <c r="X36" s="37"/>
      <c r="Y36" s="37"/>
      <c r="Z36" s="37"/>
      <c r="AA36" s="37"/>
      <c r="AB36" s="37"/>
      <c r="AC36" s="37"/>
      <c r="AD36" s="37"/>
    </row>
    <row r="37" spans="2:30" x14ac:dyDescent="0.2">
      <c r="B37" s="22" t="s">
        <v>619</v>
      </c>
      <c r="C37" s="31">
        <v>419932</v>
      </c>
      <c r="D37" s="28"/>
      <c r="E37" s="28"/>
      <c r="F37" s="28"/>
      <c r="G37" s="28"/>
      <c r="H37" s="28"/>
      <c r="I37" s="28"/>
      <c r="J37" s="28">
        <v>61694</v>
      </c>
      <c r="K37" s="28"/>
      <c r="L37" s="28">
        <v>481626</v>
      </c>
      <c r="N37">
        <f t="shared" si="1"/>
        <v>1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</v>
      </c>
      <c r="W37" s="37"/>
      <c r="X37" s="37"/>
      <c r="Y37" s="37"/>
      <c r="Z37" s="37"/>
      <c r="AA37" s="37"/>
      <c r="AB37" s="37"/>
      <c r="AC37" s="37"/>
      <c r="AD37" s="37"/>
    </row>
    <row r="38" spans="2:30" x14ac:dyDescent="0.2">
      <c r="B38" s="22" t="s">
        <v>570</v>
      </c>
      <c r="C38" s="31"/>
      <c r="D38" s="28">
        <v>130189</v>
      </c>
      <c r="E38" s="28"/>
      <c r="F38" s="28">
        <v>3342062</v>
      </c>
      <c r="G38" s="28">
        <v>208408</v>
      </c>
      <c r="H38" s="28"/>
      <c r="I38" s="28"/>
      <c r="J38" s="28"/>
      <c r="K38" s="28"/>
      <c r="L38" s="28">
        <v>3680659</v>
      </c>
      <c r="N38">
        <f t="shared" si="1"/>
        <v>0</v>
      </c>
      <c r="O38">
        <f t="shared" si="1"/>
        <v>1</v>
      </c>
      <c r="P38">
        <f t="shared" si="1"/>
        <v>0</v>
      </c>
      <c r="Q38" s="26">
        <f t="shared" si="1"/>
        <v>1</v>
      </c>
      <c r="R38" s="26">
        <f t="shared" si="1"/>
        <v>1</v>
      </c>
      <c r="S38">
        <f t="shared" si="1"/>
        <v>0</v>
      </c>
      <c r="T38">
        <f t="shared" si="1"/>
        <v>0</v>
      </c>
      <c r="U38">
        <f t="shared" si="1"/>
        <v>0</v>
      </c>
      <c r="W38" s="37"/>
      <c r="X38" s="37"/>
      <c r="Y38" s="37"/>
      <c r="Z38" s="37"/>
      <c r="AA38" s="37"/>
      <c r="AB38" s="37"/>
      <c r="AC38" s="37"/>
      <c r="AD38" s="37"/>
    </row>
    <row r="39" spans="2:30" x14ac:dyDescent="0.2">
      <c r="B39" s="22" t="s">
        <v>557</v>
      </c>
      <c r="C39" s="31">
        <v>93887</v>
      </c>
      <c r="D39" s="28">
        <v>166761</v>
      </c>
      <c r="E39" s="28">
        <v>390451</v>
      </c>
      <c r="F39" s="28">
        <v>2411257</v>
      </c>
      <c r="G39" s="28">
        <v>563475</v>
      </c>
      <c r="H39" s="28"/>
      <c r="I39" s="28">
        <v>241756</v>
      </c>
      <c r="J39" s="28">
        <v>111722</v>
      </c>
      <c r="K39" s="28"/>
      <c r="L39" s="28">
        <v>3979309</v>
      </c>
      <c r="N39" s="26">
        <f t="shared" si="1"/>
        <v>1</v>
      </c>
      <c r="O39">
        <f t="shared" si="1"/>
        <v>1</v>
      </c>
      <c r="P39" s="26">
        <f t="shared" si="1"/>
        <v>1</v>
      </c>
      <c r="Q39" s="26">
        <f t="shared" si="1"/>
        <v>1</v>
      </c>
      <c r="R39" s="26">
        <f t="shared" si="1"/>
        <v>1</v>
      </c>
      <c r="S39">
        <f t="shared" si="1"/>
        <v>0</v>
      </c>
      <c r="T39" s="26">
        <f t="shared" si="1"/>
        <v>1</v>
      </c>
      <c r="U39" s="26">
        <f t="shared" si="1"/>
        <v>1</v>
      </c>
      <c r="W39" s="37"/>
      <c r="X39" s="37"/>
      <c r="Y39" s="37"/>
      <c r="Z39" s="37"/>
      <c r="AA39" s="37"/>
      <c r="AB39" s="37"/>
      <c r="AC39" s="37"/>
      <c r="AD39" s="37"/>
    </row>
    <row r="40" spans="2:30" x14ac:dyDescent="0.2">
      <c r="B40" s="22" t="s">
        <v>640</v>
      </c>
      <c r="C40" s="31">
        <v>497787</v>
      </c>
      <c r="D40" s="28"/>
      <c r="E40" s="28"/>
      <c r="F40" s="28"/>
      <c r="G40" s="28"/>
      <c r="H40" s="28">
        <v>1464232</v>
      </c>
      <c r="I40" s="28"/>
      <c r="J40" s="28"/>
      <c r="K40" s="28"/>
      <c r="L40" s="28">
        <v>1962019</v>
      </c>
      <c r="N40">
        <f t="shared" si="1"/>
        <v>1</v>
      </c>
      <c r="O40">
        <f t="shared" si="1"/>
        <v>0</v>
      </c>
      <c r="P40">
        <f t="shared" si="1"/>
        <v>0</v>
      </c>
      <c r="Q40">
        <f t="shared" si="1"/>
        <v>0</v>
      </c>
      <c r="R40">
        <f t="shared" si="1"/>
        <v>0</v>
      </c>
      <c r="S40">
        <f t="shared" si="1"/>
        <v>1</v>
      </c>
      <c r="T40">
        <f t="shared" si="1"/>
        <v>0</v>
      </c>
      <c r="U40">
        <f t="shared" si="1"/>
        <v>0</v>
      </c>
      <c r="W40" s="37"/>
      <c r="X40" s="37"/>
      <c r="Y40" s="37"/>
      <c r="Z40" s="37"/>
      <c r="AA40" s="37"/>
      <c r="AB40" s="37"/>
      <c r="AC40" s="37"/>
      <c r="AD40" s="37"/>
    </row>
    <row r="41" spans="2:30" x14ac:dyDescent="0.2">
      <c r="B41" s="22" t="s">
        <v>553</v>
      </c>
      <c r="C41" s="31"/>
      <c r="D41" s="28">
        <v>351040</v>
      </c>
      <c r="E41" s="28">
        <v>533820</v>
      </c>
      <c r="F41" s="28">
        <v>1897606</v>
      </c>
      <c r="G41" s="28">
        <v>1067066</v>
      </c>
      <c r="H41" s="28"/>
      <c r="I41" s="28"/>
      <c r="J41" s="28"/>
      <c r="K41" s="28"/>
      <c r="L41" s="28">
        <v>3849532</v>
      </c>
      <c r="N41">
        <f t="shared" si="1"/>
        <v>0</v>
      </c>
      <c r="O41">
        <f t="shared" si="1"/>
        <v>1</v>
      </c>
      <c r="P41" s="26">
        <f t="shared" si="1"/>
        <v>1</v>
      </c>
      <c r="Q41" s="26">
        <f t="shared" si="1"/>
        <v>1</v>
      </c>
      <c r="R41" s="26">
        <f t="shared" si="1"/>
        <v>1</v>
      </c>
      <c r="S41">
        <f t="shared" si="1"/>
        <v>0</v>
      </c>
      <c r="T41">
        <f t="shared" si="1"/>
        <v>0</v>
      </c>
      <c r="U41">
        <f t="shared" si="1"/>
        <v>0</v>
      </c>
      <c r="W41" s="37"/>
      <c r="X41" s="37"/>
      <c r="Y41" s="37"/>
      <c r="Z41" s="37"/>
      <c r="AA41" s="37"/>
      <c r="AB41" s="37"/>
      <c r="AC41" s="37"/>
      <c r="AD41" s="37"/>
    </row>
    <row r="42" spans="2:30" x14ac:dyDescent="0.2">
      <c r="B42" s="22" t="s">
        <v>648</v>
      </c>
      <c r="C42" s="31"/>
      <c r="D42" s="28"/>
      <c r="E42" s="28"/>
      <c r="F42" s="28"/>
      <c r="G42" s="28"/>
      <c r="H42" s="28">
        <v>1516639</v>
      </c>
      <c r="I42" s="28"/>
      <c r="J42" s="28">
        <v>186721</v>
      </c>
      <c r="K42" s="28"/>
      <c r="L42" s="28">
        <v>1703360</v>
      </c>
      <c r="N42">
        <f t="shared" si="1"/>
        <v>0</v>
      </c>
      <c r="O42">
        <f t="shared" si="1"/>
        <v>0</v>
      </c>
      <c r="P42">
        <f t="shared" si="1"/>
        <v>0</v>
      </c>
      <c r="Q42">
        <f t="shared" si="1"/>
        <v>0</v>
      </c>
      <c r="R42">
        <f t="shared" si="1"/>
        <v>0</v>
      </c>
      <c r="S42">
        <f t="shared" si="1"/>
        <v>1</v>
      </c>
      <c r="T42">
        <f t="shared" si="1"/>
        <v>0</v>
      </c>
      <c r="U42">
        <f t="shared" si="1"/>
        <v>1</v>
      </c>
      <c r="W42" s="37"/>
      <c r="X42" s="37"/>
      <c r="Y42" s="37"/>
      <c r="Z42" s="37"/>
      <c r="AA42" s="37"/>
      <c r="AB42" s="37"/>
      <c r="AC42" s="37"/>
      <c r="AD42" s="37"/>
    </row>
    <row r="43" spans="2:30" x14ac:dyDescent="0.2">
      <c r="B43" s="22" t="s">
        <v>576</v>
      </c>
      <c r="C43" s="31"/>
      <c r="D43" s="28">
        <v>166362</v>
      </c>
      <c r="E43" s="28">
        <v>675052</v>
      </c>
      <c r="F43" s="28">
        <v>1489289</v>
      </c>
      <c r="G43" s="28">
        <v>769368</v>
      </c>
      <c r="H43" s="28"/>
      <c r="I43" s="28"/>
      <c r="J43" s="28"/>
      <c r="K43" s="28"/>
      <c r="L43" s="28">
        <v>3100071</v>
      </c>
      <c r="N43">
        <f t="shared" si="1"/>
        <v>0</v>
      </c>
      <c r="O43">
        <f t="shared" si="1"/>
        <v>1</v>
      </c>
      <c r="P43" s="26">
        <f t="shared" si="1"/>
        <v>1</v>
      </c>
      <c r="Q43" s="26">
        <f t="shared" si="1"/>
        <v>1</v>
      </c>
      <c r="R43" s="26">
        <f t="shared" si="1"/>
        <v>1</v>
      </c>
      <c r="S43">
        <f t="shared" si="1"/>
        <v>0</v>
      </c>
      <c r="T43">
        <f t="shared" si="1"/>
        <v>0</v>
      </c>
      <c r="U43">
        <f t="shared" si="1"/>
        <v>0</v>
      </c>
      <c r="W43" s="37"/>
      <c r="X43" s="37"/>
      <c r="Y43" s="37"/>
      <c r="Z43" s="37"/>
      <c r="AA43" s="37"/>
      <c r="AB43" s="37"/>
      <c r="AC43" s="37"/>
      <c r="AD43" s="37"/>
    </row>
    <row r="44" spans="2:30" x14ac:dyDescent="0.2">
      <c r="B44" s="22" t="s">
        <v>622</v>
      </c>
      <c r="C44" s="31">
        <v>974286</v>
      </c>
      <c r="D44" s="28"/>
      <c r="E44" s="28"/>
      <c r="F44" s="28"/>
      <c r="G44" s="28"/>
      <c r="H44" s="28"/>
      <c r="I44" s="28"/>
      <c r="J44" s="28"/>
      <c r="K44" s="28"/>
      <c r="L44" s="28">
        <v>974286</v>
      </c>
      <c r="N44">
        <f t="shared" si="1"/>
        <v>1</v>
      </c>
      <c r="O44">
        <f t="shared" si="1"/>
        <v>0</v>
      </c>
      <c r="P44">
        <f t="shared" si="1"/>
        <v>0</v>
      </c>
      <c r="Q44">
        <f t="shared" si="1"/>
        <v>0</v>
      </c>
      <c r="R44">
        <f t="shared" si="1"/>
        <v>0</v>
      </c>
      <c r="S44">
        <f t="shared" si="1"/>
        <v>0</v>
      </c>
      <c r="T44">
        <f t="shared" si="1"/>
        <v>0</v>
      </c>
      <c r="U44">
        <f t="shared" si="1"/>
        <v>0</v>
      </c>
      <c r="W44" s="37"/>
      <c r="X44" s="37"/>
      <c r="Y44" s="37"/>
      <c r="Z44" s="37"/>
      <c r="AA44" s="37"/>
      <c r="AB44" s="37"/>
      <c r="AC44" s="37"/>
      <c r="AD44" s="37"/>
    </row>
    <row r="45" spans="2:30" x14ac:dyDescent="0.2">
      <c r="B45" s="22" t="s">
        <v>555</v>
      </c>
      <c r="C45" s="31"/>
      <c r="D45" s="28">
        <v>322852</v>
      </c>
      <c r="E45" s="28">
        <v>287258</v>
      </c>
      <c r="F45" s="28">
        <v>1478425</v>
      </c>
      <c r="G45" s="28"/>
      <c r="H45" s="28"/>
      <c r="I45" s="28">
        <v>311341</v>
      </c>
      <c r="J45" s="28"/>
      <c r="K45" s="28"/>
      <c r="L45" s="28">
        <v>2399876</v>
      </c>
      <c r="N45">
        <f t="shared" si="1"/>
        <v>0</v>
      </c>
      <c r="O45">
        <f t="shared" si="1"/>
        <v>1</v>
      </c>
      <c r="P45" s="26">
        <f t="shared" si="1"/>
        <v>1</v>
      </c>
      <c r="Q45" s="26">
        <f t="shared" si="1"/>
        <v>1</v>
      </c>
      <c r="R45">
        <f t="shared" si="1"/>
        <v>0</v>
      </c>
      <c r="S45">
        <f t="shared" si="1"/>
        <v>0</v>
      </c>
      <c r="T45" s="26">
        <f t="shared" si="1"/>
        <v>1</v>
      </c>
      <c r="U45">
        <f t="shared" si="1"/>
        <v>0</v>
      </c>
      <c r="W45" s="37"/>
      <c r="X45" s="37"/>
      <c r="Y45" s="37"/>
      <c r="Z45" s="37"/>
      <c r="AA45" s="37"/>
      <c r="AB45" s="37"/>
      <c r="AC45" s="37"/>
      <c r="AD45" s="37"/>
    </row>
    <row r="46" spans="2:30" x14ac:dyDescent="0.2">
      <c r="B46" s="22" t="s">
        <v>638</v>
      </c>
      <c r="C46" s="31"/>
      <c r="D46" s="28"/>
      <c r="E46" s="28"/>
      <c r="F46" s="28"/>
      <c r="G46" s="28"/>
      <c r="H46" s="28"/>
      <c r="I46" s="28"/>
      <c r="J46" s="28">
        <v>91398</v>
      </c>
      <c r="K46" s="28"/>
      <c r="L46" s="28">
        <v>91398</v>
      </c>
      <c r="N46">
        <f t="shared" si="1"/>
        <v>0</v>
      </c>
      <c r="O46">
        <f t="shared" si="1"/>
        <v>0</v>
      </c>
      <c r="P46">
        <f t="shared" si="1"/>
        <v>0</v>
      </c>
      <c r="Q46">
        <f t="shared" si="1"/>
        <v>0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1</v>
      </c>
      <c r="W46" s="37"/>
      <c r="X46" s="37"/>
      <c r="Y46" s="37"/>
      <c r="Z46" s="37"/>
      <c r="AA46" s="37"/>
      <c r="AB46" s="37"/>
      <c r="AC46" s="37"/>
      <c r="AD46" s="37"/>
    </row>
    <row r="47" spans="2:30" x14ac:dyDescent="0.2">
      <c r="B47" s="22" t="s">
        <v>548</v>
      </c>
      <c r="C47" s="31"/>
      <c r="D47" s="28">
        <v>171000</v>
      </c>
      <c r="E47" s="28"/>
      <c r="F47" s="28">
        <v>700778</v>
      </c>
      <c r="G47" s="28">
        <v>527366</v>
      </c>
      <c r="H47" s="28"/>
      <c r="I47" s="28">
        <v>218020</v>
      </c>
      <c r="J47" s="28"/>
      <c r="K47" s="28"/>
      <c r="L47" s="28">
        <v>1617164</v>
      </c>
      <c r="N47">
        <f t="shared" si="1"/>
        <v>0</v>
      </c>
      <c r="O47">
        <f t="shared" si="1"/>
        <v>1</v>
      </c>
      <c r="P47">
        <f t="shared" si="1"/>
        <v>0</v>
      </c>
      <c r="Q47" s="26">
        <f t="shared" si="1"/>
        <v>1</v>
      </c>
      <c r="R47" s="26">
        <f t="shared" si="1"/>
        <v>1</v>
      </c>
      <c r="S47">
        <f t="shared" si="1"/>
        <v>0</v>
      </c>
      <c r="T47" s="26">
        <f t="shared" si="1"/>
        <v>1</v>
      </c>
      <c r="U47">
        <f t="shared" si="1"/>
        <v>0</v>
      </c>
      <c r="W47" s="37"/>
      <c r="X47" s="37"/>
      <c r="Y47" s="37"/>
      <c r="Z47" s="37"/>
      <c r="AA47" s="37"/>
      <c r="AB47" s="37"/>
      <c r="AC47" s="37"/>
      <c r="AD47" s="37"/>
    </row>
    <row r="48" spans="2:30" x14ac:dyDescent="0.2">
      <c r="B48" s="22" t="s">
        <v>655</v>
      </c>
      <c r="C48" s="31"/>
      <c r="D48" s="28"/>
      <c r="E48" s="28"/>
      <c r="F48" s="28"/>
      <c r="G48" s="28"/>
      <c r="H48" s="28"/>
      <c r="I48" s="28"/>
      <c r="J48" s="28">
        <v>249952</v>
      </c>
      <c r="K48" s="28"/>
      <c r="L48" s="28">
        <v>249952</v>
      </c>
      <c r="N48">
        <f t="shared" si="1"/>
        <v>0</v>
      </c>
      <c r="O48">
        <f t="shared" si="1"/>
        <v>0</v>
      </c>
      <c r="P48">
        <f t="shared" si="1"/>
        <v>0</v>
      </c>
      <c r="Q48">
        <f t="shared" si="1"/>
        <v>0</v>
      </c>
      <c r="R48">
        <f t="shared" si="1"/>
        <v>0</v>
      </c>
      <c r="S48">
        <f t="shared" si="1"/>
        <v>0</v>
      </c>
      <c r="T48">
        <f t="shared" si="1"/>
        <v>0</v>
      </c>
      <c r="U48">
        <f t="shared" si="1"/>
        <v>1</v>
      </c>
      <c r="W48" s="37"/>
      <c r="X48" s="37"/>
      <c r="Y48" s="37"/>
      <c r="Z48" s="37"/>
      <c r="AA48" s="37"/>
      <c r="AB48" s="37"/>
      <c r="AC48" s="37"/>
      <c r="AD48" s="37"/>
    </row>
    <row r="49" spans="2:30" x14ac:dyDescent="0.2">
      <c r="B49" s="22" t="s">
        <v>600</v>
      </c>
      <c r="C49" s="31"/>
      <c r="D49" s="28"/>
      <c r="E49" s="28">
        <v>135548</v>
      </c>
      <c r="F49" s="28">
        <v>1174684</v>
      </c>
      <c r="G49" s="28"/>
      <c r="H49" s="28"/>
      <c r="I49" s="28"/>
      <c r="J49" s="28"/>
      <c r="K49" s="28"/>
      <c r="L49" s="28">
        <v>1310232</v>
      </c>
      <c r="N49">
        <f t="shared" si="1"/>
        <v>0</v>
      </c>
      <c r="O49">
        <f t="shared" si="1"/>
        <v>0</v>
      </c>
      <c r="P49">
        <f t="shared" si="1"/>
        <v>1</v>
      </c>
      <c r="Q49">
        <f t="shared" si="1"/>
        <v>1</v>
      </c>
      <c r="R49">
        <f t="shared" si="1"/>
        <v>0</v>
      </c>
      <c r="S49">
        <f t="shared" si="1"/>
        <v>0</v>
      </c>
      <c r="T49">
        <f t="shared" si="1"/>
        <v>0</v>
      </c>
      <c r="U49">
        <f t="shared" si="1"/>
        <v>0</v>
      </c>
      <c r="W49" s="37"/>
      <c r="X49" s="37"/>
      <c r="Y49" s="37"/>
      <c r="Z49" s="37"/>
      <c r="AA49" s="37"/>
      <c r="AB49" s="37"/>
      <c r="AC49" s="37"/>
      <c r="AD49" s="37"/>
    </row>
    <row r="50" spans="2:30" x14ac:dyDescent="0.2">
      <c r="B50" s="22" t="s">
        <v>653</v>
      </c>
      <c r="C50" s="31"/>
      <c r="D50" s="28"/>
      <c r="E50" s="28"/>
      <c r="F50" s="28"/>
      <c r="G50" s="28"/>
      <c r="H50" s="28"/>
      <c r="I50" s="28"/>
      <c r="J50" s="28">
        <v>260798</v>
      </c>
      <c r="K50" s="28"/>
      <c r="L50" s="28">
        <v>260798</v>
      </c>
      <c r="N50">
        <f t="shared" ref="N50:U81" si="2">IF(C50&gt;0,1,0)</f>
        <v>0</v>
      </c>
      <c r="O50">
        <f t="shared" si="2"/>
        <v>0</v>
      </c>
      <c r="P50">
        <f t="shared" si="2"/>
        <v>0</v>
      </c>
      <c r="Q50">
        <f t="shared" si="2"/>
        <v>0</v>
      </c>
      <c r="R50">
        <f t="shared" si="2"/>
        <v>0</v>
      </c>
      <c r="S50">
        <f t="shared" si="2"/>
        <v>0</v>
      </c>
      <c r="T50">
        <f t="shared" si="2"/>
        <v>0</v>
      </c>
      <c r="U50">
        <f t="shared" si="2"/>
        <v>1</v>
      </c>
      <c r="W50" s="37"/>
      <c r="X50" s="37"/>
      <c r="Y50" s="37"/>
      <c r="Z50" s="37"/>
      <c r="AA50" s="37"/>
      <c r="AB50" s="37"/>
      <c r="AC50" s="37"/>
      <c r="AD50" s="37"/>
    </row>
    <row r="51" spans="2:30" x14ac:dyDescent="0.2">
      <c r="B51" s="22" t="s">
        <v>597</v>
      </c>
      <c r="C51" s="31"/>
      <c r="D51" s="28">
        <v>223751</v>
      </c>
      <c r="E51" s="28"/>
      <c r="F51" s="28">
        <v>360275</v>
      </c>
      <c r="G51" s="28">
        <v>707118</v>
      </c>
      <c r="H51" s="28"/>
      <c r="I51" s="28"/>
      <c r="J51" s="28"/>
      <c r="K51" s="28"/>
      <c r="L51" s="28">
        <v>1291144</v>
      </c>
      <c r="N51">
        <f t="shared" si="2"/>
        <v>0</v>
      </c>
      <c r="O51">
        <f t="shared" si="2"/>
        <v>1</v>
      </c>
      <c r="P51">
        <f t="shared" si="2"/>
        <v>0</v>
      </c>
      <c r="Q51" s="26">
        <f t="shared" si="2"/>
        <v>1</v>
      </c>
      <c r="R51" s="26">
        <f t="shared" si="2"/>
        <v>1</v>
      </c>
      <c r="S51">
        <f t="shared" si="2"/>
        <v>0</v>
      </c>
      <c r="T51">
        <f t="shared" si="2"/>
        <v>0</v>
      </c>
      <c r="U51">
        <f t="shared" si="2"/>
        <v>0</v>
      </c>
      <c r="W51" s="37"/>
      <c r="X51" s="37"/>
      <c r="Y51" s="37"/>
      <c r="Z51" s="37"/>
      <c r="AA51" s="37"/>
      <c r="AB51" s="37"/>
      <c r="AC51" s="37"/>
      <c r="AD51" s="37"/>
    </row>
    <row r="52" spans="2:30" x14ac:dyDescent="0.2">
      <c r="B52" s="22" t="s">
        <v>547</v>
      </c>
      <c r="C52" s="31"/>
      <c r="D52" s="28"/>
      <c r="E52" s="28"/>
      <c r="F52" s="28">
        <v>374422</v>
      </c>
      <c r="G52" s="28">
        <v>508037</v>
      </c>
      <c r="H52" s="28">
        <v>1285521</v>
      </c>
      <c r="I52" s="28">
        <v>627059</v>
      </c>
      <c r="J52" s="28"/>
      <c r="K52" s="28"/>
      <c r="L52" s="28">
        <v>2795039</v>
      </c>
      <c r="N52">
        <f t="shared" si="2"/>
        <v>0</v>
      </c>
      <c r="O52">
        <f t="shared" si="2"/>
        <v>0</v>
      </c>
      <c r="P52">
        <f t="shared" si="2"/>
        <v>0</v>
      </c>
      <c r="Q52">
        <f t="shared" si="2"/>
        <v>1</v>
      </c>
      <c r="R52">
        <f t="shared" si="2"/>
        <v>1</v>
      </c>
      <c r="S52">
        <f t="shared" si="2"/>
        <v>1</v>
      </c>
      <c r="T52">
        <f t="shared" si="2"/>
        <v>1</v>
      </c>
      <c r="U52">
        <f t="shared" si="2"/>
        <v>0</v>
      </c>
      <c r="W52" s="37"/>
      <c r="X52" s="37"/>
      <c r="Y52" s="37"/>
      <c r="Z52" s="37"/>
      <c r="AA52" s="37"/>
      <c r="AB52" s="37"/>
      <c r="AC52" s="37"/>
      <c r="AD52" s="37"/>
    </row>
    <row r="53" spans="2:30" x14ac:dyDescent="0.2">
      <c r="B53" s="22" t="s">
        <v>550</v>
      </c>
      <c r="C53" s="31">
        <v>552453</v>
      </c>
      <c r="D53" s="28"/>
      <c r="E53" s="28">
        <v>316611</v>
      </c>
      <c r="F53" s="28">
        <v>1110731</v>
      </c>
      <c r="G53" s="28"/>
      <c r="H53" s="28"/>
      <c r="I53" s="28">
        <v>299571</v>
      </c>
      <c r="J53" s="28"/>
      <c r="K53" s="28"/>
      <c r="L53" s="28">
        <v>2279366</v>
      </c>
      <c r="N53">
        <f t="shared" si="2"/>
        <v>1</v>
      </c>
      <c r="O53">
        <f t="shared" si="2"/>
        <v>0</v>
      </c>
      <c r="P53">
        <f t="shared" si="2"/>
        <v>1</v>
      </c>
      <c r="Q53">
        <f t="shared" si="2"/>
        <v>1</v>
      </c>
      <c r="R53">
        <f t="shared" si="2"/>
        <v>0</v>
      </c>
      <c r="S53">
        <f t="shared" si="2"/>
        <v>0</v>
      </c>
      <c r="T53">
        <f t="shared" si="2"/>
        <v>1</v>
      </c>
      <c r="U53">
        <f t="shared" si="2"/>
        <v>0</v>
      </c>
      <c r="W53" s="37"/>
      <c r="X53" s="37"/>
      <c r="Y53" s="37"/>
      <c r="Z53" s="37"/>
      <c r="AA53" s="37"/>
      <c r="AB53" s="37"/>
      <c r="AC53" s="37"/>
      <c r="AD53" s="37"/>
    </row>
    <row r="54" spans="2:30" x14ac:dyDescent="0.2">
      <c r="B54" s="22" t="s">
        <v>617</v>
      </c>
      <c r="C54" s="31"/>
      <c r="D54" s="28"/>
      <c r="E54" s="28"/>
      <c r="F54" s="28"/>
      <c r="G54" s="28"/>
      <c r="H54" s="28">
        <v>573247</v>
      </c>
      <c r="I54" s="28"/>
      <c r="J54" s="28">
        <v>66759</v>
      </c>
      <c r="K54" s="28"/>
      <c r="L54" s="28">
        <v>640006</v>
      </c>
      <c r="N54">
        <f t="shared" si="2"/>
        <v>0</v>
      </c>
      <c r="O54">
        <f t="shared" si="2"/>
        <v>0</v>
      </c>
      <c r="P54">
        <f t="shared" si="2"/>
        <v>0</v>
      </c>
      <c r="Q54">
        <f t="shared" si="2"/>
        <v>0</v>
      </c>
      <c r="R54">
        <f t="shared" si="2"/>
        <v>0</v>
      </c>
      <c r="S54">
        <f t="shared" si="2"/>
        <v>1</v>
      </c>
      <c r="T54">
        <f t="shared" si="2"/>
        <v>0</v>
      </c>
      <c r="U54">
        <f t="shared" si="2"/>
        <v>1</v>
      </c>
      <c r="W54" s="37"/>
      <c r="X54" s="37"/>
      <c r="Y54" s="37"/>
      <c r="Z54" s="37"/>
      <c r="AA54" s="37"/>
      <c r="AB54" s="37"/>
      <c r="AC54" s="37"/>
      <c r="AD54" s="37"/>
    </row>
    <row r="55" spans="2:30" x14ac:dyDescent="0.2">
      <c r="B55" s="22" t="s">
        <v>567</v>
      </c>
      <c r="C55" s="31"/>
      <c r="D55" s="28">
        <v>204332</v>
      </c>
      <c r="E55" s="28">
        <v>443958</v>
      </c>
      <c r="F55" s="28">
        <v>717792</v>
      </c>
      <c r="G55" s="28">
        <v>968097</v>
      </c>
      <c r="H55" s="28"/>
      <c r="I55" s="28"/>
      <c r="J55" s="28"/>
      <c r="K55" s="28"/>
      <c r="L55" s="28">
        <v>2334179</v>
      </c>
      <c r="N55">
        <f t="shared" si="2"/>
        <v>0</v>
      </c>
      <c r="O55">
        <f t="shared" si="2"/>
        <v>1</v>
      </c>
      <c r="P55" s="26">
        <f t="shared" si="2"/>
        <v>1</v>
      </c>
      <c r="Q55" s="26">
        <f t="shared" si="2"/>
        <v>1</v>
      </c>
      <c r="R55" s="26">
        <f t="shared" si="2"/>
        <v>1</v>
      </c>
      <c r="S55">
        <f t="shared" si="2"/>
        <v>0</v>
      </c>
      <c r="T55">
        <f t="shared" si="2"/>
        <v>0</v>
      </c>
      <c r="U55">
        <f t="shared" si="2"/>
        <v>0</v>
      </c>
      <c r="W55" s="37"/>
      <c r="X55" s="37"/>
      <c r="Y55" s="37"/>
      <c r="Z55" s="37"/>
      <c r="AA55" s="37"/>
      <c r="AB55" s="37"/>
      <c r="AC55" s="37"/>
      <c r="AD55" s="37"/>
    </row>
    <row r="56" spans="2:30" x14ac:dyDescent="0.2">
      <c r="B56" s="22" t="s">
        <v>620</v>
      </c>
      <c r="C56" s="31">
        <v>605884</v>
      </c>
      <c r="D56" s="28"/>
      <c r="E56" s="28"/>
      <c r="F56" s="28"/>
      <c r="G56" s="28"/>
      <c r="H56" s="28"/>
      <c r="I56" s="28"/>
      <c r="J56" s="28">
        <v>152371</v>
      </c>
      <c r="K56" s="28"/>
      <c r="L56" s="28">
        <v>758255</v>
      </c>
      <c r="N56">
        <f t="shared" si="2"/>
        <v>1</v>
      </c>
      <c r="O56">
        <f t="shared" si="2"/>
        <v>0</v>
      </c>
      <c r="P56">
        <f t="shared" si="2"/>
        <v>0</v>
      </c>
      <c r="Q56">
        <f t="shared" si="2"/>
        <v>0</v>
      </c>
      <c r="R56">
        <f t="shared" si="2"/>
        <v>0</v>
      </c>
      <c r="S56">
        <f t="shared" si="2"/>
        <v>0</v>
      </c>
      <c r="T56">
        <f t="shared" si="2"/>
        <v>0</v>
      </c>
      <c r="U56">
        <f t="shared" si="2"/>
        <v>1</v>
      </c>
      <c r="W56" s="37"/>
      <c r="X56" s="37"/>
      <c r="Y56" s="37"/>
      <c r="Z56" s="37"/>
      <c r="AA56" s="37"/>
      <c r="AB56" s="37"/>
      <c r="AC56" s="37"/>
      <c r="AD56" s="37"/>
    </row>
    <row r="57" spans="2:30" x14ac:dyDescent="0.2">
      <c r="B57" s="22" t="s">
        <v>572</v>
      </c>
      <c r="C57" s="31"/>
      <c r="D57" s="28">
        <v>175158</v>
      </c>
      <c r="E57" s="28">
        <v>42252</v>
      </c>
      <c r="F57" s="28">
        <v>268687</v>
      </c>
      <c r="G57" s="28">
        <v>187171</v>
      </c>
      <c r="H57" s="28"/>
      <c r="I57" s="28">
        <v>171313</v>
      </c>
      <c r="J57" s="28"/>
      <c r="K57" s="28"/>
      <c r="L57" s="28">
        <v>844581</v>
      </c>
      <c r="N57">
        <f t="shared" si="2"/>
        <v>0</v>
      </c>
      <c r="O57">
        <f t="shared" si="2"/>
        <v>1</v>
      </c>
      <c r="P57" s="26">
        <f t="shared" si="2"/>
        <v>1</v>
      </c>
      <c r="Q57" s="26">
        <f t="shared" si="2"/>
        <v>1</v>
      </c>
      <c r="R57" s="26">
        <f t="shared" si="2"/>
        <v>1</v>
      </c>
      <c r="S57">
        <f t="shared" si="2"/>
        <v>0</v>
      </c>
      <c r="T57" s="26">
        <f t="shared" si="2"/>
        <v>1</v>
      </c>
      <c r="U57">
        <f t="shared" si="2"/>
        <v>0</v>
      </c>
      <c r="W57" s="37"/>
      <c r="X57" s="37"/>
      <c r="Y57" s="37"/>
      <c r="Z57" s="37"/>
      <c r="AA57" s="37"/>
      <c r="AB57" s="37"/>
      <c r="AC57" s="37"/>
      <c r="AD57" s="37"/>
    </row>
    <row r="58" spans="2:30" x14ac:dyDescent="0.2">
      <c r="B58" s="22" t="s">
        <v>559</v>
      </c>
      <c r="C58" s="31"/>
      <c r="D58" s="28">
        <v>155118</v>
      </c>
      <c r="E58" s="28">
        <v>618642</v>
      </c>
      <c r="F58" s="28"/>
      <c r="G58" s="28">
        <v>212947</v>
      </c>
      <c r="H58" s="28">
        <v>596685</v>
      </c>
      <c r="I58" s="28">
        <v>731403</v>
      </c>
      <c r="J58" s="28">
        <v>82080</v>
      </c>
      <c r="K58" s="28"/>
      <c r="L58" s="28">
        <v>2396875</v>
      </c>
      <c r="N58">
        <f t="shared" si="2"/>
        <v>0</v>
      </c>
      <c r="O58">
        <f t="shared" si="2"/>
        <v>1</v>
      </c>
      <c r="P58" s="26">
        <f t="shared" si="2"/>
        <v>1</v>
      </c>
      <c r="Q58">
        <f t="shared" si="2"/>
        <v>0</v>
      </c>
      <c r="R58" s="26">
        <f t="shared" si="2"/>
        <v>1</v>
      </c>
      <c r="S58" s="26">
        <f t="shared" si="2"/>
        <v>1</v>
      </c>
      <c r="T58" s="26">
        <f t="shared" si="2"/>
        <v>1</v>
      </c>
      <c r="U58" s="26">
        <f t="shared" si="2"/>
        <v>1</v>
      </c>
      <c r="W58" s="37"/>
      <c r="X58" s="37"/>
      <c r="Y58" s="37"/>
      <c r="Z58" s="37"/>
      <c r="AA58" s="37"/>
      <c r="AB58" s="37"/>
      <c r="AC58" s="37"/>
      <c r="AD58" s="37"/>
    </row>
    <row r="59" spans="2:30" x14ac:dyDescent="0.2">
      <c r="B59" s="22" t="s">
        <v>636</v>
      </c>
      <c r="C59" s="31"/>
      <c r="D59" s="28"/>
      <c r="E59" s="28"/>
      <c r="F59" s="28"/>
      <c r="G59" s="28"/>
      <c r="H59" s="28"/>
      <c r="I59" s="28"/>
      <c r="J59" s="28">
        <v>83872</v>
      </c>
      <c r="K59" s="28"/>
      <c r="L59" s="28">
        <v>83872</v>
      </c>
      <c r="N59">
        <f t="shared" si="2"/>
        <v>0</v>
      </c>
      <c r="O59">
        <f t="shared" si="2"/>
        <v>0</v>
      </c>
      <c r="P59">
        <f t="shared" si="2"/>
        <v>0</v>
      </c>
      <c r="Q59">
        <f t="shared" si="2"/>
        <v>0</v>
      </c>
      <c r="R59">
        <f t="shared" si="2"/>
        <v>0</v>
      </c>
      <c r="S59">
        <f t="shared" si="2"/>
        <v>0</v>
      </c>
      <c r="T59">
        <f t="shared" si="2"/>
        <v>0</v>
      </c>
      <c r="U59">
        <f t="shared" si="2"/>
        <v>1</v>
      </c>
      <c r="W59" s="37"/>
      <c r="X59" s="37"/>
      <c r="Y59" s="37"/>
      <c r="Z59" s="37"/>
      <c r="AA59" s="37"/>
      <c r="AB59" s="37"/>
      <c r="AC59" s="37"/>
      <c r="AD59" s="37"/>
    </row>
    <row r="60" spans="2:30" x14ac:dyDescent="0.2">
      <c r="B60" s="22" t="s">
        <v>544</v>
      </c>
      <c r="C60" s="31"/>
      <c r="D60" s="28"/>
      <c r="E60" s="28">
        <v>328081</v>
      </c>
      <c r="F60" s="28">
        <v>754316</v>
      </c>
      <c r="G60" s="28"/>
      <c r="H60" s="28"/>
      <c r="I60" s="28">
        <v>20376</v>
      </c>
      <c r="J60" s="28"/>
      <c r="K60" s="28"/>
      <c r="L60" s="28">
        <v>1102773</v>
      </c>
      <c r="N60">
        <f t="shared" si="2"/>
        <v>0</v>
      </c>
      <c r="O60">
        <f t="shared" si="2"/>
        <v>0</v>
      </c>
      <c r="P60">
        <f t="shared" si="2"/>
        <v>1</v>
      </c>
      <c r="Q60">
        <f t="shared" si="2"/>
        <v>1</v>
      </c>
      <c r="R60">
        <f t="shared" si="2"/>
        <v>0</v>
      </c>
      <c r="S60">
        <f t="shared" si="2"/>
        <v>0</v>
      </c>
      <c r="T60">
        <f t="shared" si="2"/>
        <v>1</v>
      </c>
      <c r="U60">
        <f t="shared" si="2"/>
        <v>0</v>
      </c>
      <c r="W60" s="37"/>
      <c r="X60" s="37"/>
      <c r="Y60" s="37"/>
      <c r="Z60" s="37"/>
      <c r="AA60" s="37"/>
      <c r="AB60" s="37"/>
      <c r="AC60" s="37"/>
      <c r="AD60" s="37"/>
    </row>
    <row r="61" spans="2:30" x14ac:dyDescent="0.2">
      <c r="B61" s="22" t="s">
        <v>624</v>
      </c>
      <c r="C61" s="31">
        <v>125859</v>
      </c>
      <c r="D61" s="28"/>
      <c r="E61" s="28"/>
      <c r="F61" s="28"/>
      <c r="G61" s="28"/>
      <c r="H61" s="28"/>
      <c r="I61" s="28"/>
      <c r="J61" s="28"/>
      <c r="K61" s="28"/>
      <c r="L61" s="28">
        <v>125859</v>
      </c>
      <c r="N61">
        <f t="shared" si="2"/>
        <v>1</v>
      </c>
      <c r="O61">
        <f t="shared" si="2"/>
        <v>0</v>
      </c>
      <c r="P61">
        <f t="shared" si="2"/>
        <v>0</v>
      </c>
      <c r="Q61">
        <f t="shared" si="2"/>
        <v>0</v>
      </c>
      <c r="R61">
        <f t="shared" si="2"/>
        <v>0</v>
      </c>
      <c r="S61">
        <f t="shared" si="2"/>
        <v>0</v>
      </c>
      <c r="T61">
        <f t="shared" si="2"/>
        <v>0</v>
      </c>
      <c r="U61">
        <f t="shared" si="2"/>
        <v>0</v>
      </c>
      <c r="W61" s="37"/>
      <c r="X61" s="37"/>
      <c r="Y61" s="37"/>
      <c r="Z61" s="37"/>
      <c r="AA61" s="37"/>
      <c r="AB61" s="37"/>
      <c r="AC61" s="37"/>
      <c r="AD61" s="37"/>
    </row>
    <row r="62" spans="2:30" x14ac:dyDescent="0.2">
      <c r="B62" s="22" t="s">
        <v>607</v>
      </c>
      <c r="C62" s="31"/>
      <c r="D62" s="28">
        <v>91865</v>
      </c>
      <c r="E62" s="28">
        <v>486718</v>
      </c>
      <c r="F62" s="28"/>
      <c r="G62" s="28">
        <v>21125</v>
      </c>
      <c r="H62" s="28"/>
      <c r="I62" s="28"/>
      <c r="J62" s="28"/>
      <c r="K62" s="28"/>
      <c r="L62" s="28">
        <v>599708</v>
      </c>
      <c r="N62">
        <f t="shared" si="2"/>
        <v>0</v>
      </c>
      <c r="O62">
        <f t="shared" si="2"/>
        <v>1</v>
      </c>
      <c r="P62" s="26">
        <f t="shared" si="2"/>
        <v>1</v>
      </c>
      <c r="Q62">
        <f t="shared" si="2"/>
        <v>0</v>
      </c>
      <c r="R62">
        <f t="shared" si="2"/>
        <v>1</v>
      </c>
      <c r="S62">
        <f t="shared" si="2"/>
        <v>0</v>
      </c>
      <c r="T62">
        <f t="shared" si="2"/>
        <v>0</v>
      </c>
      <c r="U62">
        <f t="shared" si="2"/>
        <v>0</v>
      </c>
      <c r="W62" s="37"/>
      <c r="X62" s="37"/>
      <c r="Y62" s="37"/>
      <c r="Z62" s="37"/>
      <c r="AA62" s="37"/>
      <c r="AB62" s="37"/>
      <c r="AC62" s="37"/>
      <c r="AD62" s="37"/>
    </row>
    <row r="63" spans="2:30" x14ac:dyDescent="0.2">
      <c r="B63" s="22" t="s">
        <v>649</v>
      </c>
      <c r="C63" s="31"/>
      <c r="D63" s="28"/>
      <c r="E63" s="28"/>
      <c r="F63" s="28"/>
      <c r="G63" s="28"/>
      <c r="H63" s="28"/>
      <c r="I63" s="28"/>
      <c r="J63" s="28">
        <v>38680</v>
      </c>
      <c r="K63" s="28"/>
      <c r="L63" s="28">
        <v>38680</v>
      </c>
      <c r="N63">
        <f t="shared" si="2"/>
        <v>0</v>
      </c>
      <c r="O63">
        <f t="shared" si="2"/>
        <v>0</v>
      </c>
      <c r="P63">
        <f t="shared" si="2"/>
        <v>0</v>
      </c>
      <c r="Q63">
        <f t="shared" si="2"/>
        <v>0</v>
      </c>
      <c r="R63">
        <f t="shared" si="2"/>
        <v>0</v>
      </c>
      <c r="S63">
        <f t="shared" si="2"/>
        <v>0</v>
      </c>
      <c r="T63">
        <f t="shared" si="2"/>
        <v>0</v>
      </c>
      <c r="U63">
        <f t="shared" si="2"/>
        <v>1</v>
      </c>
      <c r="W63" s="37"/>
      <c r="X63" s="37"/>
      <c r="Y63" s="37"/>
      <c r="Z63" s="37"/>
      <c r="AA63" s="37"/>
      <c r="AB63" s="37"/>
      <c r="AC63" s="37"/>
      <c r="AD63" s="37"/>
    </row>
    <row r="64" spans="2:30" x14ac:dyDescent="0.2">
      <c r="B64" s="22" t="s">
        <v>579</v>
      </c>
      <c r="C64" s="31"/>
      <c r="D64" s="28"/>
      <c r="E64" s="28">
        <v>952822</v>
      </c>
      <c r="F64" s="28"/>
      <c r="G64" s="28"/>
      <c r="H64" s="28"/>
      <c r="I64" s="28">
        <v>341049</v>
      </c>
      <c r="J64" s="28"/>
      <c r="K64" s="28"/>
      <c r="L64" s="28">
        <v>1293871</v>
      </c>
      <c r="N64">
        <f t="shared" si="2"/>
        <v>0</v>
      </c>
      <c r="O64">
        <f t="shared" si="2"/>
        <v>0</v>
      </c>
      <c r="P64">
        <f t="shared" si="2"/>
        <v>1</v>
      </c>
      <c r="Q64">
        <f t="shared" si="2"/>
        <v>0</v>
      </c>
      <c r="R64">
        <f t="shared" si="2"/>
        <v>0</v>
      </c>
      <c r="S64">
        <f t="shared" si="2"/>
        <v>0</v>
      </c>
      <c r="T64">
        <f t="shared" si="2"/>
        <v>1</v>
      </c>
      <c r="U64">
        <f t="shared" si="2"/>
        <v>0</v>
      </c>
      <c r="W64" s="37"/>
      <c r="X64" s="37"/>
      <c r="Y64" s="37"/>
      <c r="Z64" s="37"/>
      <c r="AA64" s="37"/>
      <c r="AB64" s="37"/>
      <c r="AC64" s="37"/>
      <c r="AD64" s="37"/>
    </row>
    <row r="65" spans="2:30" x14ac:dyDescent="0.2">
      <c r="B65" s="22" t="s">
        <v>587</v>
      </c>
      <c r="C65" s="31"/>
      <c r="D65" s="28">
        <v>153171</v>
      </c>
      <c r="E65" s="28">
        <v>103241</v>
      </c>
      <c r="F65" s="28">
        <v>528863</v>
      </c>
      <c r="G65" s="28">
        <v>458773</v>
      </c>
      <c r="H65" s="28">
        <v>255034</v>
      </c>
      <c r="I65" s="28">
        <v>484431</v>
      </c>
      <c r="J65" s="28">
        <v>87595</v>
      </c>
      <c r="K65" s="28"/>
      <c r="L65" s="28">
        <v>2071108</v>
      </c>
      <c r="N65">
        <f t="shared" si="2"/>
        <v>0</v>
      </c>
      <c r="O65">
        <f t="shared" si="2"/>
        <v>1</v>
      </c>
      <c r="P65" s="26">
        <f t="shared" si="2"/>
        <v>1</v>
      </c>
      <c r="Q65" s="26">
        <f t="shared" si="2"/>
        <v>1</v>
      </c>
      <c r="R65" s="26">
        <f t="shared" si="2"/>
        <v>1</v>
      </c>
      <c r="S65" s="26">
        <f t="shared" si="2"/>
        <v>1</v>
      </c>
      <c r="T65" s="26">
        <f t="shared" si="2"/>
        <v>1</v>
      </c>
      <c r="U65" s="26">
        <f t="shared" si="2"/>
        <v>1</v>
      </c>
      <c r="W65" s="37"/>
      <c r="X65" s="37"/>
      <c r="Y65" s="37"/>
      <c r="Z65" s="37"/>
      <c r="AA65" s="37"/>
      <c r="AB65" s="37"/>
      <c r="AC65" s="37"/>
      <c r="AD65" s="37"/>
    </row>
    <row r="66" spans="2:30" x14ac:dyDescent="0.2">
      <c r="B66" s="22" t="s">
        <v>631</v>
      </c>
      <c r="C66" s="31"/>
      <c r="D66" s="28"/>
      <c r="E66" s="28"/>
      <c r="F66" s="28"/>
      <c r="G66" s="28"/>
      <c r="H66" s="28">
        <v>1568930</v>
      </c>
      <c r="I66" s="28"/>
      <c r="J66" s="28">
        <v>258334</v>
      </c>
      <c r="K66" s="28"/>
      <c r="L66" s="28">
        <v>1827264</v>
      </c>
      <c r="N66">
        <f t="shared" si="2"/>
        <v>0</v>
      </c>
      <c r="O66">
        <f t="shared" si="2"/>
        <v>0</v>
      </c>
      <c r="P66">
        <f t="shared" si="2"/>
        <v>0</v>
      </c>
      <c r="Q66">
        <f t="shared" si="2"/>
        <v>0</v>
      </c>
      <c r="R66">
        <f t="shared" si="2"/>
        <v>0</v>
      </c>
      <c r="S66">
        <f t="shared" si="2"/>
        <v>1</v>
      </c>
      <c r="T66">
        <f t="shared" si="2"/>
        <v>0</v>
      </c>
      <c r="U66">
        <f t="shared" si="2"/>
        <v>1</v>
      </c>
      <c r="W66" s="37"/>
      <c r="X66" s="37"/>
      <c r="Y66" s="37"/>
      <c r="Z66" s="37"/>
      <c r="AA66" s="37"/>
      <c r="AB66" s="37"/>
      <c r="AC66" s="37"/>
      <c r="AD66" s="37"/>
    </row>
    <row r="67" spans="2:30" x14ac:dyDescent="0.2">
      <c r="B67" s="22" t="s">
        <v>590</v>
      </c>
      <c r="C67" s="31"/>
      <c r="D67" s="28">
        <v>82157</v>
      </c>
      <c r="E67" s="28">
        <v>2420702</v>
      </c>
      <c r="F67" s="28">
        <v>168869</v>
      </c>
      <c r="G67" s="28"/>
      <c r="H67" s="28"/>
      <c r="I67" s="28"/>
      <c r="J67" s="28"/>
      <c r="K67" s="28"/>
      <c r="L67" s="28">
        <v>2671728</v>
      </c>
      <c r="N67">
        <f t="shared" si="2"/>
        <v>0</v>
      </c>
      <c r="O67">
        <f t="shared" si="2"/>
        <v>1</v>
      </c>
      <c r="P67" s="26">
        <f t="shared" si="2"/>
        <v>1</v>
      </c>
      <c r="Q67" s="26">
        <f t="shared" si="2"/>
        <v>1</v>
      </c>
      <c r="R67">
        <f t="shared" si="2"/>
        <v>0</v>
      </c>
      <c r="S67">
        <f t="shared" si="2"/>
        <v>0</v>
      </c>
      <c r="T67">
        <f t="shared" si="2"/>
        <v>0</v>
      </c>
      <c r="U67">
        <f t="shared" si="2"/>
        <v>0</v>
      </c>
      <c r="W67" s="37"/>
      <c r="X67" s="37"/>
      <c r="Y67" s="37"/>
      <c r="Z67" s="37"/>
      <c r="AA67" s="37"/>
      <c r="AB67" s="37"/>
      <c r="AC67" s="37"/>
      <c r="AD67" s="37"/>
    </row>
    <row r="68" spans="2:30" x14ac:dyDescent="0.2">
      <c r="B68" s="22" t="s">
        <v>571</v>
      </c>
      <c r="C68" s="31">
        <v>613899</v>
      </c>
      <c r="D68" s="28">
        <v>227067</v>
      </c>
      <c r="E68" s="28">
        <v>312984</v>
      </c>
      <c r="F68" s="28">
        <v>1168254</v>
      </c>
      <c r="G68" s="28">
        <v>267547</v>
      </c>
      <c r="H68" s="28"/>
      <c r="I68" s="28">
        <v>1309</v>
      </c>
      <c r="J68" s="28">
        <v>211991</v>
      </c>
      <c r="K68" s="28"/>
      <c r="L68" s="28">
        <v>2803051</v>
      </c>
      <c r="N68" s="26">
        <f t="shared" si="2"/>
        <v>1</v>
      </c>
      <c r="O68">
        <f t="shared" si="2"/>
        <v>1</v>
      </c>
      <c r="P68" s="26">
        <f t="shared" si="2"/>
        <v>1</v>
      </c>
      <c r="Q68" s="26">
        <f t="shared" si="2"/>
        <v>1</v>
      </c>
      <c r="R68" s="26">
        <f t="shared" si="2"/>
        <v>1</v>
      </c>
      <c r="S68">
        <f t="shared" si="2"/>
        <v>0</v>
      </c>
      <c r="T68" s="26">
        <f t="shared" si="2"/>
        <v>1</v>
      </c>
      <c r="U68" s="26">
        <f t="shared" si="2"/>
        <v>1</v>
      </c>
      <c r="W68" s="37"/>
      <c r="X68" s="37"/>
      <c r="Y68" s="37"/>
      <c r="Z68" s="37"/>
      <c r="AA68" s="37"/>
      <c r="AB68" s="37"/>
      <c r="AC68" s="37"/>
      <c r="AD68" s="37"/>
    </row>
    <row r="69" spans="2:30" x14ac:dyDescent="0.2">
      <c r="B69" s="22" t="s">
        <v>647</v>
      </c>
      <c r="C69" s="31"/>
      <c r="D69" s="28"/>
      <c r="E69" s="28"/>
      <c r="F69" s="28"/>
      <c r="G69" s="28"/>
      <c r="H69" s="28">
        <v>600917</v>
      </c>
      <c r="I69" s="28"/>
      <c r="J69" s="28">
        <v>44132</v>
      </c>
      <c r="K69" s="28"/>
      <c r="L69" s="28">
        <v>645049</v>
      </c>
      <c r="N69">
        <f t="shared" si="2"/>
        <v>0</v>
      </c>
      <c r="O69">
        <f t="shared" si="2"/>
        <v>0</v>
      </c>
      <c r="P69">
        <f t="shared" si="2"/>
        <v>0</v>
      </c>
      <c r="Q69">
        <f t="shared" si="2"/>
        <v>0</v>
      </c>
      <c r="R69">
        <f t="shared" si="2"/>
        <v>0</v>
      </c>
      <c r="S69">
        <f t="shared" si="2"/>
        <v>1</v>
      </c>
      <c r="T69">
        <f t="shared" si="2"/>
        <v>0</v>
      </c>
      <c r="U69">
        <f t="shared" si="2"/>
        <v>1</v>
      </c>
      <c r="W69" s="37"/>
      <c r="X69" s="37"/>
      <c r="Y69" s="37"/>
      <c r="Z69" s="37"/>
      <c r="AA69" s="37"/>
      <c r="AB69" s="37"/>
      <c r="AC69" s="37"/>
      <c r="AD69" s="37"/>
    </row>
    <row r="70" spans="2:30" x14ac:dyDescent="0.2">
      <c r="B70" s="22" t="s">
        <v>574</v>
      </c>
      <c r="C70" s="31"/>
      <c r="D70" s="28">
        <v>139503</v>
      </c>
      <c r="E70" s="28">
        <v>471683</v>
      </c>
      <c r="F70" s="28">
        <v>868881</v>
      </c>
      <c r="G70" s="28">
        <v>326530</v>
      </c>
      <c r="H70" s="28"/>
      <c r="I70" s="28">
        <v>155642</v>
      </c>
      <c r="J70" s="28"/>
      <c r="K70" s="28"/>
      <c r="L70" s="28">
        <v>1962239</v>
      </c>
      <c r="N70">
        <f t="shared" si="2"/>
        <v>0</v>
      </c>
      <c r="O70">
        <f t="shared" si="2"/>
        <v>1</v>
      </c>
      <c r="P70" s="26">
        <f t="shared" si="2"/>
        <v>1</v>
      </c>
      <c r="Q70" s="26">
        <f t="shared" si="2"/>
        <v>1</v>
      </c>
      <c r="R70" s="26">
        <f t="shared" si="2"/>
        <v>1</v>
      </c>
      <c r="S70">
        <f t="shared" si="2"/>
        <v>0</v>
      </c>
      <c r="T70" s="26">
        <f t="shared" si="2"/>
        <v>1</v>
      </c>
      <c r="U70">
        <f t="shared" si="2"/>
        <v>0</v>
      </c>
      <c r="W70" s="37"/>
      <c r="X70" s="37"/>
      <c r="Y70" s="37"/>
      <c r="Z70" s="37"/>
      <c r="AA70" s="37"/>
      <c r="AB70" s="37"/>
      <c r="AC70" s="37"/>
      <c r="AD70" s="37"/>
    </row>
    <row r="71" spans="2:30" x14ac:dyDescent="0.2">
      <c r="B71" s="22" t="s">
        <v>621</v>
      </c>
      <c r="C71" s="31"/>
      <c r="D71" s="28"/>
      <c r="E71" s="28"/>
      <c r="F71" s="28"/>
      <c r="G71" s="28"/>
      <c r="H71" s="28"/>
      <c r="I71" s="28"/>
      <c r="J71" s="28">
        <v>148912</v>
      </c>
      <c r="K71" s="28"/>
      <c r="L71" s="28">
        <v>148912</v>
      </c>
      <c r="N71">
        <f t="shared" si="2"/>
        <v>0</v>
      </c>
      <c r="O71">
        <f t="shared" si="2"/>
        <v>0</v>
      </c>
      <c r="P71">
        <f t="shared" si="2"/>
        <v>0</v>
      </c>
      <c r="Q71">
        <f t="shared" si="2"/>
        <v>0</v>
      </c>
      <c r="R71">
        <f t="shared" si="2"/>
        <v>0</v>
      </c>
      <c r="S71">
        <f t="shared" si="2"/>
        <v>0</v>
      </c>
      <c r="T71">
        <f t="shared" si="2"/>
        <v>0</v>
      </c>
      <c r="U71">
        <f t="shared" si="2"/>
        <v>1</v>
      </c>
      <c r="W71" s="37"/>
      <c r="X71" s="37"/>
      <c r="Y71" s="37"/>
      <c r="Z71" s="37"/>
      <c r="AA71" s="37"/>
      <c r="AB71" s="37"/>
      <c r="AC71" s="37"/>
      <c r="AD71" s="37"/>
    </row>
    <row r="72" spans="2:30" x14ac:dyDescent="0.2">
      <c r="B72" s="22" t="s">
        <v>604</v>
      </c>
      <c r="C72" s="31"/>
      <c r="D72" s="28">
        <v>117700</v>
      </c>
      <c r="E72" s="28"/>
      <c r="F72" s="28">
        <v>434480</v>
      </c>
      <c r="G72" s="28"/>
      <c r="H72" s="28"/>
      <c r="I72" s="28">
        <v>234222</v>
      </c>
      <c r="J72" s="28"/>
      <c r="K72" s="28"/>
      <c r="L72" s="28">
        <v>786402</v>
      </c>
      <c r="N72">
        <f t="shared" si="2"/>
        <v>0</v>
      </c>
      <c r="O72">
        <f t="shared" si="2"/>
        <v>1</v>
      </c>
      <c r="P72">
        <f t="shared" si="2"/>
        <v>0</v>
      </c>
      <c r="Q72" s="26">
        <f t="shared" si="2"/>
        <v>1</v>
      </c>
      <c r="R72">
        <f t="shared" si="2"/>
        <v>0</v>
      </c>
      <c r="S72">
        <f t="shared" si="2"/>
        <v>0</v>
      </c>
      <c r="T72" s="26">
        <f t="shared" si="2"/>
        <v>1</v>
      </c>
      <c r="U72">
        <f t="shared" si="2"/>
        <v>0</v>
      </c>
      <c r="W72" s="37"/>
      <c r="X72" s="37"/>
      <c r="Y72" s="37"/>
      <c r="Z72" s="37"/>
      <c r="AA72" s="37"/>
      <c r="AB72" s="37"/>
      <c r="AC72" s="37"/>
      <c r="AD72" s="37"/>
    </row>
    <row r="73" spans="2:30" x14ac:dyDescent="0.2">
      <c r="B73" s="22" t="s">
        <v>589</v>
      </c>
      <c r="C73" s="31">
        <v>323617</v>
      </c>
      <c r="D73" s="28">
        <v>385546</v>
      </c>
      <c r="E73" s="28">
        <v>1432881</v>
      </c>
      <c r="F73" s="28"/>
      <c r="G73" s="28">
        <v>78862</v>
      </c>
      <c r="H73" s="28">
        <v>1450139</v>
      </c>
      <c r="I73" s="28"/>
      <c r="J73" s="28"/>
      <c r="K73" s="28"/>
      <c r="L73" s="28">
        <v>3671045</v>
      </c>
      <c r="N73" s="26">
        <f t="shared" si="2"/>
        <v>1</v>
      </c>
      <c r="O73">
        <f t="shared" si="2"/>
        <v>1</v>
      </c>
      <c r="P73" s="26">
        <f t="shared" si="2"/>
        <v>1</v>
      </c>
      <c r="Q73">
        <f t="shared" si="2"/>
        <v>0</v>
      </c>
      <c r="R73" s="26">
        <f t="shared" si="2"/>
        <v>1</v>
      </c>
      <c r="S73" s="26">
        <f t="shared" si="2"/>
        <v>1</v>
      </c>
      <c r="T73">
        <f t="shared" si="2"/>
        <v>0</v>
      </c>
      <c r="U73">
        <f t="shared" si="2"/>
        <v>0</v>
      </c>
      <c r="W73" s="37"/>
      <c r="X73" s="37"/>
      <c r="Y73" s="37"/>
      <c r="Z73" s="37"/>
      <c r="AA73" s="37"/>
      <c r="AB73" s="37"/>
      <c r="AC73" s="37"/>
      <c r="AD73" s="37"/>
    </row>
    <row r="74" spans="2:30" x14ac:dyDescent="0.2">
      <c r="B74" s="22" t="s">
        <v>654</v>
      </c>
      <c r="C74" s="31"/>
      <c r="D74" s="28"/>
      <c r="E74" s="28"/>
      <c r="F74" s="28"/>
      <c r="G74" s="28"/>
      <c r="H74" s="28">
        <v>778929</v>
      </c>
      <c r="I74" s="28"/>
      <c r="J74" s="28"/>
      <c r="K74" s="28"/>
      <c r="L74" s="28">
        <v>778929</v>
      </c>
      <c r="N74">
        <f t="shared" si="2"/>
        <v>0</v>
      </c>
      <c r="O74">
        <f t="shared" si="2"/>
        <v>0</v>
      </c>
      <c r="P74">
        <f t="shared" si="2"/>
        <v>0</v>
      </c>
      <c r="Q74">
        <f t="shared" si="2"/>
        <v>0</v>
      </c>
      <c r="R74">
        <f t="shared" si="2"/>
        <v>0</v>
      </c>
      <c r="S74">
        <f t="shared" si="2"/>
        <v>1</v>
      </c>
      <c r="T74">
        <f t="shared" si="2"/>
        <v>0</v>
      </c>
      <c r="U74">
        <f t="shared" si="2"/>
        <v>0</v>
      </c>
      <c r="W74" s="37"/>
      <c r="X74" s="37"/>
      <c r="Y74" s="37"/>
      <c r="Z74" s="37"/>
      <c r="AA74" s="37"/>
      <c r="AB74" s="37"/>
      <c r="AC74" s="37"/>
      <c r="AD74" s="37"/>
    </row>
    <row r="75" spans="2:30" x14ac:dyDescent="0.2">
      <c r="B75" s="22" t="s">
        <v>598</v>
      </c>
      <c r="C75" s="31"/>
      <c r="D75" s="28">
        <v>215575</v>
      </c>
      <c r="E75" s="28">
        <v>815837</v>
      </c>
      <c r="F75" s="28"/>
      <c r="G75" s="28">
        <v>11592</v>
      </c>
      <c r="H75" s="28"/>
      <c r="I75" s="28"/>
      <c r="J75" s="28"/>
      <c r="K75" s="28"/>
      <c r="L75" s="28">
        <v>1043004</v>
      </c>
      <c r="N75">
        <f t="shared" si="2"/>
        <v>0</v>
      </c>
      <c r="O75">
        <f t="shared" si="2"/>
        <v>1</v>
      </c>
      <c r="P75" s="26">
        <f t="shared" si="2"/>
        <v>1</v>
      </c>
      <c r="Q75">
        <f t="shared" si="2"/>
        <v>0</v>
      </c>
      <c r="R75" s="26">
        <f t="shared" si="2"/>
        <v>1</v>
      </c>
      <c r="S75">
        <f t="shared" si="2"/>
        <v>0</v>
      </c>
      <c r="T75">
        <f t="shared" si="2"/>
        <v>0</v>
      </c>
      <c r="U75">
        <f t="shared" si="2"/>
        <v>0</v>
      </c>
      <c r="W75" s="37"/>
      <c r="X75" s="37"/>
      <c r="Y75" s="37"/>
      <c r="Z75" s="37"/>
      <c r="AA75" s="37"/>
      <c r="AB75" s="37"/>
      <c r="AC75" s="37"/>
      <c r="AD75" s="37"/>
    </row>
    <row r="76" spans="2:30" x14ac:dyDescent="0.2">
      <c r="B76" s="22" t="s">
        <v>601</v>
      </c>
      <c r="C76" s="31">
        <v>396880</v>
      </c>
      <c r="D76" s="28">
        <v>179295</v>
      </c>
      <c r="E76" s="28">
        <v>475179</v>
      </c>
      <c r="F76" s="28">
        <v>991975</v>
      </c>
      <c r="G76" s="28">
        <v>113044</v>
      </c>
      <c r="H76" s="28"/>
      <c r="I76" s="28"/>
      <c r="J76" s="28"/>
      <c r="K76" s="28"/>
      <c r="L76" s="28">
        <v>2156373</v>
      </c>
      <c r="N76" s="26">
        <f t="shared" si="2"/>
        <v>1</v>
      </c>
      <c r="O76">
        <f t="shared" si="2"/>
        <v>1</v>
      </c>
      <c r="P76" s="26">
        <f t="shared" si="2"/>
        <v>1</v>
      </c>
      <c r="Q76" s="26">
        <f t="shared" si="2"/>
        <v>1</v>
      </c>
      <c r="R76" s="26">
        <f t="shared" si="2"/>
        <v>1</v>
      </c>
      <c r="S76">
        <f t="shared" si="2"/>
        <v>0</v>
      </c>
      <c r="T76">
        <f t="shared" si="2"/>
        <v>0</v>
      </c>
      <c r="U76">
        <f t="shared" si="2"/>
        <v>0</v>
      </c>
      <c r="W76" s="37"/>
      <c r="X76" s="37"/>
      <c r="Y76" s="37"/>
      <c r="Z76" s="37"/>
      <c r="AA76" s="37"/>
      <c r="AB76" s="37"/>
      <c r="AC76" s="37"/>
      <c r="AD76" s="37"/>
    </row>
    <row r="77" spans="2:30" x14ac:dyDescent="0.2">
      <c r="B77" s="22" t="s">
        <v>645</v>
      </c>
      <c r="C77" s="31"/>
      <c r="D77" s="28"/>
      <c r="E77" s="28"/>
      <c r="F77" s="28"/>
      <c r="G77" s="28"/>
      <c r="H77" s="28">
        <v>505260</v>
      </c>
      <c r="I77" s="28"/>
      <c r="J77" s="28">
        <v>81373</v>
      </c>
      <c r="K77" s="28"/>
      <c r="L77" s="28">
        <v>586633</v>
      </c>
      <c r="N77">
        <f t="shared" si="2"/>
        <v>0</v>
      </c>
      <c r="O77">
        <f t="shared" si="2"/>
        <v>0</v>
      </c>
      <c r="P77">
        <f t="shared" si="2"/>
        <v>0</v>
      </c>
      <c r="Q77">
        <f t="shared" si="2"/>
        <v>0</v>
      </c>
      <c r="R77">
        <f t="shared" si="2"/>
        <v>0</v>
      </c>
      <c r="S77">
        <f t="shared" si="2"/>
        <v>1</v>
      </c>
      <c r="T77">
        <f t="shared" si="2"/>
        <v>0</v>
      </c>
      <c r="U77">
        <f t="shared" si="2"/>
        <v>1</v>
      </c>
      <c r="W77" s="37"/>
      <c r="X77" s="37"/>
      <c r="Y77" s="37"/>
      <c r="Z77" s="37"/>
      <c r="AA77" s="37"/>
      <c r="AB77" s="37"/>
      <c r="AC77" s="37"/>
      <c r="AD77" s="37"/>
    </row>
    <row r="78" spans="2:30" x14ac:dyDescent="0.2">
      <c r="B78" s="22" t="s">
        <v>563</v>
      </c>
      <c r="C78" s="31"/>
      <c r="D78" s="28">
        <v>450352</v>
      </c>
      <c r="E78" s="28">
        <v>341456</v>
      </c>
      <c r="F78" s="28">
        <v>2319338</v>
      </c>
      <c r="G78" s="28">
        <v>319709</v>
      </c>
      <c r="H78" s="28"/>
      <c r="I78" s="28">
        <v>272253</v>
      </c>
      <c r="J78" s="28"/>
      <c r="K78" s="28"/>
      <c r="L78" s="28">
        <v>3703108</v>
      </c>
      <c r="N78">
        <f t="shared" si="2"/>
        <v>0</v>
      </c>
      <c r="O78">
        <f t="shared" si="2"/>
        <v>1</v>
      </c>
      <c r="P78" s="26">
        <f t="shared" si="2"/>
        <v>1</v>
      </c>
      <c r="Q78" s="26">
        <f t="shared" si="2"/>
        <v>1</v>
      </c>
      <c r="R78" s="26">
        <f t="shared" si="2"/>
        <v>1</v>
      </c>
      <c r="S78">
        <f t="shared" si="2"/>
        <v>0</v>
      </c>
      <c r="T78" s="26">
        <f t="shared" si="2"/>
        <v>1</v>
      </c>
      <c r="U78">
        <f t="shared" si="2"/>
        <v>0</v>
      </c>
      <c r="W78" s="37"/>
      <c r="X78" s="37"/>
      <c r="Y78" s="37"/>
      <c r="Z78" s="37"/>
      <c r="AA78" s="37"/>
      <c r="AB78" s="37"/>
      <c r="AC78" s="37"/>
      <c r="AD78" s="37"/>
    </row>
    <row r="79" spans="2:30" x14ac:dyDescent="0.2">
      <c r="B79" s="22" t="s">
        <v>614</v>
      </c>
      <c r="C79" s="31"/>
      <c r="D79" s="28"/>
      <c r="E79" s="28"/>
      <c r="F79" s="28"/>
      <c r="G79" s="28"/>
      <c r="H79" s="28"/>
      <c r="I79" s="28"/>
      <c r="J79" s="28">
        <v>221368</v>
      </c>
      <c r="K79" s="28"/>
      <c r="L79" s="28">
        <v>221368</v>
      </c>
      <c r="N79">
        <f t="shared" si="2"/>
        <v>0</v>
      </c>
      <c r="O79">
        <f t="shared" si="2"/>
        <v>0</v>
      </c>
      <c r="P79">
        <f t="shared" si="2"/>
        <v>0</v>
      </c>
      <c r="Q79">
        <f t="shared" si="2"/>
        <v>0</v>
      </c>
      <c r="R79">
        <f t="shared" si="2"/>
        <v>0</v>
      </c>
      <c r="S79">
        <f t="shared" si="2"/>
        <v>0</v>
      </c>
      <c r="T79">
        <f t="shared" si="2"/>
        <v>0</v>
      </c>
      <c r="U79">
        <f t="shared" si="2"/>
        <v>1</v>
      </c>
      <c r="W79" s="37"/>
      <c r="X79" s="37"/>
      <c r="Y79" s="37"/>
      <c r="Z79" s="37"/>
      <c r="AA79" s="37"/>
      <c r="AB79" s="37"/>
      <c r="AC79" s="37"/>
      <c r="AD79" s="37"/>
    </row>
    <row r="80" spans="2:30" x14ac:dyDescent="0.2">
      <c r="B80" s="22" t="s">
        <v>603</v>
      </c>
      <c r="C80" s="31"/>
      <c r="D80" s="28">
        <v>76918</v>
      </c>
      <c r="E80" s="28"/>
      <c r="F80" s="28"/>
      <c r="G80" s="28">
        <v>59969</v>
      </c>
      <c r="H80" s="28"/>
      <c r="I80" s="28">
        <v>295364</v>
      </c>
      <c r="J80" s="28"/>
      <c r="K80" s="28"/>
      <c r="L80" s="28">
        <v>432251</v>
      </c>
      <c r="N80">
        <f t="shared" si="2"/>
        <v>0</v>
      </c>
      <c r="O80">
        <f t="shared" si="2"/>
        <v>1</v>
      </c>
      <c r="P80">
        <f t="shared" si="2"/>
        <v>0</v>
      </c>
      <c r="Q80">
        <f t="shared" si="2"/>
        <v>0</v>
      </c>
      <c r="R80" s="26">
        <f t="shared" si="2"/>
        <v>1</v>
      </c>
      <c r="S80">
        <f t="shared" si="2"/>
        <v>0</v>
      </c>
      <c r="T80" s="26">
        <f t="shared" si="2"/>
        <v>1</v>
      </c>
      <c r="U80">
        <f t="shared" si="2"/>
        <v>0</v>
      </c>
      <c r="W80" s="37"/>
      <c r="X80" s="37"/>
      <c r="Y80" s="37"/>
      <c r="Z80" s="37"/>
      <c r="AA80" s="37"/>
      <c r="AB80" s="37"/>
      <c r="AC80" s="37"/>
      <c r="AD80" s="37"/>
    </row>
    <row r="81" spans="2:30" x14ac:dyDescent="0.2">
      <c r="B81" s="22" t="s">
        <v>545</v>
      </c>
      <c r="C81" s="31"/>
      <c r="D81" s="28"/>
      <c r="E81" s="28">
        <v>1492701</v>
      </c>
      <c r="F81" s="28">
        <v>517252</v>
      </c>
      <c r="G81" s="28"/>
      <c r="H81" s="28">
        <v>852592</v>
      </c>
      <c r="I81" s="28">
        <v>275591</v>
      </c>
      <c r="J81" s="28"/>
      <c r="K81" s="28"/>
      <c r="L81" s="28">
        <v>3138136</v>
      </c>
      <c r="N81">
        <f t="shared" si="2"/>
        <v>0</v>
      </c>
      <c r="O81">
        <f t="shared" si="2"/>
        <v>0</v>
      </c>
      <c r="P81">
        <f t="shared" si="2"/>
        <v>1</v>
      </c>
      <c r="Q81">
        <f t="shared" si="2"/>
        <v>1</v>
      </c>
      <c r="R81">
        <f t="shared" si="2"/>
        <v>0</v>
      </c>
      <c r="S81">
        <f t="shared" si="2"/>
        <v>1</v>
      </c>
      <c r="T81">
        <f t="shared" si="2"/>
        <v>1</v>
      </c>
      <c r="U81">
        <f t="shared" ref="U81:U118" si="3">IF(J81&gt;0,1,0)</f>
        <v>0</v>
      </c>
      <c r="W81" s="37"/>
      <c r="X81" s="37"/>
      <c r="Y81" s="37"/>
      <c r="Z81" s="37"/>
      <c r="AA81" s="37"/>
      <c r="AB81" s="37"/>
      <c r="AC81" s="37"/>
      <c r="AD81" s="37"/>
    </row>
    <row r="82" spans="2:30" x14ac:dyDescent="0.2">
      <c r="B82" s="22" t="s">
        <v>595</v>
      </c>
      <c r="C82" s="31">
        <v>292652</v>
      </c>
      <c r="D82" s="28"/>
      <c r="E82" s="28"/>
      <c r="F82" s="28"/>
      <c r="G82" s="28">
        <v>1141198</v>
      </c>
      <c r="H82" s="28"/>
      <c r="I82" s="28">
        <v>37078</v>
      </c>
      <c r="J82" s="28"/>
      <c r="K82" s="28"/>
      <c r="L82" s="28">
        <v>1470928</v>
      </c>
      <c r="N82">
        <f t="shared" ref="N82:T118" si="4">IF(C82&gt;0,1,0)</f>
        <v>1</v>
      </c>
      <c r="O82">
        <f t="shared" si="4"/>
        <v>0</v>
      </c>
      <c r="P82">
        <f t="shared" si="4"/>
        <v>0</v>
      </c>
      <c r="Q82">
        <f t="shared" si="4"/>
        <v>0</v>
      </c>
      <c r="R82">
        <f t="shared" si="4"/>
        <v>1</v>
      </c>
      <c r="S82">
        <f t="shared" si="4"/>
        <v>0</v>
      </c>
      <c r="T82">
        <f t="shared" si="4"/>
        <v>1</v>
      </c>
      <c r="U82">
        <f t="shared" si="3"/>
        <v>0</v>
      </c>
      <c r="W82" s="37"/>
      <c r="X82" s="37"/>
      <c r="Y82" s="37"/>
      <c r="Z82" s="37"/>
      <c r="AA82" s="37"/>
      <c r="AB82" s="37"/>
      <c r="AC82" s="37"/>
      <c r="AD82" s="37"/>
    </row>
    <row r="83" spans="2:30" x14ac:dyDescent="0.2">
      <c r="B83" s="22" t="s">
        <v>582</v>
      </c>
      <c r="C83" s="31"/>
      <c r="D83" s="28">
        <v>62507</v>
      </c>
      <c r="E83" s="28"/>
      <c r="F83" s="28"/>
      <c r="G83" s="28">
        <v>773019</v>
      </c>
      <c r="H83" s="28"/>
      <c r="I83" s="28"/>
      <c r="J83" s="28">
        <v>236517</v>
      </c>
      <c r="K83" s="28"/>
      <c r="L83" s="28">
        <v>1072043</v>
      </c>
      <c r="N83">
        <f t="shared" si="4"/>
        <v>0</v>
      </c>
      <c r="O83">
        <f t="shared" si="4"/>
        <v>1</v>
      </c>
      <c r="P83">
        <f t="shared" si="4"/>
        <v>0</v>
      </c>
      <c r="Q83">
        <f t="shared" si="4"/>
        <v>0</v>
      </c>
      <c r="R83" s="26">
        <f t="shared" si="4"/>
        <v>1</v>
      </c>
      <c r="S83">
        <f t="shared" si="4"/>
        <v>0</v>
      </c>
      <c r="T83">
        <f t="shared" si="4"/>
        <v>0</v>
      </c>
      <c r="U83" s="26">
        <f t="shared" si="3"/>
        <v>1</v>
      </c>
      <c r="W83" s="37"/>
      <c r="X83" s="37"/>
      <c r="Y83" s="37"/>
      <c r="Z83" s="37"/>
      <c r="AA83" s="37"/>
      <c r="AB83" s="37"/>
      <c r="AC83" s="37"/>
      <c r="AD83" s="37"/>
    </row>
    <row r="84" spans="2:30" x14ac:dyDescent="0.2">
      <c r="B84" s="22" t="s">
        <v>608</v>
      </c>
      <c r="C84" s="31">
        <v>424240</v>
      </c>
      <c r="D84" s="28"/>
      <c r="E84" s="28">
        <v>67551</v>
      </c>
      <c r="F84" s="28">
        <v>1045385</v>
      </c>
      <c r="G84" s="28"/>
      <c r="H84" s="28"/>
      <c r="I84" s="28">
        <v>212215</v>
      </c>
      <c r="J84" s="28"/>
      <c r="K84" s="28"/>
      <c r="L84" s="28">
        <v>1749391</v>
      </c>
      <c r="N84">
        <f t="shared" si="4"/>
        <v>1</v>
      </c>
      <c r="O84">
        <f t="shared" si="4"/>
        <v>0</v>
      </c>
      <c r="P84">
        <f t="shared" si="4"/>
        <v>1</v>
      </c>
      <c r="Q84">
        <f t="shared" si="4"/>
        <v>1</v>
      </c>
      <c r="R84">
        <f t="shared" si="4"/>
        <v>0</v>
      </c>
      <c r="S84">
        <f t="shared" si="4"/>
        <v>0</v>
      </c>
      <c r="T84">
        <f t="shared" si="4"/>
        <v>1</v>
      </c>
      <c r="U84">
        <f t="shared" si="3"/>
        <v>0</v>
      </c>
      <c r="W84" s="37"/>
      <c r="X84" s="37"/>
      <c r="Y84" s="37"/>
      <c r="Z84" s="37"/>
      <c r="AA84" s="37"/>
      <c r="AB84" s="37"/>
      <c r="AC84" s="37"/>
      <c r="AD84" s="37"/>
    </row>
    <row r="85" spans="2:30" x14ac:dyDescent="0.2">
      <c r="B85" s="22" t="s">
        <v>613</v>
      </c>
      <c r="C85" s="31">
        <v>68619</v>
      </c>
      <c r="D85" s="28"/>
      <c r="E85" s="28"/>
      <c r="F85" s="28"/>
      <c r="G85" s="28"/>
      <c r="H85" s="28"/>
      <c r="I85" s="28"/>
      <c r="J85" s="28">
        <v>255968</v>
      </c>
      <c r="K85" s="28"/>
      <c r="L85" s="28">
        <v>324587</v>
      </c>
      <c r="N85">
        <f t="shared" si="4"/>
        <v>1</v>
      </c>
      <c r="O85">
        <f t="shared" si="4"/>
        <v>0</v>
      </c>
      <c r="P85">
        <f t="shared" si="4"/>
        <v>0</v>
      </c>
      <c r="Q85">
        <f t="shared" si="4"/>
        <v>0</v>
      </c>
      <c r="R85">
        <f t="shared" si="4"/>
        <v>0</v>
      </c>
      <c r="S85">
        <f t="shared" si="4"/>
        <v>0</v>
      </c>
      <c r="T85">
        <f t="shared" si="4"/>
        <v>0</v>
      </c>
      <c r="U85">
        <f t="shared" si="3"/>
        <v>1</v>
      </c>
      <c r="W85" s="37"/>
      <c r="X85" s="37"/>
      <c r="Y85" s="37"/>
      <c r="Z85" s="37"/>
      <c r="AA85" s="37"/>
      <c r="AB85" s="37"/>
      <c r="AC85" s="37"/>
      <c r="AD85" s="37"/>
    </row>
    <row r="86" spans="2:30" x14ac:dyDescent="0.2">
      <c r="B86" s="22" t="s">
        <v>602</v>
      </c>
      <c r="C86" s="31"/>
      <c r="D86" s="28">
        <v>115444</v>
      </c>
      <c r="E86" s="28">
        <v>520248</v>
      </c>
      <c r="F86" s="28">
        <v>32717</v>
      </c>
      <c r="G86" s="28"/>
      <c r="H86" s="28"/>
      <c r="I86" s="28"/>
      <c r="J86" s="28"/>
      <c r="K86" s="28"/>
      <c r="L86" s="28">
        <v>668409</v>
      </c>
      <c r="N86">
        <f t="shared" si="4"/>
        <v>0</v>
      </c>
      <c r="O86">
        <f t="shared" si="4"/>
        <v>1</v>
      </c>
      <c r="P86" s="26">
        <f t="shared" si="4"/>
        <v>1</v>
      </c>
      <c r="Q86" s="26">
        <f t="shared" si="4"/>
        <v>1</v>
      </c>
      <c r="R86">
        <f t="shared" si="4"/>
        <v>0</v>
      </c>
      <c r="S86">
        <f t="shared" si="4"/>
        <v>0</v>
      </c>
      <c r="T86">
        <f t="shared" si="4"/>
        <v>0</v>
      </c>
      <c r="U86">
        <f t="shared" si="3"/>
        <v>0</v>
      </c>
      <c r="W86" s="37"/>
      <c r="X86" s="37"/>
      <c r="Y86" s="37"/>
      <c r="Z86" s="37"/>
      <c r="AA86" s="37"/>
      <c r="AB86" s="37"/>
      <c r="AC86" s="37"/>
      <c r="AD86" s="37"/>
    </row>
    <row r="87" spans="2:30" x14ac:dyDescent="0.2">
      <c r="B87" s="22" t="s">
        <v>626</v>
      </c>
      <c r="C87" s="31"/>
      <c r="D87" s="28"/>
      <c r="E87" s="28"/>
      <c r="F87" s="28"/>
      <c r="G87" s="28"/>
      <c r="H87" s="28">
        <v>236489</v>
      </c>
      <c r="I87" s="28"/>
      <c r="J87" s="28"/>
      <c r="K87" s="28"/>
      <c r="L87" s="28">
        <v>236489</v>
      </c>
      <c r="N87">
        <f t="shared" si="4"/>
        <v>0</v>
      </c>
      <c r="O87">
        <f t="shared" si="4"/>
        <v>0</v>
      </c>
      <c r="P87">
        <f t="shared" si="4"/>
        <v>0</v>
      </c>
      <c r="Q87">
        <f t="shared" si="4"/>
        <v>0</v>
      </c>
      <c r="R87">
        <f t="shared" si="4"/>
        <v>0</v>
      </c>
      <c r="S87">
        <f t="shared" si="4"/>
        <v>1</v>
      </c>
      <c r="T87">
        <f t="shared" si="4"/>
        <v>0</v>
      </c>
      <c r="U87">
        <f t="shared" si="3"/>
        <v>0</v>
      </c>
      <c r="W87" s="37"/>
      <c r="X87" s="37"/>
      <c r="Y87" s="37"/>
      <c r="Z87" s="37"/>
      <c r="AA87" s="37"/>
      <c r="AB87" s="37"/>
      <c r="AC87" s="37"/>
      <c r="AD87" s="37"/>
    </row>
    <row r="88" spans="2:30" x14ac:dyDescent="0.2">
      <c r="B88" s="22" t="s">
        <v>609</v>
      </c>
      <c r="C88" s="31"/>
      <c r="D88" s="28">
        <v>95084</v>
      </c>
      <c r="E88" s="28"/>
      <c r="F88" s="28"/>
      <c r="G88" s="28"/>
      <c r="H88" s="28"/>
      <c r="I88" s="28">
        <v>173472</v>
      </c>
      <c r="J88" s="28"/>
      <c r="K88" s="28"/>
      <c r="L88" s="28">
        <v>268556</v>
      </c>
      <c r="N88">
        <f t="shared" si="4"/>
        <v>0</v>
      </c>
      <c r="O88">
        <f t="shared" si="4"/>
        <v>1</v>
      </c>
      <c r="P88">
        <f t="shared" si="4"/>
        <v>0</v>
      </c>
      <c r="Q88">
        <f t="shared" si="4"/>
        <v>0</v>
      </c>
      <c r="R88">
        <f t="shared" si="4"/>
        <v>0</v>
      </c>
      <c r="S88">
        <f t="shared" si="4"/>
        <v>0</v>
      </c>
      <c r="T88" s="26">
        <f t="shared" si="4"/>
        <v>1</v>
      </c>
      <c r="U88">
        <f t="shared" si="3"/>
        <v>0</v>
      </c>
      <c r="W88" s="37"/>
      <c r="X88" s="37"/>
      <c r="Y88" s="37"/>
      <c r="Z88" s="37"/>
      <c r="AA88" s="37"/>
      <c r="AB88" s="37"/>
      <c r="AC88" s="37"/>
      <c r="AD88" s="37"/>
    </row>
    <row r="89" spans="2:30" x14ac:dyDescent="0.2">
      <c r="B89" s="22" t="s">
        <v>596</v>
      </c>
      <c r="C89" s="31">
        <v>160099</v>
      </c>
      <c r="D89" s="28">
        <v>313672</v>
      </c>
      <c r="E89" s="28"/>
      <c r="F89" s="28"/>
      <c r="G89" s="28">
        <v>196583</v>
      </c>
      <c r="H89" s="28"/>
      <c r="I89" s="28"/>
      <c r="J89" s="28"/>
      <c r="K89" s="28"/>
      <c r="L89" s="28">
        <v>670354</v>
      </c>
      <c r="N89" s="26">
        <f t="shared" si="4"/>
        <v>1</v>
      </c>
      <c r="O89">
        <f t="shared" si="4"/>
        <v>1</v>
      </c>
      <c r="P89">
        <f t="shared" si="4"/>
        <v>0</v>
      </c>
      <c r="Q89">
        <f t="shared" si="4"/>
        <v>0</v>
      </c>
      <c r="R89" s="26">
        <f t="shared" si="4"/>
        <v>1</v>
      </c>
      <c r="S89">
        <f t="shared" si="4"/>
        <v>0</v>
      </c>
      <c r="T89">
        <f t="shared" si="4"/>
        <v>0</v>
      </c>
      <c r="U89">
        <f t="shared" si="3"/>
        <v>0</v>
      </c>
      <c r="W89" s="37"/>
      <c r="X89" s="37"/>
      <c r="Y89" s="37"/>
      <c r="Z89" s="37"/>
      <c r="AA89" s="37"/>
      <c r="AB89" s="37"/>
      <c r="AC89" s="37"/>
      <c r="AD89" s="37"/>
    </row>
    <row r="90" spans="2:30" x14ac:dyDescent="0.2">
      <c r="B90" s="22" t="s">
        <v>646</v>
      </c>
      <c r="C90" s="31"/>
      <c r="D90" s="28"/>
      <c r="E90" s="28"/>
      <c r="F90" s="28"/>
      <c r="G90" s="28"/>
      <c r="H90" s="28">
        <v>591103</v>
      </c>
      <c r="I90" s="28"/>
      <c r="J90" s="28">
        <v>253359</v>
      </c>
      <c r="K90" s="28"/>
      <c r="L90" s="28">
        <v>844462</v>
      </c>
      <c r="N90">
        <f t="shared" si="4"/>
        <v>0</v>
      </c>
      <c r="O90">
        <f t="shared" si="4"/>
        <v>0</v>
      </c>
      <c r="P90">
        <f t="shared" si="4"/>
        <v>0</v>
      </c>
      <c r="Q90">
        <f t="shared" si="4"/>
        <v>0</v>
      </c>
      <c r="R90">
        <f t="shared" si="4"/>
        <v>0</v>
      </c>
      <c r="S90">
        <f t="shared" si="4"/>
        <v>1</v>
      </c>
      <c r="T90">
        <f t="shared" si="4"/>
        <v>0</v>
      </c>
      <c r="U90">
        <f t="shared" si="3"/>
        <v>1</v>
      </c>
      <c r="W90" s="37"/>
      <c r="X90" s="37"/>
      <c r="Y90" s="37"/>
      <c r="Z90" s="37"/>
      <c r="AA90" s="37"/>
      <c r="AB90" s="37"/>
      <c r="AC90" s="37"/>
      <c r="AD90" s="37"/>
    </row>
    <row r="91" spans="2:30" x14ac:dyDescent="0.2">
      <c r="B91" s="22" t="s">
        <v>564</v>
      </c>
      <c r="C91" s="31"/>
      <c r="D91" s="28">
        <v>293041</v>
      </c>
      <c r="E91" s="28">
        <v>133502</v>
      </c>
      <c r="F91" s="28">
        <v>58696</v>
      </c>
      <c r="G91" s="28">
        <v>786202</v>
      </c>
      <c r="H91" s="28"/>
      <c r="I91" s="28">
        <v>400958</v>
      </c>
      <c r="J91" s="28"/>
      <c r="K91" s="28"/>
      <c r="L91" s="28">
        <v>1672399</v>
      </c>
      <c r="N91">
        <f t="shared" si="4"/>
        <v>0</v>
      </c>
      <c r="O91">
        <f t="shared" si="4"/>
        <v>1</v>
      </c>
      <c r="P91" s="26">
        <f t="shared" si="4"/>
        <v>1</v>
      </c>
      <c r="Q91" s="26">
        <f t="shared" si="4"/>
        <v>1</v>
      </c>
      <c r="R91" s="26">
        <f t="shared" si="4"/>
        <v>1</v>
      </c>
      <c r="S91">
        <f t="shared" si="4"/>
        <v>0</v>
      </c>
      <c r="T91" s="26">
        <f t="shared" si="4"/>
        <v>1</v>
      </c>
      <c r="U91">
        <f t="shared" si="3"/>
        <v>0</v>
      </c>
      <c r="W91" s="37"/>
      <c r="X91" s="37"/>
      <c r="Y91" s="37"/>
      <c r="Z91" s="37"/>
      <c r="AA91" s="37"/>
      <c r="AB91" s="37"/>
      <c r="AC91" s="37"/>
      <c r="AD91" s="37"/>
    </row>
    <row r="92" spans="2:30" x14ac:dyDescent="0.2">
      <c r="B92" s="22" t="s">
        <v>615</v>
      </c>
      <c r="C92" s="31">
        <v>180002</v>
      </c>
      <c r="D92" s="28"/>
      <c r="E92" s="28"/>
      <c r="F92" s="28"/>
      <c r="G92" s="28"/>
      <c r="H92" s="28">
        <v>671952</v>
      </c>
      <c r="I92" s="28"/>
      <c r="J92" s="28">
        <v>197031</v>
      </c>
      <c r="K92" s="28"/>
      <c r="L92" s="28">
        <v>1048985</v>
      </c>
      <c r="N92">
        <f t="shared" si="4"/>
        <v>1</v>
      </c>
      <c r="O92">
        <f t="shared" si="4"/>
        <v>0</v>
      </c>
      <c r="P92">
        <f t="shared" si="4"/>
        <v>0</v>
      </c>
      <c r="Q92">
        <f t="shared" si="4"/>
        <v>0</v>
      </c>
      <c r="R92">
        <f t="shared" si="4"/>
        <v>0</v>
      </c>
      <c r="S92">
        <f t="shared" si="4"/>
        <v>1</v>
      </c>
      <c r="T92">
        <f t="shared" si="4"/>
        <v>0</v>
      </c>
      <c r="U92">
        <f t="shared" si="3"/>
        <v>1</v>
      </c>
      <c r="W92" s="37"/>
      <c r="X92" s="37"/>
      <c r="Y92" s="37"/>
      <c r="Z92" s="37"/>
      <c r="AA92" s="37"/>
      <c r="AB92" s="37"/>
      <c r="AC92" s="37"/>
      <c r="AD92" s="37"/>
    </row>
    <row r="93" spans="2:30" x14ac:dyDescent="0.2">
      <c r="B93" s="22" t="s">
        <v>585</v>
      </c>
      <c r="C93" s="31"/>
      <c r="D93" s="28">
        <v>47856</v>
      </c>
      <c r="E93" s="28">
        <v>771559</v>
      </c>
      <c r="F93" s="28">
        <v>1130199</v>
      </c>
      <c r="G93" s="28"/>
      <c r="H93" s="28"/>
      <c r="I93" s="28">
        <v>511309</v>
      </c>
      <c r="J93" s="28"/>
      <c r="K93" s="28"/>
      <c r="L93" s="28">
        <v>2460923</v>
      </c>
      <c r="N93">
        <f t="shared" si="4"/>
        <v>0</v>
      </c>
      <c r="O93">
        <f t="shared" si="4"/>
        <v>1</v>
      </c>
      <c r="P93" s="26">
        <f t="shared" si="4"/>
        <v>1</v>
      </c>
      <c r="Q93" s="26">
        <f t="shared" si="4"/>
        <v>1</v>
      </c>
      <c r="R93">
        <f t="shared" si="4"/>
        <v>0</v>
      </c>
      <c r="S93">
        <f t="shared" si="4"/>
        <v>0</v>
      </c>
      <c r="T93" s="26">
        <f t="shared" si="4"/>
        <v>1</v>
      </c>
      <c r="U93">
        <f t="shared" si="3"/>
        <v>0</v>
      </c>
      <c r="W93" s="37"/>
      <c r="X93" s="37"/>
      <c r="Y93" s="37"/>
      <c r="Z93" s="37"/>
      <c r="AA93" s="37"/>
      <c r="AB93" s="37"/>
      <c r="AC93" s="37"/>
      <c r="AD93" s="37"/>
    </row>
    <row r="94" spans="2:30" x14ac:dyDescent="0.2">
      <c r="B94" s="22" t="s">
        <v>628</v>
      </c>
      <c r="C94" s="31">
        <v>383113</v>
      </c>
      <c r="D94" s="28"/>
      <c r="E94" s="28"/>
      <c r="F94" s="28"/>
      <c r="G94" s="28"/>
      <c r="H94" s="28"/>
      <c r="I94" s="28"/>
      <c r="J94" s="28"/>
      <c r="K94" s="28"/>
      <c r="L94" s="28">
        <v>383113</v>
      </c>
      <c r="N94">
        <f t="shared" si="4"/>
        <v>1</v>
      </c>
      <c r="O94">
        <f t="shared" si="4"/>
        <v>0</v>
      </c>
      <c r="P94">
        <f t="shared" si="4"/>
        <v>0</v>
      </c>
      <c r="Q94">
        <f t="shared" si="4"/>
        <v>0</v>
      </c>
      <c r="R94">
        <f t="shared" si="4"/>
        <v>0</v>
      </c>
      <c r="S94">
        <f t="shared" si="4"/>
        <v>0</v>
      </c>
      <c r="T94">
        <f t="shared" si="4"/>
        <v>0</v>
      </c>
      <c r="U94">
        <f t="shared" si="3"/>
        <v>0</v>
      </c>
      <c r="W94" s="37"/>
      <c r="X94" s="37"/>
      <c r="Y94" s="37"/>
      <c r="Z94" s="37"/>
      <c r="AA94" s="37"/>
      <c r="AB94" s="37"/>
      <c r="AC94" s="37"/>
      <c r="AD94" s="37"/>
    </row>
    <row r="95" spans="2:30" x14ac:dyDescent="0.2">
      <c r="B95" s="22" t="s">
        <v>610</v>
      </c>
      <c r="C95" s="31"/>
      <c r="D95" s="28">
        <v>289415</v>
      </c>
      <c r="E95" s="28"/>
      <c r="F95" s="28"/>
      <c r="G95" s="28">
        <v>301294</v>
      </c>
      <c r="H95" s="28"/>
      <c r="I95" s="28"/>
      <c r="J95" s="28"/>
      <c r="K95" s="28"/>
      <c r="L95" s="28">
        <v>590709</v>
      </c>
      <c r="N95">
        <f t="shared" si="4"/>
        <v>0</v>
      </c>
      <c r="O95">
        <f t="shared" si="4"/>
        <v>1</v>
      </c>
      <c r="P95">
        <f t="shared" si="4"/>
        <v>0</v>
      </c>
      <c r="Q95">
        <f t="shared" si="4"/>
        <v>0</v>
      </c>
      <c r="R95" s="26">
        <f t="shared" si="4"/>
        <v>1</v>
      </c>
      <c r="S95">
        <f t="shared" si="4"/>
        <v>0</v>
      </c>
      <c r="T95">
        <f t="shared" si="4"/>
        <v>0</v>
      </c>
      <c r="U95">
        <f t="shared" si="3"/>
        <v>0</v>
      </c>
      <c r="W95" s="37"/>
      <c r="X95" s="37"/>
      <c r="Y95" s="37"/>
      <c r="Z95" s="37"/>
      <c r="AA95" s="37"/>
      <c r="AB95" s="37"/>
      <c r="AC95" s="37"/>
      <c r="AD95" s="37"/>
    </row>
    <row r="96" spans="2:30" x14ac:dyDescent="0.2">
      <c r="B96" s="22" t="s">
        <v>568</v>
      </c>
      <c r="C96" s="31">
        <v>369171</v>
      </c>
      <c r="D96" s="28">
        <v>262606</v>
      </c>
      <c r="E96" s="28"/>
      <c r="F96" s="28"/>
      <c r="G96" s="28">
        <v>236747</v>
      </c>
      <c r="H96" s="28">
        <v>1289272</v>
      </c>
      <c r="I96" s="28">
        <v>536200</v>
      </c>
      <c r="J96" s="28"/>
      <c r="K96" s="28"/>
      <c r="L96" s="28">
        <v>2693996</v>
      </c>
      <c r="N96" s="26">
        <f t="shared" si="4"/>
        <v>1</v>
      </c>
      <c r="O96">
        <f t="shared" si="4"/>
        <v>1</v>
      </c>
      <c r="P96">
        <f t="shared" si="4"/>
        <v>0</v>
      </c>
      <c r="Q96">
        <f t="shared" si="4"/>
        <v>0</v>
      </c>
      <c r="R96" s="26">
        <f t="shared" si="4"/>
        <v>1</v>
      </c>
      <c r="S96" s="26">
        <f t="shared" si="4"/>
        <v>1</v>
      </c>
      <c r="T96" s="26">
        <f t="shared" si="4"/>
        <v>1</v>
      </c>
      <c r="U96">
        <f t="shared" si="3"/>
        <v>0</v>
      </c>
      <c r="W96" s="37"/>
      <c r="X96" s="37"/>
      <c r="Y96" s="37"/>
      <c r="Z96" s="37"/>
      <c r="AA96" s="37"/>
      <c r="AB96" s="37"/>
      <c r="AC96" s="37"/>
      <c r="AD96" s="37"/>
    </row>
    <row r="97" spans="2:30" x14ac:dyDescent="0.2">
      <c r="B97" s="22" t="s">
        <v>605</v>
      </c>
      <c r="C97" s="31"/>
      <c r="D97" s="28">
        <v>131337</v>
      </c>
      <c r="E97" s="28">
        <v>585515</v>
      </c>
      <c r="F97" s="28"/>
      <c r="G97" s="28"/>
      <c r="H97" s="28">
        <v>545614</v>
      </c>
      <c r="I97" s="28">
        <v>20644</v>
      </c>
      <c r="J97" s="28"/>
      <c r="K97" s="28"/>
      <c r="L97" s="28">
        <v>1283110</v>
      </c>
      <c r="N97">
        <f t="shared" si="4"/>
        <v>0</v>
      </c>
      <c r="O97">
        <f t="shared" si="4"/>
        <v>1</v>
      </c>
      <c r="P97" s="26">
        <f t="shared" si="4"/>
        <v>1</v>
      </c>
      <c r="Q97">
        <f t="shared" si="4"/>
        <v>0</v>
      </c>
      <c r="R97">
        <f t="shared" si="4"/>
        <v>0</v>
      </c>
      <c r="S97" s="26">
        <f t="shared" si="4"/>
        <v>1</v>
      </c>
      <c r="T97" s="26">
        <f t="shared" si="4"/>
        <v>1</v>
      </c>
      <c r="U97">
        <f t="shared" si="3"/>
        <v>0</v>
      </c>
      <c r="W97" s="37"/>
      <c r="X97" s="37"/>
      <c r="Y97" s="37"/>
      <c r="Z97" s="37"/>
      <c r="AA97" s="37"/>
      <c r="AB97" s="37"/>
      <c r="AC97" s="37"/>
      <c r="AD97" s="37"/>
    </row>
    <row r="98" spans="2:30" x14ac:dyDescent="0.2">
      <c r="B98" s="22" t="s">
        <v>575</v>
      </c>
      <c r="C98" s="31"/>
      <c r="D98" s="28">
        <v>207026</v>
      </c>
      <c r="E98" s="28"/>
      <c r="F98" s="28"/>
      <c r="G98" s="28">
        <v>292027</v>
      </c>
      <c r="H98" s="28"/>
      <c r="I98" s="28">
        <v>256816</v>
      </c>
      <c r="J98" s="28">
        <v>46516</v>
      </c>
      <c r="K98" s="28"/>
      <c r="L98" s="28">
        <v>802385</v>
      </c>
      <c r="N98">
        <f t="shared" si="4"/>
        <v>0</v>
      </c>
      <c r="O98">
        <f t="shared" si="4"/>
        <v>1</v>
      </c>
      <c r="P98">
        <f t="shared" si="4"/>
        <v>0</v>
      </c>
      <c r="Q98">
        <f t="shared" si="4"/>
        <v>0</v>
      </c>
      <c r="R98">
        <f t="shared" si="4"/>
        <v>1</v>
      </c>
      <c r="S98">
        <f t="shared" si="4"/>
        <v>0</v>
      </c>
      <c r="T98">
        <f t="shared" si="4"/>
        <v>1</v>
      </c>
      <c r="U98">
        <f t="shared" si="3"/>
        <v>1</v>
      </c>
      <c r="W98" s="37"/>
      <c r="X98" s="37"/>
      <c r="Y98" s="37"/>
      <c r="Z98" s="37"/>
      <c r="AA98" s="37"/>
      <c r="AB98" s="37"/>
      <c r="AC98" s="37"/>
      <c r="AD98" s="37"/>
    </row>
    <row r="99" spans="2:30" x14ac:dyDescent="0.2">
      <c r="B99" s="22" t="s">
        <v>642</v>
      </c>
      <c r="C99" s="31"/>
      <c r="D99" s="28"/>
      <c r="E99" s="28"/>
      <c r="F99" s="28"/>
      <c r="G99" s="28"/>
      <c r="H99" s="28"/>
      <c r="I99" s="28"/>
      <c r="J99" s="28">
        <v>318489</v>
      </c>
      <c r="K99" s="28"/>
      <c r="L99" s="28">
        <v>318489</v>
      </c>
      <c r="N99">
        <f t="shared" si="4"/>
        <v>0</v>
      </c>
      <c r="O99">
        <f t="shared" si="4"/>
        <v>0</v>
      </c>
      <c r="P99">
        <f t="shared" si="4"/>
        <v>0</v>
      </c>
      <c r="Q99">
        <f t="shared" si="4"/>
        <v>0</v>
      </c>
      <c r="R99">
        <f t="shared" si="4"/>
        <v>0</v>
      </c>
      <c r="S99">
        <f t="shared" si="4"/>
        <v>0</v>
      </c>
      <c r="T99">
        <f t="shared" si="4"/>
        <v>0</v>
      </c>
      <c r="U99">
        <f t="shared" si="3"/>
        <v>1</v>
      </c>
      <c r="W99" s="37"/>
      <c r="X99" s="37"/>
      <c r="Y99" s="37"/>
      <c r="Z99" s="37"/>
      <c r="AA99" s="37"/>
      <c r="AB99" s="37"/>
      <c r="AC99" s="37"/>
      <c r="AD99" s="37"/>
    </row>
    <row r="100" spans="2:30" x14ac:dyDescent="0.2">
      <c r="B100" s="22" t="s">
        <v>558</v>
      </c>
      <c r="C100" s="31"/>
      <c r="D100" s="28">
        <v>10317</v>
      </c>
      <c r="E100" s="28">
        <v>1135562</v>
      </c>
      <c r="F100" s="28">
        <v>103583</v>
      </c>
      <c r="G100" s="28">
        <v>600254</v>
      </c>
      <c r="H100" s="28"/>
      <c r="I100" s="28">
        <v>31375</v>
      </c>
      <c r="J100" s="28"/>
      <c r="K100" s="28"/>
      <c r="L100" s="28">
        <v>1881091</v>
      </c>
      <c r="N100">
        <f t="shared" si="4"/>
        <v>0</v>
      </c>
      <c r="O100">
        <f t="shared" si="4"/>
        <v>1</v>
      </c>
      <c r="P100" s="26">
        <f t="shared" si="4"/>
        <v>1</v>
      </c>
      <c r="Q100" s="26">
        <f t="shared" si="4"/>
        <v>1</v>
      </c>
      <c r="R100" s="26">
        <f t="shared" si="4"/>
        <v>1</v>
      </c>
      <c r="S100">
        <f t="shared" si="4"/>
        <v>0</v>
      </c>
      <c r="T100" s="26">
        <f t="shared" si="4"/>
        <v>1</v>
      </c>
      <c r="U100">
        <f t="shared" si="3"/>
        <v>0</v>
      </c>
      <c r="W100" s="37"/>
      <c r="X100" s="37"/>
      <c r="Y100" s="37"/>
      <c r="Z100" s="37"/>
      <c r="AA100" s="37"/>
      <c r="AB100" s="37"/>
      <c r="AC100" s="37"/>
      <c r="AD100" s="37"/>
    </row>
    <row r="101" spans="2:30" x14ac:dyDescent="0.2">
      <c r="B101" s="22" t="s">
        <v>650</v>
      </c>
      <c r="C101" s="31">
        <v>632109</v>
      </c>
      <c r="D101" s="28"/>
      <c r="E101" s="28"/>
      <c r="F101" s="28"/>
      <c r="G101" s="28"/>
      <c r="H101" s="28"/>
      <c r="I101" s="28"/>
      <c r="J101" s="28"/>
      <c r="K101" s="28"/>
      <c r="L101" s="28">
        <v>632109</v>
      </c>
      <c r="N101">
        <f t="shared" si="4"/>
        <v>1</v>
      </c>
      <c r="O101">
        <f t="shared" si="4"/>
        <v>0</v>
      </c>
      <c r="P101">
        <f t="shared" si="4"/>
        <v>0</v>
      </c>
      <c r="Q101">
        <f t="shared" si="4"/>
        <v>0</v>
      </c>
      <c r="R101">
        <f t="shared" si="4"/>
        <v>0</v>
      </c>
      <c r="S101">
        <f t="shared" si="4"/>
        <v>0</v>
      </c>
      <c r="T101">
        <f t="shared" si="4"/>
        <v>0</v>
      </c>
      <c r="U101">
        <f t="shared" si="3"/>
        <v>0</v>
      </c>
      <c r="W101" s="37"/>
      <c r="X101" s="37"/>
      <c r="Y101" s="37"/>
      <c r="Z101" s="37"/>
      <c r="AA101" s="37"/>
      <c r="AB101" s="37"/>
      <c r="AC101" s="37"/>
      <c r="AD101" s="37"/>
    </row>
    <row r="102" spans="2:30" x14ac:dyDescent="0.2">
      <c r="B102" s="22" t="s">
        <v>583</v>
      </c>
      <c r="C102" s="31"/>
      <c r="D102" s="28">
        <v>62394</v>
      </c>
      <c r="E102" s="28">
        <v>680059</v>
      </c>
      <c r="F102" s="28">
        <v>980473</v>
      </c>
      <c r="G102" s="28"/>
      <c r="H102" s="28"/>
      <c r="I102" s="28">
        <v>121303</v>
      </c>
      <c r="J102" s="28"/>
      <c r="K102" s="28"/>
      <c r="L102" s="28">
        <v>1844229</v>
      </c>
      <c r="N102">
        <f t="shared" si="4"/>
        <v>0</v>
      </c>
      <c r="O102">
        <f t="shared" si="4"/>
        <v>1</v>
      </c>
      <c r="P102" s="26">
        <f t="shared" si="4"/>
        <v>1</v>
      </c>
      <c r="Q102" s="26">
        <f t="shared" si="4"/>
        <v>1</v>
      </c>
      <c r="R102">
        <f t="shared" si="4"/>
        <v>0</v>
      </c>
      <c r="S102">
        <f t="shared" si="4"/>
        <v>0</v>
      </c>
      <c r="T102" s="26">
        <f t="shared" si="4"/>
        <v>1</v>
      </c>
      <c r="U102">
        <f t="shared" si="3"/>
        <v>0</v>
      </c>
      <c r="W102" s="37"/>
      <c r="X102" s="37"/>
      <c r="Y102" s="37"/>
      <c r="Z102" s="37"/>
      <c r="AA102" s="37"/>
      <c r="AB102" s="37"/>
      <c r="AC102" s="37"/>
      <c r="AD102" s="37"/>
    </row>
    <row r="103" spans="2:30" x14ac:dyDescent="0.2">
      <c r="B103" s="22" t="s">
        <v>652</v>
      </c>
      <c r="C103" s="31"/>
      <c r="D103" s="28"/>
      <c r="E103" s="28"/>
      <c r="F103" s="28"/>
      <c r="G103" s="28"/>
      <c r="H103" s="28"/>
      <c r="I103" s="28"/>
      <c r="J103" s="28">
        <v>71172</v>
      </c>
      <c r="K103" s="28"/>
      <c r="L103" s="28">
        <v>71172</v>
      </c>
      <c r="N103">
        <f t="shared" si="4"/>
        <v>0</v>
      </c>
      <c r="O103">
        <f t="shared" si="4"/>
        <v>0</v>
      </c>
      <c r="P103">
        <f t="shared" si="4"/>
        <v>0</v>
      </c>
      <c r="Q103">
        <f t="shared" si="4"/>
        <v>0</v>
      </c>
      <c r="R103">
        <f t="shared" si="4"/>
        <v>0</v>
      </c>
      <c r="S103">
        <f t="shared" si="4"/>
        <v>0</v>
      </c>
      <c r="T103">
        <f t="shared" si="4"/>
        <v>0</v>
      </c>
      <c r="U103">
        <f t="shared" si="3"/>
        <v>1</v>
      </c>
      <c r="W103" s="37"/>
      <c r="X103" s="37"/>
      <c r="Y103" s="37"/>
      <c r="Z103" s="37"/>
      <c r="AA103" s="37"/>
      <c r="AB103" s="37"/>
      <c r="AC103" s="37"/>
      <c r="AD103" s="37"/>
    </row>
    <row r="104" spans="2:30" x14ac:dyDescent="0.2">
      <c r="B104" s="22" t="s">
        <v>594</v>
      </c>
      <c r="C104" s="31"/>
      <c r="D104" s="28"/>
      <c r="E104" s="28">
        <v>73680</v>
      </c>
      <c r="F104" s="28">
        <v>15437</v>
      </c>
      <c r="G104" s="28">
        <v>30248</v>
      </c>
      <c r="H104" s="28"/>
      <c r="I104" s="28">
        <v>95064</v>
      </c>
      <c r="J104" s="28"/>
      <c r="K104" s="28"/>
      <c r="L104" s="28">
        <v>214429</v>
      </c>
      <c r="N104">
        <f t="shared" si="4"/>
        <v>0</v>
      </c>
      <c r="O104">
        <f t="shared" si="4"/>
        <v>0</v>
      </c>
      <c r="P104">
        <f t="shared" si="4"/>
        <v>1</v>
      </c>
      <c r="Q104">
        <f t="shared" si="4"/>
        <v>1</v>
      </c>
      <c r="R104">
        <f t="shared" si="4"/>
        <v>1</v>
      </c>
      <c r="S104">
        <f t="shared" si="4"/>
        <v>0</v>
      </c>
      <c r="T104">
        <f t="shared" si="4"/>
        <v>1</v>
      </c>
      <c r="U104">
        <f t="shared" si="3"/>
        <v>0</v>
      </c>
      <c r="W104" s="37"/>
      <c r="X104" s="37"/>
      <c r="Y104" s="37"/>
      <c r="Z104" s="37"/>
      <c r="AA104" s="37"/>
      <c r="AB104" s="37"/>
      <c r="AC104" s="37"/>
      <c r="AD104" s="37"/>
    </row>
    <row r="105" spans="2:30" x14ac:dyDescent="0.2">
      <c r="B105" s="22" t="s">
        <v>606</v>
      </c>
      <c r="C105" s="31">
        <v>705501</v>
      </c>
      <c r="D105" s="28">
        <v>152476</v>
      </c>
      <c r="E105" s="28"/>
      <c r="F105" s="28"/>
      <c r="G105" s="28">
        <v>367793</v>
      </c>
      <c r="H105" s="28"/>
      <c r="I105" s="28"/>
      <c r="J105" s="28"/>
      <c r="K105" s="28"/>
      <c r="L105" s="28">
        <v>1225770</v>
      </c>
      <c r="N105" s="26">
        <f t="shared" si="4"/>
        <v>1</v>
      </c>
      <c r="O105">
        <f t="shared" si="4"/>
        <v>1</v>
      </c>
      <c r="P105">
        <f t="shared" si="4"/>
        <v>0</v>
      </c>
      <c r="Q105">
        <f t="shared" si="4"/>
        <v>0</v>
      </c>
      <c r="R105">
        <f t="shared" si="4"/>
        <v>1</v>
      </c>
      <c r="S105">
        <f t="shared" si="4"/>
        <v>0</v>
      </c>
      <c r="T105">
        <f t="shared" si="4"/>
        <v>0</v>
      </c>
      <c r="U105">
        <f t="shared" si="3"/>
        <v>0</v>
      </c>
      <c r="W105" s="37"/>
      <c r="X105" s="37"/>
      <c r="Y105" s="37"/>
      <c r="Z105" s="37"/>
      <c r="AA105" s="37"/>
      <c r="AB105" s="37"/>
      <c r="AC105" s="37"/>
      <c r="AD105" s="37"/>
    </row>
    <row r="106" spans="2:30" x14ac:dyDescent="0.2">
      <c r="B106" s="22" t="s">
        <v>630</v>
      </c>
      <c r="C106" s="31"/>
      <c r="D106" s="28"/>
      <c r="E106" s="28"/>
      <c r="F106" s="28"/>
      <c r="G106" s="28"/>
      <c r="H106" s="28">
        <v>2243683</v>
      </c>
      <c r="I106" s="28"/>
      <c r="J106" s="28"/>
      <c r="K106" s="28"/>
      <c r="L106" s="28">
        <v>2243683</v>
      </c>
      <c r="N106">
        <f t="shared" si="4"/>
        <v>0</v>
      </c>
      <c r="O106">
        <f t="shared" si="4"/>
        <v>0</v>
      </c>
      <c r="P106">
        <f t="shared" si="4"/>
        <v>0</v>
      </c>
      <c r="Q106">
        <f t="shared" si="4"/>
        <v>0</v>
      </c>
      <c r="R106">
        <f t="shared" si="4"/>
        <v>0</v>
      </c>
      <c r="S106">
        <f t="shared" si="4"/>
        <v>1</v>
      </c>
      <c r="T106">
        <f t="shared" si="4"/>
        <v>0</v>
      </c>
      <c r="U106">
        <f t="shared" si="3"/>
        <v>0</v>
      </c>
      <c r="W106" s="37"/>
      <c r="X106" s="37"/>
      <c r="Y106" s="37"/>
      <c r="Z106" s="37"/>
      <c r="AA106" s="37"/>
      <c r="AB106" s="37"/>
      <c r="AC106" s="37"/>
      <c r="AD106" s="37"/>
    </row>
    <row r="107" spans="2:30" x14ac:dyDescent="0.2">
      <c r="B107" s="22" t="s">
        <v>588</v>
      </c>
      <c r="C107" s="31"/>
      <c r="D107" s="28">
        <v>30169</v>
      </c>
      <c r="E107" s="28">
        <v>1327728</v>
      </c>
      <c r="F107" s="28"/>
      <c r="G107" s="28"/>
      <c r="H107" s="28"/>
      <c r="I107" s="28">
        <v>127827</v>
      </c>
      <c r="J107" s="28"/>
      <c r="K107" s="28"/>
      <c r="L107" s="28">
        <v>1485724</v>
      </c>
      <c r="N107">
        <f t="shared" si="4"/>
        <v>0</v>
      </c>
      <c r="O107">
        <f t="shared" si="4"/>
        <v>1</v>
      </c>
      <c r="P107" s="26">
        <f t="shared" si="4"/>
        <v>1</v>
      </c>
      <c r="Q107">
        <f t="shared" si="4"/>
        <v>0</v>
      </c>
      <c r="R107">
        <f t="shared" si="4"/>
        <v>0</v>
      </c>
      <c r="S107">
        <f t="shared" si="4"/>
        <v>0</v>
      </c>
      <c r="T107" s="26">
        <f t="shared" si="4"/>
        <v>1</v>
      </c>
      <c r="U107">
        <f t="shared" si="3"/>
        <v>0</v>
      </c>
      <c r="W107" s="37"/>
      <c r="X107" s="37"/>
      <c r="Y107" s="37"/>
      <c r="Z107" s="37"/>
      <c r="AA107" s="37"/>
      <c r="AB107" s="37"/>
      <c r="AC107" s="37"/>
      <c r="AD107" s="37"/>
    </row>
    <row r="108" spans="2:30" x14ac:dyDescent="0.2">
      <c r="B108" s="22" t="s">
        <v>578</v>
      </c>
      <c r="C108" s="31"/>
      <c r="D108" s="28">
        <v>73717</v>
      </c>
      <c r="E108" s="28">
        <v>1091991</v>
      </c>
      <c r="F108" s="28"/>
      <c r="G108" s="28"/>
      <c r="H108" s="28"/>
      <c r="I108" s="28">
        <v>122225</v>
      </c>
      <c r="J108" s="28">
        <v>230632</v>
      </c>
      <c r="K108" s="28"/>
      <c r="L108" s="28">
        <v>1518565</v>
      </c>
      <c r="N108">
        <f t="shared" si="4"/>
        <v>0</v>
      </c>
      <c r="O108">
        <f t="shared" si="4"/>
        <v>1</v>
      </c>
      <c r="P108" s="26">
        <f t="shared" si="4"/>
        <v>1</v>
      </c>
      <c r="Q108">
        <f t="shared" si="4"/>
        <v>0</v>
      </c>
      <c r="R108">
        <f t="shared" si="4"/>
        <v>0</v>
      </c>
      <c r="S108">
        <f t="shared" si="4"/>
        <v>0</v>
      </c>
      <c r="T108" s="26">
        <f t="shared" si="4"/>
        <v>1</v>
      </c>
      <c r="U108">
        <f t="shared" si="3"/>
        <v>1</v>
      </c>
      <c r="W108" s="37"/>
      <c r="X108" s="37"/>
      <c r="Y108" s="37"/>
      <c r="Z108" s="37"/>
      <c r="AA108" s="37"/>
      <c r="AB108" s="37"/>
      <c r="AC108" s="37"/>
      <c r="AD108" s="37"/>
    </row>
    <row r="109" spans="2:30" x14ac:dyDescent="0.2">
      <c r="B109" s="22" t="s">
        <v>566</v>
      </c>
      <c r="C109" s="31">
        <v>45113</v>
      </c>
      <c r="D109" s="28"/>
      <c r="E109" s="28">
        <v>809507</v>
      </c>
      <c r="F109" s="28">
        <v>1352618</v>
      </c>
      <c r="G109" s="28">
        <v>90140</v>
      </c>
      <c r="H109" s="28"/>
      <c r="I109" s="28"/>
      <c r="J109" s="28">
        <v>115582</v>
      </c>
      <c r="K109" s="28"/>
      <c r="L109" s="28">
        <v>2412960</v>
      </c>
      <c r="N109">
        <f t="shared" si="4"/>
        <v>1</v>
      </c>
      <c r="O109">
        <f t="shared" si="4"/>
        <v>0</v>
      </c>
      <c r="P109">
        <f t="shared" si="4"/>
        <v>1</v>
      </c>
      <c r="Q109">
        <f t="shared" si="4"/>
        <v>1</v>
      </c>
      <c r="R109">
        <f t="shared" si="4"/>
        <v>1</v>
      </c>
      <c r="S109">
        <f t="shared" si="4"/>
        <v>0</v>
      </c>
      <c r="T109">
        <f t="shared" si="4"/>
        <v>0</v>
      </c>
      <c r="U109">
        <f t="shared" si="3"/>
        <v>1</v>
      </c>
      <c r="W109" s="37"/>
      <c r="X109" s="37"/>
      <c r="Y109" s="37"/>
      <c r="Z109" s="37"/>
      <c r="AA109" s="37"/>
      <c r="AB109" s="37"/>
      <c r="AC109" s="37"/>
      <c r="AD109" s="37"/>
    </row>
    <row r="110" spans="2:30" x14ac:dyDescent="0.2">
      <c r="B110" s="22" t="s">
        <v>633</v>
      </c>
      <c r="C110" s="31">
        <v>156358</v>
      </c>
      <c r="D110" s="28"/>
      <c r="E110" s="28"/>
      <c r="F110" s="28"/>
      <c r="G110" s="28"/>
      <c r="H110" s="28">
        <v>1658162</v>
      </c>
      <c r="I110" s="28"/>
      <c r="J110" s="28"/>
      <c r="K110" s="28"/>
      <c r="L110" s="28">
        <v>1814520</v>
      </c>
      <c r="N110">
        <f t="shared" si="4"/>
        <v>1</v>
      </c>
      <c r="O110">
        <f t="shared" si="4"/>
        <v>0</v>
      </c>
      <c r="P110">
        <f t="shared" si="4"/>
        <v>0</v>
      </c>
      <c r="Q110">
        <f t="shared" si="4"/>
        <v>0</v>
      </c>
      <c r="R110">
        <f t="shared" si="4"/>
        <v>0</v>
      </c>
      <c r="S110">
        <f t="shared" si="4"/>
        <v>1</v>
      </c>
      <c r="T110">
        <f t="shared" si="4"/>
        <v>0</v>
      </c>
      <c r="U110">
        <f t="shared" si="3"/>
        <v>0</v>
      </c>
      <c r="W110" s="37"/>
      <c r="X110" s="37"/>
      <c r="Y110" s="37"/>
      <c r="Z110" s="37"/>
      <c r="AA110" s="37"/>
      <c r="AB110" s="37"/>
      <c r="AC110" s="37"/>
      <c r="AD110" s="37"/>
    </row>
    <row r="111" spans="2:30" x14ac:dyDescent="0.2">
      <c r="B111" s="22" t="s">
        <v>593</v>
      </c>
      <c r="C111" s="31"/>
      <c r="D111" s="28"/>
      <c r="E111" s="28"/>
      <c r="F111" s="28">
        <v>2870128</v>
      </c>
      <c r="G111" s="28">
        <v>849403</v>
      </c>
      <c r="H111" s="28"/>
      <c r="I111" s="28">
        <v>296815</v>
      </c>
      <c r="J111" s="28"/>
      <c r="K111" s="28"/>
      <c r="L111" s="28">
        <v>4016346</v>
      </c>
      <c r="N111">
        <f t="shared" si="4"/>
        <v>0</v>
      </c>
      <c r="O111">
        <f t="shared" si="4"/>
        <v>0</v>
      </c>
      <c r="P111">
        <f t="shared" si="4"/>
        <v>0</v>
      </c>
      <c r="Q111">
        <f t="shared" si="4"/>
        <v>1</v>
      </c>
      <c r="R111">
        <f t="shared" si="4"/>
        <v>1</v>
      </c>
      <c r="S111">
        <f t="shared" si="4"/>
        <v>0</v>
      </c>
      <c r="T111">
        <f t="shared" si="4"/>
        <v>1</v>
      </c>
      <c r="U111">
        <f t="shared" si="3"/>
        <v>0</v>
      </c>
      <c r="W111" s="37"/>
      <c r="X111" s="37"/>
      <c r="Y111" s="37"/>
      <c r="Z111" s="37"/>
      <c r="AA111" s="37"/>
      <c r="AB111" s="37"/>
      <c r="AC111" s="37"/>
      <c r="AD111" s="37"/>
    </row>
    <row r="112" spans="2:30" x14ac:dyDescent="0.2">
      <c r="B112" s="22" t="s">
        <v>651</v>
      </c>
      <c r="C112" s="31"/>
      <c r="D112" s="28"/>
      <c r="E112" s="28"/>
      <c r="F112" s="28"/>
      <c r="G112" s="28"/>
      <c r="H112" s="28">
        <v>400778</v>
      </c>
      <c r="I112" s="28"/>
      <c r="J112" s="28"/>
      <c r="K112" s="28"/>
      <c r="L112" s="28">
        <v>400778</v>
      </c>
      <c r="N112">
        <f t="shared" si="4"/>
        <v>0</v>
      </c>
      <c r="O112">
        <f t="shared" si="4"/>
        <v>0</v>
      </c>
      <c r="P112">
        <f t="shared" si="4"/>
        <v>0</v>
      </c>
      <c r="Q112">
        <f t="shared" si="4"/>
        <v>0</v>
      </c>
      <c r="R112">
        <f t="shared" si="4"/>
        <v>0</v>
      </c>
      <c r="S112">
        <f t="shared" si="4"/>
        <v>1</v>
      </c>
      <c r="T112">
        <f t="shared" si="4"/>
        <v>0</v>
      </c>
      <c r="U112">
        <f t="shared" si="3"/>
        <v>0</v>
      </c>
      <c r="W112" s="37"/>
      <c r="X112" s="37"/>
      <c r="Y112" s="37"/>
      <c r="Z112" s="37"/>
      <c r="AA112" s="37"/>
      <c r="AB112" s="37"/>
      <c r="AC112" s="37"/>
      <c r="AD112" s="37"/>
    </row>
    <row r="113" spans="2:30" x14ac:dyDescent="0.2">
      <c r="B113" s="22" t="s">
        <v>591</v>
      </c>
      <c r="C113" s="31"/>
      <c r="D113" s="28">
        <v>157952</v>
      </c>
      <c r="E113" s="28"/>
      <c r="F113" s="28">
        <v>796563</v>
      </c>
      <c r="G113" s="28">
        <v>138783</v>
      </c>
      <c r="H113" s="28"/>
      <c r="I113" s="28">
        <v>187820</v>
      </c>
      <c r="J113" s="28"/>
      <c r="K113" s="28"/>
      <c r="L113" s="28">
        <v>1281118</v>
      </c>
      <c r="N113">
        <f t="shared" si="4"/>
        <v>0</v>
      </c>
      <c r="O113">
        <f t="shared" si="4"/>
        <v>1</v>
      </c>
      <c r="P113">
        <f t="shared" si="4"/>
        <v>0</v>
      </c>
      <c r="Q113" s="26">
        <f t="shared" si="4"/>
        <v>1</v>
      </c>
      <c r="R113" s="26">
        <f t="shared" si="4"/>
        <v>1</v>
      </c>
      <c r="S113">
        <f t="shared" si="4"/>
        <v>0</v>
      </c>
      <c r="T113" s="26">
        <f t="shared" si="4"/>
        <v>1</v>
      </c>
      <c r="U113">
        <f t="shared" si="3"/>
        <v>0</v>
      </c>
      <c r="W113" s="37"/>
      <c r="X113" s="37"/>
      <c r="Y113" s="37"/>
      <c r="Z113" s="37"/>
      <c r="AA113" s="37"/>
      <c r="AB113" s="37"/>
      <c r="AC113" s="37"/>
      <c r="AD113" s="37"/>
    </row>
    <row r="114" spans="2:30" x14ac:dyDescent="0.2">
      <c r="B114" s="22" t="s">
        <v>561</v>
      </c>
      <c r="C114" s="31">
        <v>565413</v>
      </c>
      <c r="D114" s="28">
        <v>122624</v>
      </c>
      <c r="E114" s="28">
        <v>1525662</v>
      </c>
      <c r="F114" s="28">
        <v>1132476</v>
      </c>
      <c r="G114" s="28"/>
      <c r="H114" s="28">
        <v>1130398</v>
      </c>
      <c r="I114" s="28">
        <v>175563</v>
      </c>
      <c r="J114" s="28"/>
      <c r="K114" s="28"/>
      <c r="L114" s="28">
        <v>4652136</v>
      </c>
      <c r="N114" s="26">
        <f t="shared" si="4"/>
        <v>1</v>
      </c>
      <c r="O114">
        <f t="shared" si="4"/>
        <v>1</v>
      </c>
      <c r="P114" s="26">
        <f t="shared" si="4"/>
        <v>1</v>
      </c>
      <c r="Q114" s="26">
        <f t="shared" si="4"/>
        <v>1</v>
      </c>
      <c r="R114">
        <f t="shared" si="4"/>
        <v>0</v>
      </c>
      <c r="S114" s="26">
        <f t="shared" si="4"/>
        <v>1</v>
      </c>
      <c r="T114" s="26">
        <f t="shared" si="4"/>
        <v>1</v>
      </c>
      <c r="U114">
        <f t="shared" si="3"/>
        <v>0</v>
      </c>
      <c r="W114" s="37"/>
      <c r="X114" s="37"/>
      <c r="Y114" s="37"/>
      <c r="Z114" s="37"/>
      <c r="AA114" s="37"/>
      <c r="AB114" s="37"/>
      <c r="AC114" s="37"/>
      <c r="AD114" s="37"/>
    </row>
    <row r="115" spans="2:30" x14ac:dyDescent="0.2">
      <c r="B115" s="22" t="s">
        <v>641</v>
      </c>
      <c r="C115" s="31">
        <v>440054</v>
      </c>
      <c r="D115" s="28"/>
      <c r="E115" s="28"/>
      <c r="F115" s="28"/>
      <c r="G115" s="28"/>
      <c r="H115" s="28">
        <v>172508</v>
      </c>
      <c r="I115" s="28"/>
      <c r="J115" s="28"/>
      <c r="K115" s="28"/>
      <c r="L115" s="28">
        <v>612562</v>
      </c>
      <c r="N115">
        <f t="shared" si="4"/>
        <v>1</v>
      </c>
      <c r="O115">
        <f t="shared" si="4"/>
        <v>0</v>
      </c>
      <c r="P115">
        <f t="shared" si="4"/>
        <v>0</v>
      </c>
      <c r="Q115">
        <f t="shared" si="4"/>
        <v>0</v>
      </c>
      <c r="R115">
        <f t="shared" si="4"/>
        <v>0</v>
      </c>
      <c r="S115">
        <f t="shared" si="4"/>
        <v>1</v>
      </c>
      <c r="T115">
        <f t="shared" si="4"/>
        <v>0</v>
      </c>
      <c r="U115">
        <f t="shared" si="3"/>
        <v>0</v>
      </c>
      <c r="W115" s="37"/>
      <c r="X115" s="37"/>
      <c r="Y115" s="37"/>
      <c r="Z115" s="37"/>
      <c r="AA115" s="37"/>
      <c r="AB115" s="37"/>
      <c r="AC115" s="37"/>
      <c r="AD115" s="37"/>
    </row>
    <row r="116" spans="2:30" x14ac:dyDescent="0.2">
      <c r="B116" s="22" t="s">
        <v>556</v>
      </c>
      <c r="C116" s="31"/>
      <c r="D116" s="28">
        <v>364832</v>
      </c>
      <c r="E116" s="28">
        <v>818753</v>
      </c>
      <c r="F116" s="28"/>
      <c r="G116" s="28">
        <v>673321</v>
      </c>
      <c r="H116" s="28"/>
      <c r="I116" s="28">
        <v>71299</v>
      </c>
      <c r="J116" s="28"/>
      <c r="K116" s="28"/>
      <c r="L116" s="28">
        <v>1928205</v>
      </c>
      <c r="N116">
        <f t="shared" si="4"/>
        <v>0</v>
      </c>
      <c r="O116">
        <f t="shared" si="4"/>
        <v>1</v>
      </c>
      <c r="P116" s="26">
        <f t="shared" si="4"/>
        <v>1</v>
      </c>
      <c r="Q116">
        <f t="shared" si="4"/>
        <v>0</v>
      </c>
      <c r="R116" s="26">
        <f t="shared" si="4"/>
        <v>1</v>
      </c>
      <c r="S116">
        <f t="shared" si="4"/>
        <v>0</v>
      </c>
      <c r="T116" s="26">
        <f t="shared" si="4"/>
        <v>1</v>
      </c>
      <c r="U116">
        <f t="shared" si="3"/>
        <v>0</v>
      </c>
      <c r="W116" s="37"/>
      <c r="X116" s="37"/>
      <c r="Y116" s="37"/>
      <c r="Z116" s="37"/>
      <c r="AA116" s="37"/>
      <c r="AB116" s="37"/>
      <c r="AC116" s="37"/>
      <c r="AD116" s="37"/>
    </row>
    <row r="117" spans="2:30" x14ac:dyDescent="0.2">
      <c r="B117" s="22" t="s">
        <v>618</v>
      </c>
      <c r="C117" s="31">
        <v>200687</v>
      </c>
      <c r="D117" s="28"/>
      <c r="E117" s="28"/>
      <c r="F117" s="28"/>
      <c r="G117" s="28"/>
      <c r="H117" s="28"/>
      <c r="I117" s="28"/>
      <c r="J117" s="28">
        <v>247746</v>
      </c>
      <c r="K117" s="28"/>
      <c r="L117" s="28">
        <v>448433</v>
      </c>
      <c r="N117">
        <f t="shared" si="4"/>
        <v>1</v>
      </c>
      <c r="O117">
        <f t="shared" si="4"/>
        <v>0</v>
      </c>
      <c r="P117">
        <f t="shared" si="4"/>
        <v>0</v>
      </c>
      <c r="Q117">
        <f t="shared" si="4"/>
        <v>0</v>
      </c>
      <c r="R117">
        <f t="shared" si="4"/>
        <v>0</v>
      </c>
      <c r="S117">
        <f t="shared" si="4"/>
        <v>0</v>
      </c>
      <c r="T117">
        <f t="shared" si="4"/>
        <v>0</v>
      </c>
      <c r="U117">
        <f t="shared" si="3"/>
        <v>1</v>
      </c>
      <c r="W117" s="37"/>
      <c r="X117" s="37"/>
      <c r="Y117" s="37"/>
      <c r="Z117" s="37"/>
      <c r="AA117" s="37"/>
      <c r="AB117" s="37"/>
      <c r="AC117" s="37"/>
      <c r="AD117" s="37"/>
    </row>
    <row r="118" spans="2:30" x14ac:dyDescent="0.2">
      <c r="B118" s="22" t="s">
        <v>569</v>
      </c>
      <c r="C118" s="31"/>
      <c r="D118" s="28">
        <v>121067</v>
      </c>
      <c r="E118" s="28">
        <v>873011</v>
      </c>
      <c r="F118" s="28">
        <v>862994</v>
      </c>
      <c r="G118" s="28">
        <v>292403</v>
      </c>
      <c r="H118" s="28"/>
      <c r="I118" s="28"/>
      <c r="J118" s="28"/>
      <c r="K118" s="28"/>
      <c r="L118" s="28">
        <v>2149475</v>
      </c>
      <c r="N118">
        <f t="shared" si="4"/>
        <v>0</v>
      </c>
      <c r="O118">
        <f t="shared" si="4"/>
        <v>1</v>
      </c>
      <c r="P118" s="26">
        <f t="shared" si="4"/>
        <v>1</v>
      </c>
      <c r="Q118" s="26">
        <f t="shared" ref="Q118:T118" si="5">IF(F118&gt;0,1,0)</f>
        <v>1</v>
      </c>
      <c r="R118" s="26">
        <f t="shared" si="5"/>
        <v>1</v>
      </c>
      <c r="S118">
        <f t="shared" si="5"/>
        <v>0</v>
      </c>
      <c r="T118">
        <f t="shared" si="5"/>
        <v>0</v>
      </c>
      <c r="U118">
        <f t="shared" si="3"/>
        <v>0</v>
      </c>
      <c r="W118" s="37"/>
      <c r="X118" s="37"/>
      <c r="Y118" s="37"/>
      <c r="Z118" s="37"/>
      <c r="AA118" s="37"/>
      <c r="AB118" s="37"/>
      <c r="AC118" s="37"/>
      <c r="AD118" s="37"/>
    </row>
    <row r="119" spans="2:30" x14ac:dyDescent="0.2">
      <c r="B119" s="22" t="s">
        <v>739</v>
      </c>
      <c r="C119" s="31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30" x14ac:dyDescent="0.2">
      <c r="B120" s="22" t="s">
        <v>740</v>
      </c>
      <c r="C120" s="31">
        <v>12500016</v>
      </c>
      <c r="D120" s="28">
        <v>10000042</v>
      </c>
      <c r="E120" s="28">
        <v>30000034</v>
      </c>
      <c r="F120" s="28">
        <v>45000042</v>
      </c>
      <c r="G120" s="28">
        <v>24000044</v>
      </c>
      <c r="H120" s="28">
        <v>31500020</v>
      </c>
      <c r="I120" s="28">
        <v>13500042</v>
      </c>
      <c r="J120" s="28">
        <v>6000021</v>
      </c>
      <c r="K120" s="28"/>
      <c r="L120" s="28">
        <v>172500261</v>
      </c>
    </row>
    <row r="121" spans="2:30" x14ac:dyDescent="0.2">
      <c r="B121" s="25" t="s">
        <v>743</v>
      </c>
      <c r="C121" s="32">
        <f>'MFG locations'!D10</f>
        <v>25000000</v>
      </c>
      <c r="D121" s="29">
        <f>'MFG locations'!D7</f>
        <v>20000000</v>
      </c>
      <c r="E121" s="29">
        <f>'MFG locations'!D5</f>
        <v>50000000</v>
      </c>
      <c r="F121" s="29">
        <f>'MFG locations'!D4</f>
        <v>60000000</v>
      </c>
      <c r="G121" s="29">
        <f>'MFG locations'!D6</f>
        <v>30000000</v>
      </c>
      <c r="H121" s="29">
        <f>'MFG locations'!D9</f>
        <v>45000000</v>
      </c>
      <c r="I121" s="29">
        <f>'MFG locations'!D8</f>
        <v>15000000</v>
      </c>
      <c r="J121" s="29">
        <f>'MFG locations'!D11</f>
        <v>10000000</v>
      </c>
      <c r="K121" s="30"/>
      <c r="L121" s="30"/>
    </row>
    <row r="123" spans="2:30" x14ac:dyDescent="0.2">
      <c r="B123" s="24" t="s">
        <v>750</v>
      </c>
      <c r="C123" s="19">
        <f>C120/C121</f>
        <v>0.50000064</v>
      </c>
      <c r="D123" s="19">
        <f t="shared" ref="D123:J123" si="6">D120/D121</f>
        <v>0.5000021</v>
      </c>
      <c r="E123" s="19">
        <f t="shared" si="6"/>
        <v>0.60000067999999995</v>
      </c>
      <c r="F123" s="19">
        <f t="shared" si="6"/>
        <v>0.75000069999999996</v>
      </c>
      <c r="G123" s="19">
        <f t="shared" si="6"/>
        <v>0.80000146666666672</v>
      </c>
      <c r="H123" s="19">
        <f t="shared" si="6"/>
        <v>0.70000044444444443</v>
      </c>
      <c r="I123" s="19">
        <f t="shared" si="6"/>
        <v>0.90000279999999999</v>
      </c>
      <c r="J123" s="19">
        <f t="shared" si="6"/>
        <v>0.60000209999999998</v>
      </c>
    </row>
    <row r="124" spans="2:30" x14ac:dyDescent="0.2">
      <c r="B124" s="27" t="s">
        <v>751</v>
      </c>
      <c r="C124" s="30">
        <f>C121-C120</f>
        <v>12499984</v>
      </c>
      <c r="D124" s="30">
        <f t="shared" ref="D124:J124" si="7">D121-D120</f>
        <v>9999958</v>
      </c>
      <c r="E124" s="30">
        <f t="shared" si="7"/>
        <v>19999966</v>
      </c>
      <c r="F124" s="30">
        <f t="shared" si="7"/>
        <v>14999958</v>
      </c>
      <c r="G124" s="30">
        <f t="shared" si="7"/>
        <v>5999956</v>
      </c>
      <c r="H124" s="30">
        <f t="shared" si="7"/>
        <v>13499980</v>
      </c>
      <c r="I124" s="30">
        <f t="shared" si="7"/>
        <v>1499958</v>
      </c>
      <c r="J124" s="30">
        <f t="shared" si="7"/>
        <v>3999979</v>
      </c>
      <c r="K124" s="26"/>
      <c r="L124" s="26"/>
    </row>
  </sheetData>
  <conditionalFormatting sqref="O4:O118">
    <cfRule type="cellIs" dxfId="7" priority="1" operator="equal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65F3-8AF4-4E4F-B632-5200D1D1A9E3}">
  <dimension ref="B1:AI137"/>
  <sheetViews>
    <sheetView zoomScale="92" workbookViewId="0">
      <selection activeCell="AJ6" sqref="AJ6"/>
    </sheetView>
  </sheetViews>
  <sheetFormatPr baseColWidth="10" defaultRowHeight="15" x14ac:dyDescent="0.2"/>
  <cols>
    <col min="2" max="2" width="20" bestFit="1" customWidth="1"/>
    <col min="3" max="3" width="10.83203125" style="53" customWidth="1"/>
    <col min="4" max="4" width="10.83203125" customWidth="1"/>
    <col min="5" max="5" width="10.83203125" style="53" customWidth="1"/>
    <col min="6" max="6" width="10.83203125" customWidth="1"/>
    <col min="7" max="7" width="10.83203125" style="53" customWidth="1"/>
    <col min="8" max="8" width="10.83203125" customWidth="1"/>
    <col min="9" max="9" width="10.83203125" style="53" customWidth="1"/>
    <col min="10" max="10" width="10.83203125" customWidth="1"/>
    <col min="11" max="11" width="10.83203125" style="53" customWidth="1"/>
    <col min="12" max="12" width="10.83203125" customWidth="1"/>
    <col min="13" max="13" width="10.83203125" style="53" customWidth="1"/>
    <col min="14" max="14" width="10.83203125" customWidth="1"/>
    <col min="15" max="15" width="10.83203125" style="53" customWidth="1"/>
    <col min="16" max="16" width="10.83203125" customWidth="1"/>
    <col min="17" max="17" width="10.83203125" style="53" customWidth="1"/>
    <col min="18" max="18" width="10.83203125" customWidth="1"/>
    <col min="19" max="19" width="10.83203125" style="53" customWidth="1"/>
    <col min="20" max="20" width="10.83203125" customWidth="1"/>
    <col min="21" max="21" width="10.83203125" style="53" customWidth="1"/>
    <col min="22" max="22" width="10.83203125" customWidth="1"/>
    <col min="25" max="25" width="14" bestFit="1" customWidth="1"/>
    <col min="26" max="26" width="18.6640625" bestFit="1" customWidth="1"/>
    <col min="27" max="27" width="20.5" bestFit="1" customWidth="1"/>
  </cols>
  <sheetData>
    <row r="1" spans="2:35" ht="13" customHeight="1" x14ac:dyDescent="0.2"/>
    <row r="3" spans="2:35" x14ac:dyDescent="0.2">
      <c r="C3" s="54" t="s">
        <v>741</v>
      </c>
      <c r="Z3" s="33" t="s">
        <v>807</v>
      </c>
      <c r="AA3" s="27" t="s">
        <v>16</v>
      </c>
    </row>
    <row r="4" spans="2:35" x14ac:dyDescent="0.2">
      <c r="C4" s="53" t="s">
        <v>22</v>
      </c>
      <c r="E4" s="53" t="s">
        <v>16</v>
      </c>
      <c r="G4" s="53" t="s">
        <v>10</v>
      </c>
      <c r="I4" s="53" t="s">
        <v>6</v>
      </c>
      <c r="K4" s="53" t="s">
        <v>13</v>
      </c>
      <c r="M4" s="53" t="s">
        <v>20</v>
      </c>
      <c r="O4" s="53" t="s">
        <v>18</v>
      </c>
      <c r="Q4" s="53" t="s">
        <v>24</v>
      </c>
      <c r="S4" s="53" t="s">
        <v>739</v>
      </c>
      <c r="U4" s="53" t="s">
        <v>806</v>
      </c>
      <c r="V4" t="s">
        <v>805</v>
      </c>
      <c r="Z4" s="57"/>
      <c r="AA4" s="57"/>
      <c r="AB4" s="33" t="s">
        <v>810</v>
      </c>
    </row>
    <row r="5" spans="2:35" x14ac:dyDescent="0.2">
      <c r="B5" s="21" t="s">
        <v>738</v>
      </c>
      <c r="C5" s="53" t="s">
        <v>804</v>
      </c>
      <c r="D5" t="s">
        <v>742</v>
      </c>
      <c r="E5" s="53" t="s">
        <v>804</v>
      </c>
      <c r="F5" t="s">
        <v>742</v>
      </c>
      <c r="G5" s="53" t="s">
        <v>804</v>
      </c>
      <c r="H5" t="s">
        <v>742</v>
      </c>
      <c r="I5" s="53" t="s">
        <v>804</v>
      </c>
      <c r="J5" t="s">
        <v>742</v>
      </c>
      <c r="K5" s="53" t="s">
        <v>804</v>
      </c>
      <c r="L5" t="s">
        <v>742</v>
      </c>
      <c r="M5" s="53" t="s">
        <v>804</v>
      </c>
      <c r="N5" t="s">
        <v>742</v>
      </c>
      <c r="O5" s="53" t="s">
        <v>804</v>
      </c>
      <c r="P5" t="s">
        <v>742</v>
      </c>
      <c r="Q5" s="53" t="s">
        <v>804</v>
      </c>
      <c r="R5" t="s">
        <v>742</v>
      </c>
      <c r="S5" s="53" t="s">
        <v>804</v>
      </c>
      <c r="T5" t="s">
        <v>742</v>
      </c>
      <c r="Y5" s="33" t="s">
        <v>811</v>
      </c>
      <c r="Z5" s="33" t="s">
        <v>808</v>
      </c>
      <c r="AA5" s="33" t="s">
        <v>809</v>
      </c>
      <c r="AB5" s="23" t="s">
        <v>22</v>
      </c>
      <c r="AC5" s="23" t="s">
        <v>16</v>
      </c>
      <c r="AD5" s="23" t="s">
        <v>10</v>
      </c>
      <c r="AE5" s="23" t="s">
        <v>6</v>
      </c>
      <c r="AF5" s="23" t="s">
        <v>13</v>
      </c>
      <c r="AG5" s="23" t="s">
        <v>20</v>
      </c>
      <c r="AH5" s="23" t="s">
        <v>18</v>
      </c>
      <c r="AI5" s="23" t="s">
        <v>24</v>
      </c>
    </row>
    <row r="6" spans="2:35" x14ac:dyDescent="0.2">
      <c r="B6" s="22" t="s">
        <v>629</v>
      </c>
      <c r="C6" s="55"/>
      <c r="D6" s="50"/>
      <c r="E6" s="55"/>
      <c r="F6" s="50"/>
      <c r="G6" s="55"/>
      <c r="H6" s="50"/>
      <c r="I6" s="55"/>
      <c r="J6" s="50"/>
      <c r="K6" s="55"/>
      <c r="L6" s="50"/>
      <c r="M6" s="55">
        <v>0.41714428968258466</v>
      </c>
      <c r="N6" s="50">
        <v>620932</v>
      </c>
      <c r="O6" s="55"/>
      <c r="P6" s="50"/>
      <c r="Q6" s="55">
        <v>0.22986790292692716</v>
      </c>
      <c r="R6" s="50">
        <v>213742</v>
      </c>
      <c r="S6" s="56"/>
      <c r="T6" s="52"/>
      <c r="U6" s="55">
        <v>0.64701219260951182</v>
      </c>
      <c r="V6" s="50">
        <v>834674</v>
      </c>
      <c r="Y6" cm="1">
        <f t="array" ref="Y6">INDEX(C6:T6,1,MATCH($AA$3,$C$4:$T$4)+1)</f>
        <v>0</v>
      </c>
      <c r="Z6" s="18">
        <f t="shared" ref="Z6:Z69" si="0">MAX(
IF($C$4&lt;&gt;$AA$3,$C6),
IF($E$4&lt;&gt;$AA$3,$E6),
IF($G$4&lt;&gt;$AA$3,$G6),
IF($I$4&lt;&gt;$AA$3,$I6),
IF($K$4&lt;&gt;$AA$3,$K6),
IF($M$4&lt;&gt;$AA$3,$M6),
IF($O$4&lt;&gt;$AA$3,$O6),
IF($Q$4&lt;&gt;$AA$3,$Q6)
)</f>
        <v>0.41714428968258466</v>
      </c>
      <c r="AA6" t="str">
        <f>INDEX($C$4:$R$4,1,
                MATCH(Z6,C6:R6,0))</f>
        <v>Nashville</v>
      </c>
      <c r="AB6" s="37">
        <f>IF($AA6=AB$5,$Y6,0)</f>
        <v>0</v>
      </c>
      <c r="AC6" s="37">
        <f t="shared" ref="AC6:AI21" si="1">IF($AA6=AC$5,$Y6,0)</f>
        <v>0</v>
      </c>
      <c r="AD6" s="37">
        <f t="shared" si="1"/>
        <v>0</v>
      </c>
      <c r="AE6" s="37">
        <f t="shared" si="1"/>
        <v>0</v>
      </c>
      <c r="AF6" s="37">
        <f t="shared" si="1"/>
        <v>0</v>
      </c>
      <c r="AG6" s="37">
        <f t="shared" si="1"/>
        <v>0</v>
      </c>
      <c r="AH6" s="37">
        <f t="shared" si="1"/>
        <v>0</v>
      </c>
      <c r="AI6" s="37">
        <f t="shared" si="1"/>
        <v>0</v>
      </c>
    </row>
    <row r="7" spans="2:35" x14ac:dyDescent="0.2">
      <c r="B7" s="22" t="s">
        <v>586</v>
      </c>
      <c r="C7" s="55"/>
      <c r="D7" s="50"/>
      <c r="E7" s="55">
        <v>0.24842942194857187</v>
      </c>
      <c r="F7" s="50">
        <v>34146</v>
      </c>
      <c r="G7" s="55">
        <v>0.50015784894290793</v>
      </c>
      <c r="H7" s="50">
        <v>453323</v>
      </c>
      <c r="I7" s="55">
        <v>0.17229818639033179</v>
      </c>
      <c r="J7" s="50">
        <v>887734</v>
      </c>
      <c r="K7" s="55">
        <v>0.46488726631782018</v>
      </c>
      <c r="L7" s="50">
        <v>586080</v>
      </c>
      <c r="M7" s="55"/>
      <c r="N7" s="50"/>
      <c r="O7" s="55">
        <v>0.29369373201691562</v>
      </c>
      <c r="P7" s="50">
        <v>280893</v>
      </c>
      <c r="Q7" s="55"/>
      <c r="R7" s="50"/>
      <c r="S7" s="56"/>
      <c r="T7" s="52"/>
      <c r="U7" s="55">
        <v>1.6794664556165473</v>
      </c>
      <c r="V7" s="50">
        <v>2242176</v>
      </c>
      <c r="Y7" cm="1">
        <f t="array" ref="Y7">INDEX(C7:T7,1,MATCH($AA$3,$C$4:$T$4)+1)</f>
        <v>34146</v>
      </c>
      <c r="Z7" s="18">
        <f t="shared" si="0"/>
        <v>0.50015784894290793</v>
      </c>
      <c r="AA7" t="str">
        <f t="shared" ref="AA7:AA70" si="2">INDEX($C$4:$R$4,1,
                MATCH(Z7,C7:R7,0))</f>
        <v>Chicago</v>
      </c>
      <c r="AB7" s="37">
        <f t="shared" ref="AB7:AI22" si="3">IF($AA7=AB$5,$Y7,0)</f>
        <v>0</v>
      </c>
      <c r="AC7" s="37">
        <f t="shared" si="1"/>
        <v>0</v>
      </c>
      <c r="AD7" s="37">
        <f t="shared" si="1"/>
        <v>34146</v>
      </c>
      <c r="AE7" s="37">
        <f t="shared" si="1"/>
        <v>0</v>
      </c>
      <c r="AF7" s="37">
        <f t="shared" si="1"/>
        <v>0</v>
      </c>
      <c r="AG7" s="37">
        <f t="shared" si="1"/>
        <v>0</v>
      </c>
      <c r="AH7" s="37">
        <f t="shared" si="1"/>
        <v>0</v>
      </c>
      <c r="AI7" s="37">
        <f t="shared" si="1"/>
        <v>0</v>
      </c>
    </row>
    <row r="8" spans="2:35" x14ac:dyDescent="0.2">
      <c r="B8" s="22" t="s">
        <v>543</v>
      </c>
      <c r="C8" s="55">
        <v>0.26786994733297642</v>
      </c>
      <c r="D8" s="50">
        <v>687366</v>
      </c>
      <c r="E8" s="55">
        <v>0.31292252698902501</v>
      </c>
      <c r="F8" s="50">
        <v>262349</v>
      </c>
      <c r="G8" s="55"/>
      <c r="H8" s="50"/>
      <c r="I8" s="55"/>
      <c r="J8" s="50"/>
      <c r="K8" s="55">
        <v>0.29240651004270579</v>
      </c>
      <c r="L8" s="50">
        <v>324161</v>
      </c>
      <c r="M8" s="55"/>
      <c r="N8" s="50"/>
      <c r="O8" s="55">
        <v>0.18703892199043404</v>
      </c>
      <c r="P8" s="50">
        <v>75844</v>
      </c>
      <c r="Q8" s="55"/>
      <c r="R8" s="50"/>
      <c r="S8" s="56"/>
      <c r="T8" s="52"/>
      <c r="U8" s="55">
        <v>1.0602379063551413</v>
      </c>
      <c r="V8" s="50">
        <v>1349720</v>
      </c>
      <c r="Y8" cm="1">
        <f t="array" ref="Y8">INDEX(C8:T8,1,MATCH($AA$3,$C$4:$T$4)+1)</f>
        <v>262349</v>
      </c>
      <c r="Z8" s="18">
        <f t="shared" si="0"/>
        <v>0.29240651004270579</v>
      </c>
      <c r="AA8" t="str">
        <f t="shared" si="2"/>
        <v>Fontana</v>
      </c>
      <c r="AB8" s="37">
        <f t="shared" si="3"/>
        <v>0</v>
      </c>
      <c r="AC8" s="37">
        <f t="shared" si="1"/>
        <v>0</v>
      </c>
      <c r="AD8" s="37">
        <f t="shared" si="1"/>
        <v>0</v>
      </c>
      <c r="AE8" s="37">
        <f t="shared" si="1"/>
        <v>0</v>
      </c>
      <c r="AF8" s="37">
        <f t="shared" si="1"/>
        <v>262349</v>
      </c>
      <c r="AG8" s="37">
        <f t="shared" si="1"/>
        <v>0</v>
      </c>
      <c r="AH8" s="37">
        <f t="shared" si="1"/>
        <v>0</v>
      </c>
      <c r="AI8" s="37">
        <f t="shared" si="1"/>
        <v>0</v>
      </c>
    </row>
    <row r="9" spans="2:35" x14ac:dyDescent="0.2">
      <c r="B9" s="22" t="s">
        <v>635</v>
      </c>
      <c r="C9" s="55"/>
      <c r="D9" s="50"/>
      <c r="E9" s="55"/>
      <c r="F9" s="50"/>
      <c r="G9" s="55"/>
      <c r="H9" s="50"/>
      <c r="I9" s="55"/>
      <c r="J9" s="50"/>
      <c r="K9" s="55"/>
      <c r="L9" s="50"/>
      <c r="M9" s="55"/>
      <c r="N9" s="50"/>
      <c r="O9" s="55"/>
      <c r="P9" s="50"/>
      <c r="Q9" s="55">
        <v>0.40905900300703713</v>
      </c>
      <c r="R9" s="50">
        <v>254629</v>
      </c>
      <c r="S9" s="56"/>
      <c r="T9" s="52"/>
      <c r="U9" s="55">
        <v>0.40905900300703713</v>
      </c>
      <c r="V9" s="50">
        <v>254629</v>
      </c>
      <c r="Y9" cm="1">
        <f t="array" ref="Y9">INDEX(C9:T9,1,MATCH($AA$3,$C$4:$T$4)+1)</f>
        <v>0</v>
      </c>
      <c r="Z9" s="18">
        <f t="shared" si="0"/>
        <v>0.40905900300703713</v>
      </c>
      <c r="AA9" t="str">
        <f t="shared" si="2"/>
        <v>Tucson</v>
      </c>
      <c r="AB9" s="37">
        <f t="shared" si="3"/>
        <v>0</v>
      </c>
      <c r="AC9" s="37">
        <f t="shared" si="1"/>
        <v>0</v>
      </c>
      <c r="AD9" s="37">
        <f t="shared" si="1"/>
        <v>0</v>
      </c>
      <c r="AE9" s="37">
        <f t="shared" si="1"/>
        <v>0</v>
      </c>
      <c r="AF9" s="37">
        <f t="shared" si="1"/>
        <v>0</v>
      </c>
      <c r="AG9" s="37">
        <f t="shared" si="1"/>
        <v>0</v>
      </c>
      <c r="AH9" s="37">
        <f t="shared" si="1"/>
        <v>0</v>
      </c>
      <c r="AI9" s="37">
        <f t="shared" si="1"/>
        <v>0</v>
      </c>
    </row>
    <row r="10" spans="2:35" x14ac:dyDescent="0.2">
      <c r="B10" s="22" t="s">
        <v>639</v>
      </c>
      <c r="C10" s="55"/>
      <c r="D10" s="50"/>
      <c r="E10" s="55"/>
      <c r="F10" s="50"/>
      <c r="G10" s="55"/>
      <c r="H10" s="50"/>
      <c r="I10" s="55"/>
      <c r="J10" s="50"/>
      <c r="K10" s="55"/>
      <c r="L10" s="50"/>
      <c r="M10" s="55"/>
      <c r="N10" s="50"/>
      <c r="O10" s="55"/>
      <c r="P10" s="50"/>
      <c r="Q10" s="55">
        <v>0.46129678691628162</v>
      </c>
      <c r="R10" s="50">
        <v>129325</v>
      </c>
      <c r="S10" s="56"/>
      <c r="T10" s="52"/>
      <c r="U10" s="55">
        <v>0.46129678691628162</v>
      </c>
      <c r="V10" s="50">
        <v>129325</v>
      </c>
      <c r="Y10" cm="1">
        <f t="array" ref="Y10">INDEX(C10:T10,1,MATCH($AA$3,$C$4:$T$4)+1)</f>
        <v>0</v>
      </c>
      <c r="Z10" s="18">
        <f t="shared" si="0"/>
        <v>0.46129678691628162</v>
      </c>
      <c r="AA10" t="str">
        <f t="shared" si="2"/>
        <v>Tucson</v>
      </c>
      <c r="AB10" s="37">
        <f>IF($AA10=AB$5,$Y10,0)</f>
        <v>0</v>
      </c>
      <c r="AC10" s="37">
        <f t="shared" si="1"/>
        <v>0</v>
      </c>
      <c r="AD10" s="37">
        <f t="shared" si="1"/>
        <v>0</v>
      </c>
      <c r="AE10" s="37">
        <f t="shared" si="1"/>
        <v>0</v>
      </c>
      <c r="AF10" s="37">
        <f t="shared" si="1"/>
        <v>0</v>
      </c>
      <c r="AG10" s="37">
        <f t="shared" si="1"/>
        <v>0</v>
      </c>
      <c r="AH10" s="37">
        <f t="shared" si="1"/>
        <v>0</v>
      </c>
      <c r="AI10" s="37">
        <f t="shared" si="1"/>
        <v>0</v>
      </c>
    </row>
    <row r="11" spans="2:35" x14ac:dyDescent="0.2">
      <c r="B11" s="22" t="s">
        <v>551</v>
      </c>
      <c r="C11" s="55"/>
      <c r="D11" s="50"/>
      <c r="E11" s="55"/>
      <c r="F11" s="50"/>
      <c r="G11" s="55">
        <v>0.15294206555635387</v>
      </c>
      <c r="H11" s="50">
        <v>439051</v>
      </c>
      <c r="I11" s="55">
        <v>0.55430190215424258</v>
      </c>
      <c r="J11" s="50">
        <v>988924</v>
      </c>
      <c r="K11" s="55"/>
      <c r="L11" s="50"/>
      <c r="M11" s="55"/>
      <c r="N11" s="50"/>
      <c r="O11" s="55"/>
      <c r="P11" s="50"/>
      <c r="Q11" s="55"/>
      <c r="R11" s="50"/>
      <c r="S11" s="56"/>
      <c r="T11" s="52"/>
      <c r="U11" s="55">
        <v>0.70724396771059639</v>
      </c>
      <c r="V11" s="50">
        <v>1427975</v>
      </c>
      <c r="Y11" cm="1">
        <f t="array" ref="Y11">INDEX(C11:T11,1,MATCH($AA$3,$C$4:$T$4)+1)</f>
        <v>0</v>
      </c>
      <c r="Z11" s="18">
        <f t="shared" si="0"/>
        <v>0.55430190215424258</v>
      </c>
      <c r="AA11" t="str">
        <f t="shared" si="2"/>
        <v>Dallas</v>
      </c>
      <c r="AB11" s="37">
        <f t="shared" si="3"/>
        <v>0</v>
      </c>
      <c r="AC11" s="37">
        <f t="shared" si="1"/>
        <v>0</v>
      </c>
      <c r="AD11" s="37">
        <f t="shared" si="1"/>
        <v>0</v>
      </c>
      <c r="AE11" s="37">
        <f t="shared" si="1"/>
        <v>0</v>
      </c>
      <c r="AF11" s="37">
        <f t="shared" si="1"/>
        <v>0</v>
      </c>
      <c r="AG11" s="37">
        <f t="shared" si="1"/>
        <v>0</v>
      </c>
      <c r="AH11" s="37">
        <f t="shared" si="1"/>
        <v>0</v>
      </c>
      <c r="AI11" s="37">
        <f t="shared" si="1"/>
        <v>0</v>
      </c>
    </row>
    <row r="12" spans="2:35" x14ac:dyDescent="0.2">
      <c r="B12" s="22" t="s">
        <v>542</v>
      </c>
      <c r="C12" s="55"/>
      <c r="D12" s="50"/>
      <c r="E12" s="55"/>
      <c r="F12" s="50"/>
      <c r="G12" s="55"/>
      <c r="H12" s="50"/>
      <c r="I12" s="55">
        <v>0.13720217162861759</v>
      </c>
      <c r="J12" s="50">
        <v>925246</v>
      </c>
      <c r="K12" s="55">
        <v>0.31302501204890898</v>
      </c>
      <c r="L12" s="50">
        <v>288540</v>
      </c>
      <c r="M12" s="55"/>
      <c r="N12" s="50"/>
      <c r="O12" s="55">
        <v>0.68261655226840312</v>
      </c>
      <c r="P12" s="50">
        <v>314703</v>
      </c>
      <c r="Q12" s="55"/>
      <c r="R12" s="50"/>
      <c r="S12" s="56"/>
      <c r="T12" s="52"/>
      <c r="U12" s="55">
        <v>1.1328437359459298</v>
      </c>
      <c r="V12" s="50">
        <v>1528489</v>
      </c>
      <c r="Y12" cm="1">
        <f t="array" ref="Y12">INDEX(C12:T12,1,MATCH($AA$3,$C$4:$T$4)+1)</f>
        <v>0</v>
      </c>
      <c r="Z12" s="18">
        <f t="shared" si="0"/>
        <v>0.68261655226840312</v>
      </c>
      <c r="AA12" t="str">
        <f t="shared" si="2"/>
        <v>Portland</v>
      </c>
      <c r="AB12" s="37">
        <f t="shared" si="3"/>
        <v>0</v>
      </c>
      <c r="AC12" s="37">
        <f t="shared" si="1"/>
        <v>0</v>
      </c>
      <c r="AD12" s="37">
        <f t="shared" si="1"/>
        <v>0</v>
      </c>
      <c r="AE12" s="37">
        <f t="shared" si="1"/>
        <v>0</v>
      </c>
      <c r="AF12" s="37">
        <f t="shared" si="1"/>
        <v>0</v>
      </c>
      <c r="AG12" s="37">
        <f t="shared" si="1"/>
        <v>0</v>
      </c>
      <c r="AH12" s="37">
        <f t="shared" si="1"/>
        <v>0</v>
      </c>
      <c r="AI12" s="37">
        <f t="shared" si="1"/>
        <v>0</v>
      </c>
    </row>
    <row r="13" spans="2:35" x14ac:dyDescent="0.2">
      <c r="B13" s="22" t="s">
        <v>599</v>
      </c>
      <c r="C13" s="55"/>
      <c r="D13" s="50"/>
      <c r="E13" s="55"/>
      <c r="F13" s="50"/>
      <c r="G13" s="55">
        <v>0.2612054597691788</v>
      </c>
      <c r="H13" s="50">
        <v>826361</v>
      </c>
      <c r="I13" s="55"/>
      <c r="J13" s="50"/>
      <c r="K13" s="55">
        <v>0.92155339161278516</v>
      </c>
      <c r="L13" s="50">
        <v>964712</v>
      </c>
      <c r="M13" s="55"/>
      <c r="N13" s="50"/>
      <c r="O13" s="55">
        <v>0.2945895566796749</v>
      </c>
      <c r="P13" s="50">
        <v>250553</v>
      </c>
      <c r="Q13" s="55">
        <v>0.21272509548905882</v>
      </c>
      <c r="R13" s="50">
        <v>17116</v>
      </c>
      <c r="S13" s="56"/>
      <c r="T13" s="52"/>
      <c r="U13" s="55">
        <v>1.6900735035506975</v>
      </c>
      <c r="V13" s="50">
        <v>2058742</v>
      </c>
      <c r="Y13" cm="1">
        <f t="array" ref="Y13">INDEX(C13:T13,1,MATCH($AA$3,$C$4:$T$4)+1)</f>
        <v>0</v>
      </c>
      <c r="Z13" s="18">
        <f t="shared" si="0"/>
        <v>0.92155339161278516</v>
      </c>
      <c r="AA13" t="str">
        <f t="shared" si="2"/>
        <v>Fontana</v>
      </c>
      <c r="AB13" s="37">
        <f t="shared" si="3"/>
        <v>0</v>
      </c>
      <c r="AC13" s="37">
        <f t="shared" si="1"/>
        <v>0</v>
      </c>
      <c r="AD13" s="37">
        <f t="shared" si="1"/>
        <v>0</v>
      </c>
      <c r="AE13" s="37">
        <f t="shared" si="1"/>
        <v>0</v>
      </c>
      <c r="AF13" s="37">
        <f t="shared" si="1"/>
        <v>0</v>
      </c>
      <c r="AG13" s="37">
        <f t="shared" si="1"/>
        <v>0</v>
      </c>
      <c r="AH13" s="37">
        <f t="shared" si="1"/>
        <v>0</v>
      </c>
      <c r="AI13" s="37">
        <f t="shared" si="1"/>
        <v>0</v>
      </c>
    </row>
    <row r="14" spans="2:35" x14ac:dyDescent="0.2">
      <c r="B14" s="22" t="s">
        <v>573</v>
      </c>
      <c r="C14" s="55"/>
      <c r="D14" s="50"/>
      <c r="E14" s="55">
        <v>0.56913705507950807</v>
      </c>
      <c r="F14" s="50">
        <v>360714</v>
      </c>
      <c r="G14" s="55">
        <v>0.80031263192446389</v>
      </c>
      <c r="H14" s="50">
        <v>830626</v>
      </c>
      <c r="I14" s="55">
        <v>0.47419864621933316</v>
      </c>
      <c r="J14" s="50">
        <v>1109696</v>
      </c>
      <c r="K14" s="55">
        <v>0.22413434616441741</v>
      </c>
      <c r="L14" s="50">
        <v>114027</v>
      </c>
      <c r="M14" s="55">
        <v>0.27262244018504089</v>
      </c>
      <c r="N14" s="50">
        <v>511211</v>
      </c>
      <c r="O14" s="55">
        <v>0.18237096021670696</v>
      </c>
      <c r="P14" s="50">
        <v>92591</v>
      </c>
      <c r="Q14" s="55">
        <v>0.43681809742591859</v>
      </c>
      <c r="R14" s="50">
        <v>30765</v>
      </c>
      <c r="S14" s="56"/>
      <c r="T14" s="52"/>
      <c r="U14" s="55">
        <v>2.9595941772153891</v>
      </c>
      <c r="V14" s="50">
        <v>3049630</v>
      </c>
      <c r="Y14" cm="1">
        <f t="array" ref="Y14">INDEX(C14:T14,1,MATCH($AA$3,$C$4:$T$4)+1)</f>
        <v>360714</v>
      </c>
      <c r="Z14" s="18">
        <f t="shared" si="0"/>
        <v>0.80031263192446389</v>
      </c>
      <c r="AA14" t="str">
        <f t="shared" si="2"/>
        <v>Chicago</v>
      </c>
      <c r="AB14" s="37">
        <f t="shared" si="3"/>
        <v>0</v>
      </c>
      <c r="AC14" s="37">
        <f t="shared" si="1"/>
        <v>0</v>
      </c>
      <c r="AD14" s="37">
        <f>IF($AA14=AD$5,$Y14,0)</f>
        <v>360714</v>
      </c>
      <c r="AE14" s="37">
        <f t="shared" si="1"/>
        <v>0</v>
      </c>
      <c r="AF14" s="37">
        <f t="shared" si="1"/>
        <v>0</v>
      </c>
      <c r="AG14" s="37">
        <f t="shared" si="1"/>
        <v>0</v>
      </c>
      <c r="AH14" s="37">
        <f t="shared" si="1"/>
        <v>0</v>
      </c>
      <c r="AI14" s="37">
        <f t="shared" si="1"/>
        <v>0</v>
      </c>
    </row>
    <row r="15" spans="2:35" x14ac:dyDescent="0.2">
      <c r="B15" s="22" t="s">
        <v>644</v>
      </c>
      <c r="C15" s="55">
        <v>0.22667724660849781</v>
      </c>
      <c r="D15" s="50">
        <v>45715</v>
      </c>
      <c r="E15" s="55"/>
      <c r="F15" s="50"/>
      <c r="G15" s="55"/>
      <c r="H15" s="50"/>
      <c r="I15" s="55"/>
      <c r="J15" s="50"/>
      <c r="K15" s="55"/>
      <c r="L15" s="50"/>
      <c r="M15" s="55">
        <v>0.28277948217767884</v>
      </c>
      <c r="N15" s="50">
        <v>986538</v>
      </c>
      <c r="O15" s="55"/>
      <c r="P15" s="50"/>
      <c r="Q15" s="55"/>
      <c r="R15" s="50"/>
      <c r="S15" s="56"/>
      <c r="T15" s="52"/>
      <c r="U15" s="55">
        <v>0.50945672878617665</v>
      </c>
      <c r="V15" s="50">
        <v>1032253</v>
      </c>
      <c r="Y15" cm="1">
        <f t="array" ref="Y15">INDEX(C15:T15,1,MATCH($AA$3,$C$4:$T$4)+1)</f>
        <v>0</v>
      </c>
      <c r="Z15" s="18">
        <f t="shared" si="0"/>
        <v>0.28277948217767884</v>
      </c>
      <c r="AA15" t="str">
        <f t="shared" si="2"/>
        <v>Nashville</v>
      </c>
      <c r="AB15" s="37">
        <f t="shared" si="3"/>
        <v>0</v>
      </c>
      <c r="AC15" s="37">
        <f t="shared" si="1"/>
        <v>0</v>
      </c>
      <c r="AD15" s="37">
        <f t="shared" si="1"/>
        <v>0</v>
      </c>
      <c r="AE15" s="37">
        <f t="shared" si="1"/>
        <v>0</v>
      </c>
      <c r="AF15" s="37">
        <f t="shared" si="1"/>
        <v>0</v>
      </c>
      <c r="AG15" s="37">
        <f t="shared" si="1"/>
        <v>0</v>
      </c>
      <c r="AH15" s="37">
        <f t="shared" si="1"/>
        <v>0</v>
      </c>
      <c r="AI15" s="37">
        <f t="shared" si="1"/>
        <v>0</v>
      </c>
    </row>
    <row r="16" spans="2:35" x14ac:dyDescent="0.2">
      <c r="B16" s="22" t="s">
        <v>562</v>
      </c>
      <c r="C16" s="55"/>
      <c r="D16" s="50"/>
      <c r="E16" s="55">
        <v>0.2934555586386336</v>
      </c>
      <c r="F16" s="50">
        <v>90258</v>
      </c>
      <c r="G16" s="55"/>
      <c r="H16" s="50"/>
      <c r="I16" s="55"/>
      <c r="J16" s="50"/>
      <c r="K16" s="55">
        <v>0.91711161478486192</v>
      </c>
      <c r="L16" s="50">
        <v>380479</v>
      </c>
      <c r="M16" s="55"/>
      <c r="N16" s="50"/>
      <c r="O16" s="55">
        <v>0.97783247950365992</v>
      </c>
      <c r="P16" s="50">
        <v>1126012</v>
      </c>
      <c r="Q16" s="55"/>
      <c r="R16" s="50"/>
      <c r="S16" s="56"/>
      <c r="T16" s="52"/>
      <c r="U16" s="55">
        <v>2.1883996529271554</v>
      </c>
      <c r="V16" s="50">
        <v>1596749</v>
      </c>
      <c r="Y16" cm="1">
        <f t="array" ref="Y16">INDEX(C16:T16,1,MATCH($AA$3,$C$4:$T$4)+1)</f>
        <v>90258</v>
      </c>
      <c r="Z16" s="18">
        <f t="shared" si="0"/>
        <v>0.97783247950365992</v>
      </c>
      <c r="AA16" t="str">
        <f t="shared" si="2"/>
        <v>Portland</v>
      </c>
      <c r="AB16" s="37">
        <f t="shared" si="3"/>
        <v>0</v>
      </c>
      <c r="AC16" s="37">
        <f t="shared" si="1"/>
        <v>0</v>
      </c>
      <c r="AD16" s="37">
        <f t="shared" si="1"/>
        <v>0</v>
      </c>
      <c r="AE16" s="37">
        <f t="shared" si="1"/>
        <v>0</v>
      </c>
      <c r="AF16" s="37">
        <f t="shared" si="1"/>
        <v>0</v>
      </c>
      <c r="AG16" s="37">
        <f t="shared" si="1"/>
        <v>0</v>
      </c>
      <c r="AH16" s="37">
        <f t="shared" si="1"/>
        <v>90258</v>
      </c>
      <c r="AI16" s="37">
        <f t="shared" si="1"/>
        <v>0</v>
      </c>
    </row>
    <row r="17" spans="2:35" x14ac:dyDescent="0.2">
      <c r="B17" s="22" t="s">
        <v>627</v>
      </c>
      <c r="C17" s="55"/>
      <c r="D17" s="50"/>
      <c r="E17" s="55"/>
      <c r="F17" s="50"/>
      <c r="G17" s="55"/>
      <c r="H17" s="50"/>
      <c r="I17" s="55"/>
      <c r="J17" s="50"/>
      <c r="K17" s="55"/>
      <c r="L17" s="50"/>
      <c r="M17" s="55">
        <v>0.35012575126251622</v>
      </c>
      <c r="N17" s="50">
        <v>66722</v>
      </c>
      <c r="O17" s="55"/>
      <c r="P17" s="50"/>
      <c r="Q17" s="55">
        <v>0.42840133301183991</v>
      </c>
      <c r="R17" s="50">
        <v>201302</v>
      </c>
      <c r="S17" s="56"/>
      <c r="T17" s="52"/>
      <c r="U17" s="55">
        <v>0.77852708427435613</v>
      </c>
      <c r="V17" s="50">
        <v>268024</v>
      </c>
      <c r="Y17" cm="1">
        <f t="array" ref="Y17">INDEX(C17:T17,1,MATCH($AA$3,$C$4:$T$4)+1)</f>
        <v>0</v>
      </c>
      <c r="Z17" s="18">
        <f t="shared" si="0"/>
        <v>0.42840133301183991</v>
      </c>
      <c r="AA17" t="str">
        <f t="shared" si="2"/>
        <v>Tucson</v>
      </c>
      <c r="AB17" s="37">
        <f t="shared" si="3"/>
        <v>0</v>
      </c>
      <c r="AC17" s="37">
        <f t="shared" si="1"/>
        <v>0</v>
      </c>
      <c r="AD17" s="37">
        <f t="shared" si="1"/>
        <v>0</v>
      </c>
      <c r="AE17" s="37">
        <f t="shared" si="1"/>
        <v>0</v>
      </c>
      <c r="AF17" s="37">
        <f t="shared" si="1"/>
        <v>0</v>
      </c>
      <c r="AG17" s="37">
        <f t="shared" si="1"/>
        <v>0</v>
      </c>
      <c r="AH17" s="37">
        <f t="shared" si="1"/>
        <v>0</v>
      </c>
      <c r="AI17" s="37">
        <f t="shared" si="1"/>
        <v>0</v>
      </c>
    </row>
    <row r="18" spans="2:35" x14ac:dyDescent="0.2">
      <c r="B18" s="22" t="s">
        <v>584</v>
      </c>
      <c r="C18" s="55"/>
      <c r="D18" s="50"/>
      <c r="E18" s="55">
        <v>0.37677936994763772</v>
      </c>
      <c r="F18" s="50">
        <v>210490</v>
      </c>
      <c r="G18" s="55">
        <v>0.34560317928863521</v>
      </c>
      <c r="H18" s="50">
        <v>370628</v>
      </c>
      <c r="I18" s="55"/>
      <c r="J18" s="50"/>
      <c r="K18" s="55">
        <v>0.74564221325699342</v>
      </c>
      <c r="L18" s="50">
        <v>860053</v>
      </c>
      <c r="M18" s="55"/>
      <c r="N18" s="50"/>
      <c r="O18" s="55">
        <v>0.35591473356506736</v>
      </c>
      <c r="P18" s="50">
        <v>290224</v>
      </c>
      <c r="Q18" s="55"/>
      <c r="R18" s="50"/>
      <c r="S18" s="56"/>
      <c r="T18" s="52"/>
      <c r="U18" s="55">
        <v>1.8239394960583339</v>
      </c>
      <c r="V18" s="50">
        <v>1731395</v>
      </c>
      <c r="Y18" cm="1">
        <f t="array" ref="Y18">INDEX(C18:T18,1,MATCH($AA$3,$C$4:$T$4)+1)</f>
        <v>210490</v>
      </c>
      <c r="Z18" s="18">
        <f t="shared" si="0"/>
        <v>0.74564221325699342</v>
      </c>
      <c r="AA18" t="str">
        <f t="shared" si="2"/>
        <v>Fontana</v>
      </c>
      <c r="AB18" s="37">
        <f t="shared" si="3"/>
        <v>0</v>
      </c>
      <c r="AC18" s="37">
        <f t="shared" si="1"/>
        <v>0</v>
      </c>
      <c r="AD18" s="37">
        <f t="shared" si="1"/>
        <v>0</v>
      </c>
      <c r="AE18" s="37">
        <f t="shared" si="1"/>
        <v>0</v>
      </c>
      <c r="AF18" s="37">
        <f t="shared" si="1"/>
        <v>210490</v>
      </c>
      <c r="AG18" s="37">
        <f t="shared" si="1"/>
        <v>0</v>
      </c>
      <c r="AH18" s="37">
        <f t="shared" si="1"/>
        <v>0</v>
      </c>
      <c r="AI18" s="37">
        <f t="shared" si="1"/>
        <v>0</v>
      </c>
    </row>
    <row r="19" spans="2:35" x14ac:dyDescent="0.2">
      <c r="B19" s="22" t="s">
        <v>634</v>
      </c>
      <c r="C19" s="55"/>
      <c r="D19" s="50"/>
      <c r="E19" s="55"/>
      <c r="F19" s="50"/>
      <c r="G19" s="55"/>
      <c r="H19" s="50"/>
      <c r="I19" s="55"/>
      <c r="J19" s="50"/>
      <c r="K19" s="55"/>
      <c r="L19" s="50"/>
      <c r="M19" s="55">
        <v>7.670667170409462E-2</v>
      </c>
      <c r="N19" s="50">
        <v>412563</v>
      </c>
      <c r="O19" s="55"/>
      <c r="P19" s="50"/>
      <c r="Q19" s="55"/>
      <c r="R19" s="50"/>
      <c r="S19" s="56"/>
      <c r="T19" s="52"/>
      <c r="U19" s="55">
        <v>7.670667170409462E-2</v>
      </c>
      <c r="V19" s="50">
        <v>412563</v>
      </c>
      <c r="Y19" cm="1">
        <f t="array" ref="Y19">INDEX(C19:T19,1,MATCH($AA$3,$C$4:$T$4)+1)</f>
        <v>0</v>
      </c>
      <c r="Z19" s="18">
        <f t="shared" si="0"/>
        <v>7.670667170409462E-2</v>
      </c>
      <c r="AA19" t="str">
        <f t="shared" si="2"/>
        <v>Nashville</v>
      </c>
      <c r="AB19" s="37">
        <f t="shared" si="3"/>
        <v>0</v>
      </c>
      <c r="AC19" s="37">
        <f t="shared" si="1"/>
        <v>0</v>
      </c>
      <c r="AD19" s="37">
        <f t="shared" si="1"/>
        <v>0</v>
      </c>
      <c r="AE19" s="37">
        <f t="shared" si="1"/>
        <v>0</v>
      </c>
      <c r="AF19" s="37">
        <f t="shared" si="1"/>
        <v>0</v>
      </c>
      <c r="AG19" s="37">
        <f t="shared" si="1"/>
        <v>0</v>
      </c>
      <c r="AH19" s="37">
        <f t="shared" si="1"/>
        <v>0</v>
      </c>
      <c r="AI19" s="37">
        <f t="shared" si="1"/>
        <v>0</v>
      </c>
    </row>
    <row r="20" spans="2:35" x14ac:dyDescent="0.2">
      <c r="B20" s="22" t="s">
        <v>541</v>
      </c>
      <c r="C20" s="55"/>
      <c r="D20" s="50"/>
      <c r="E20" s="55">
        <v>0.27767863059467002</v>
      </c>
      <c r="F20" s="50">
        <v>121981</v>
      </c>
      <c r="G20" s="55"/>
      <c r="H20" s="50"/>
      <c r="I20" s="55"/>
      <c r="J20" s="50"/>
      <c r="K20" s="55">
        <v>0.65513098963829486</v>
      </c>
      <c r="L20" s="50">
        <v>1073928</v>
      </c>
      <c r="M20" s="55"/>
      <c r="N20" s="50"/>
      <c r="O20" s="55"/>
      <c r="P20" s="50"/>
      <c r="Q20" s="55"/>
      <c r="R20" s="50"/>
      <c r="S20" s="56"/>
      <c r="T20" s="52"/>
      <c r="U20" s="55">
        <v>0.93280962023296488</v>
      </c>
      <c r="V20" s="50">
        <v>1195909</v>
      </c>
      <c r="Y20" cm="1">
        <f t="array" ref="Y20">INDEX(C20:T20,1,MATCH($AA$3,$C$4:$T$4)+1)</f>
        <v>121981</v>
      </c>
      <c r="Z20" s="18">
        <f t="shared" si="0"/>
        <v>0.65513098963829486</v>
      </c>
      <c r="AA20" t="str">
        <f t="shared" si="2"/>
        <v>Fontana</v>
      </c>
      <c r="AB20" s="37">
        <f t="shared" si="3"/>
        <v>0</v>
      </c>
      <c r="AC20" s="37">
        <f t="shared" si="1"/>
        <v>0</v>
      </c>
      <c r="AD20" s="37">
        <f t="shared" si="1"/>
        <v>0</v>
      </c>
      <c r="AE20" s="37">
        <f t="shared" si="1"/>
        <v>0</v>
      </c>
      <c r="AF20" s="37">
        <f t="shared" si="1"/>
        <v>121981</v>
      </c>
      <c r="AG20" s="37">
        <f t="shared" si="1"/>
        <v>0</v>
      </c>
      <c r="AH20" s="37">
        <f t="shared" si="1"/>
        <v>0</v>
      </c>
      <c r="AI20" s="37">
        <f t="shared" si="1"/>
        <v>0</v>
      </c>
    </row>
    <row r="21" spans="2:35" x14ac:dyDescent="0.2">
      <c r="B21" s="22" t="s">
        <v>580</v>
      </c>
      <c r="C21" s="55">
        <v>8.7012761710539399E-2</v>
      </c>
      <c r="D21" s="50">
        <v>745363</v>
      </c>
      <c r="E21" s="55">
        <v>0.13565096867948331</v>
      </c>
      <c r="F21" s="50">
        <v>139027</v>
      </c>
      <c r="G21" s="55">
        <v>0.19787084360173057</v>
      </c>
      <c r="H21" s="50">
        <v>699727</v>
      </c>
      <c r="I21" s="55">
        <v>0.46712822244307295</v>
      </c>
      <c r="J21" s="50">
        <v>1406987</v>
      </c>
      <c r="K21" s="55">
        <v>0.63967371942721618</v>
      </c>
      <c r="L21" s="50">
        <v>450590</v>
      </c>
      <c r="M21" s="55">
        <v>0.14385487056956897</v>
      </c>
      <c r="N21" s="50">
        <v>588289</v>
      </c>
      <c r="O21" s="55">
        <v>1.6047636441065858</v>
      </c>
      <c r="P21" s="50">
        <v>532144</v>
      </c>
      <c r="Q21" s="55">
        <v>0.14983483242809087</v>
      </c>
      <c r="R21" s="50">
        <v>75963</v>
      </c>
      <c r="S21" s="56"/>
      <c r="T21" s="52"/>
      <c r="U21" s="55">
        <v>3.4257898629662882</v>
      </c>
      <c r="V21" s="50">
        <v>4638090</v>
      </c>
      <c r="Y21" cm="1">
        <f t="array" ref="Y21">INDEX(C21:T21,1,MATCH($AA$3,$C$4:$T$4)+1)</f>
        <v>139027</v>
      </c>
      <c r="Z21" s="18">
        <f t="shared" si="0"/>
        <v>1.6047636441065858</v>
      </c>
      <c r="AA21" t="str">
        <f t="shared" si="2"/>
        <v>Portland</v>
      </c>
      <c r="AB21" s="37">
        <f t="shared" si="3"/>
        <v>0</v>
      </c>
      <c r="AC21" s="37">
        <f t="shared" si="1"/>
        <v>0</v>
      </c>
      <c r="AD21" s="37">
        <f t="shared" si="1"/>
        <v>0</v>
      </c>
      <c r="AE21" s="37">
        <f t="shared" si="1"/>
        <v>0</v>
      </c>
      <c r="AF21" s="37">
        <f t="shared" si="1"/>
        <v>0</v>
      </c>
      <c r="AG21" s="37">
        <f t="shared" si="1"/>
        <v>0</v>
      </c>
      <c r="AH21" s="37">
        <f t="shared" si="1"/>
        <v>139027</v>
      </c>
      <c r="AI21" s="37">
        <f t="shared" si="1"/>
        <v>0</v>
      </c>
    </row>
    <row r="22" spans="2:35" x14ac:dyDescent="0.2">
      <c r="B22" s="22" t="s">
        <v>612</v>
      </c>
      <c r="C22" s="55"/>
      <c r="D22" s="50"/>
      <c r="E22" s="55">
        <v>0.59500764247006255</v>
      </c>
      <c r="F22" s="50">
        <v>312606</v>
      </c>
      <c r="G22" s="55"/>
      <c r="H22" s="50"/>
      <c r="I22" s="55"/>
      <c r="J22" s="50"/>
      <c r="K22" s="55"/>
      <c r="L22" s="50"/>
      <c r="M22" s="55">
        <v>0.1508415299686775</v>
      </c>
      <c r="N22" s="50">
        <v>1338876</v>
      </c>
      <c r="O22" s="55">
        <v>0.43183835016206806</v>
      </c>
      <c r="P22" s="50">
        <v>293545</v>
      </c>
      <c r="Q22" s="55"/>
      <c r="R22" s="50"/>
      <c r="S22" s="56"/>
      <c r="T22" s="52"/>
      <c r="U22" s="55">
        <v>1.1776875226008081</v>
      </c>
      <c r="V22" s="50">
        <v>1945027</v>
      </c>
      <c r="Y22" cm="1">
        <f t="array" ref="Y22">INDEX(C22:T22,1,MATCH($AA$3,$C$4:$T$4)+1)</f>
        <v>312606</v>
      </c>
      <c r="Z22" s="18">
        <f t="shared" si="0"/>
        <v>0.43183835016206806</v>
      </c>
      <c r="AA22" t="str">
        <f t="shared" si="2"/>
        <v>Portland</v>
      </c>
      <c r="AB22" s="37">
        <f t="shared" si="3"/>
        <v>0</v>
      </c>
      <c r="AC22" s="37">
        <f t="shared" si="3"/>
        <v>0</v>
      </c>
      <c r="AD22" s="37">
        <f t="shared" si="3"/>
        <v>0</v>
      </c>
      <c r="AE22" s="37">
        <f t="shared" si="3"/>
        <v>0</v>
      </c>
      <c r="AF22" s="37">
        <f t="shared" si="3"/>
        <v>0</v>
      </c>
      <c r="AG22" s="37">
        <f t="shared" si="3"/>
        <v>0</v>
      </c>
      <c r="AH22" s="37">
        <f t="shared" si="3"/>
        <v>312606</v>
      </c>
      <c r="AI22" s="37">
        <f t="shared" si="3"/>
        <v>0</v>
      </c>
    </row>
    <row r="23" spans="2:35" x14ac:dyDescent="0.2">
      <c r="B23" s="22" t="s">
        <v>632</v>
      </c>
      <c r="C23" s="55">
        <v>0.32255933097685696</v>
      </c>
      <c r="D23" s="50">
        <v>410625</v>
      </c>
      <c r="E23" s="55"/>
      <c r="F23" s="50"/>
      <c r="G23" s="55"/>
      <c r="H23" s="50"/>
      <c r="I23" s="55"/>
      <c r="J23" s="50"/>
      <c r="K23" s="55"/>
      <c r="L23" s="50"/>
      <c r="M23" s="55"/>
      <c r="N23" s="50"/>
      <c r="O23" s="55"/>
      <c r="P23" s="50"/>
      <c r="Q23" s="55">
        <v>0.43343017690526364</v>
      </c>
      <c r="R23" s="50">
        <v>76996</v>
      </c>
      <c r="S23" s="56"/>
      <c r="T23" s="52"/>
      <c r="U23" s="55">
        <v>0.7559895078821206</v>
      </c>
      <c r="V23" s="50">
        <v>487621</v>
      </c>
      <c r="Y23" cm="1">
        <f t="array" ref="Y23">INDEX(C23:T23,1,MATCH($AA$3,$C$4:$T$4)+1)</f>
        <v>0</v>
      </c>
      <c r="Z23" s="18">
        <f t="shared" si="0"/>
        <v>0.43343017690526364</v>
      </c>
      <c r="AA23" t="str">
        <f t="shared" si="2"/>
        <v>Tucson</v>
      </c>
      <c r="AB23" s="37">
        <f t="shared" ref="AB23:AI86" si="4">IF($AA23=AB$5,$Y23,0)</f>
        <v>0</v>
      </c>
      <c r="AC23" s="37">
        <f t="shared" si="4"/>
        <v>0</v>
      </c>
      <c r="AD23" s="37">
        <f t="shared" si="4"/>
        <v>0</v>
      </c>
      <c r="AE23" s="37">
        <f t="shared" si="4"/>
        <v>0</v>
      </c>
      <c r="AF23" s="37">
        <f t="shared" si="4"/>
        <v>0</v>
      </c>
      <c r="AG23" s="37">
        <f t="shared" si="4"/>
        <v>0</v>
      </c>
      <c r="AH23" s="37">
        <f t="shared" si="4"/>
        <v>0</v>
      </c>
      <c r="AI23" s="37">
        <f t="shared" si="4"/>
        <v>0</v>
      </c>
    </row>
    <row r="24" spans="2:35" x14ac:dyDescent="0.2">
      <c r="B24" s="22" t="s">
        <v>549</v>
      </c>
      <c r="C24" s="55"/>
      <c r="D24" s="50"/>
      <c r="E24" s="55"/>
      <c r="F24" s="50"/>
      <c r="G24" s="55">
        <v>0.4456381983409945</v>
      </c>
      <c r="H24" s="50">
        <v>528957</v>
      </c>
      <c r="I24" s="55">
        <v>0.22214437676987231</v>
      </c>
      <c r="J24" s="50">
        <v>39539</v>
      </c>
      <c r="K24" s="55">
        <v>0.6140059820383057</v>
      </c>
      <c r="L24" s="50">
        <v>241680</v>
      </c>
      <c r="M24" s="55"/>
      <c r="N24" s="50"/>
      <c r="O24" s="55">
        <v>0.48929896740868872</v>
      </c>
      <c r="P24" s="50">
        <v>129576</v>
      </c>
      <c r="Q24" s="55"/>
      <c r="R24" s="50"/>
      <c r="S24" s="56"/>
      <c r="T24" s="52"/>
      <c r="U24" s="55">
        <v>1.7710875245578612</v>
      </c>
      <c r="V24" s="50">
        <v>939752</v>
      </c>
      <c r="Y24" cm="1">
        <f t="array" ref="Y24">INDEX(C24:T24,1,MATCH($AA$3,$C$4:$T$4)+1)</f>
        <v>0</v>
      </c>
      <c r="Z24" s="18">
        <f t="shared" si="0"/>
        <v>0.6140059820383057</v>
      </c>
      <c r="AA24" t="str">
        <f t="shared" si="2"/>
        <v>Fontana</v>
      </c>
      <c r="AB24" s="37">
        <f t="shared" si="4"/>
        <v>0</v>
      </c>
      <c r="AC24" s="37">
        <f t="shared" si="4"/>
        <v>0</v>
      </c>
      <c r="AD24" s="37">
        <f t="shared" si="4"/>
        <v>0</v>
      </c>
      <c r="AE24" s="37">
        <f t="shared" si="4"/>
        <v>0</v>
      </c>
      <c r="AF24" s="37">
        <f t="shared" si="4"/>
        <v>0</v>
      </c>
      <c r="AG24" s="37">
        <f t="shared" si="4"/>
        <v>0</v>
      </c>
      <c r="AH24" s="37">
        <f t="shared" si="4"/>
        <v>0</v>
      </c>
      <c r="AI24" s="37">
        <f t="shared" si="4"/>
        <v>0</v>
      </c>
    </row>
    <row r="25" spans="2:35" x14ac:dyDescent="0.2">
      <c r="B25" s="22" t="s">
        <v>623</v>
      </c>
      <c r="C25" s="55">
        <v>0.27806845203176728</v>
      </c>
      <c r="D25" s="50">
        <v>365557</v>
      </c>
      <c r="E25" s="55"/>
      <c r="F25" s="50"/>
      <c r="G25" s="55"/>
      <c r="H25" s="50"/>
      <c r="I25" s="55"/>
      <c r="J25" s="50"/>
      <c r="K25" s="55"/>
      <c r="L25" s="50"/>
      <c r="M25" s="55">
        <v>0.57764298031719274</v>
      </c>
      <c r="N25" s="50">
        <v>124809</v>
      </c>
      <c r="O25" s="55"/>
      <c r="P25" s="50"/>
      <c r="Q25" s="55"/>
      <c r="R25" s="50"/>
      <c r="S25" s="56"/>
      <c r="T25" s="52"/>
      <c r="U25" s="55">
        <v>0.85571143234896008</v>
      </c>
      <c r="V25" s="50">
        <v>490366</v>
      </c>
      <c r="Y25" cm="1">
        <f t="array" ref="Y25">INDEX(C25:T25,1,MATCH($AA$3,$C$4:$T$4)+1)</f>
        <v>0</v>
      </c>
      <c r="Z25" s="18">
        <f t="shared" si="0"/>
        <v>0.57764298031719274</v>
      </c>
      <c r="AA25" t="str">
        <f t="shared" si="2"/>
        <v>Nashville</v>
      </c>
      <c r="AB25" s="37">
        <f t="shared" si="4"/>
        <v>0</v>
      </c>
      <c r="AC25" s="37">
        <f t="shared" si="4"/>
        <v>0</v>
      </c>
      <c r="AD25" s="37">
        <f t="shared" si="4"/>
        <v>0</v>
      </c>
      <c r="AE25" s="37">
        <f t="shared" si="4"/>
        <v>0</v>
      </c>
      <c r="AF25" s="37">
        <f t="shared" si="4"/>
        <v>0</v>
      </c>
      <c r="AG25" s="37">
        <f t="shared" si="4"/>
        <v>0</v>
      </c>
      <c r="AH25" s="37">
        <f t="shared" si="4"/>
        <v>0</v>
      </c>
      <c r="AI25" s="37">
        <f t="shared" si="4"/>
        <v>0</v>
      </c>
    </row>
    <row r="26" spans="2:35" x14ac:dyDescent="0.2">
      <c r="B26" s="22" t="s">
        <v>577</v>
      </c>
      <c r="C26" s="55"/>
      <c r="D26" s="50"/>
      <c r="E26" s="55"/>
      <c r="F26" s="50"/>
      <c r="G26" s="55">
        <v>0.16678516977059377</v>
      </c>
      <c r="H26" s="50">
        <v>406872</v>
      </c>
      <c r="I26" s="55"/>
      <c r="J26" s="50"/>
      <c r="K26" s="55">
        <v>1.1628873299503444</v>
      </c>
      <c r="L26" s="50">
        <v>768393</v>
      </c>
      <c r="M26" s="55"/>
      <c r="N26" s="50"/>
      <c r="O26" s="55">
        <v>0.41065423833573944</v>
      </c>
      <c r="P26" s="50">
        <v>270074</v>
      </c>
      <c r="Q26" s="55"/>
      <c r="R26" s="50"/>
      <c r="S26" s="56"/>
      <c r="T26" s="52"/>
      <c r="U26" s="55">
        <v>1.7403267380566776</v>
      </c>
      <c r="V26" s="50">
        <v>1445339</v>
      </c>
      <c r="Y26" cm="1">
        <f t="array" ref="Y26">INDEX(C26:T26,1,MATCH($AA$3,$C$4:$T$4)+1)</f>
        <v>0</v>
      </c>
      <c r="Z26" s="18">
        <f t="shared" si="0"/>
        <v>1.1628873299503444</v>
      </c>
      <c r="AA26" t="str">
        <f t="shared" si="2"/>
        <v>Fontana</v>
      </c>
      <c r="AB26" s="37">
        <f t="shared" si="4"/>
        <v>0</v>
      </c>
      <c r="AC26" s="37">
        <f t="shared" si="4"/>
        <v>0</v>
      </c>
      <c r="AD26" s="37">
        <f t="shared" si="4"/>
        <v>0</v>
      </c>
      <c r="AE26" s="37">
        <f t="shared" si="4"/>
        <v>0</v>
      </c>
      <c r="AF26" s="37">
        <f t="shared" si="4"/>
        <v>0</v>
      </c>
      <c r="AG26" s="37">
        <f t="shared" si="4"/>
        <v>0</v>
      </c>
      <c r="AH26" s="37">
        <f t="shared" si="4"/>
        <v>0</v>
      </c>
      <c r="AI26" s="37">
        <f t="shared" si="4"/>
        <v>0</v>
      </c>
    </row>
    <row r="27" spans="2:35" x14ac:dyDescent="0.2">
      <c r="B27" s="22" t="s">
        <v>616</v>
      </c>
      <c r="C27" s="55"/>
      <c r="D27" s="50"/>
      <c r="E27" s="55"/>
      <c r="F27" s="50"/>
      <c r="G27" s="55"/>
      <c r="H27" s="50"/>
      <c r="I27" s="55"/>
      <c r="J27" s="50"/>
      <c r="K27" s="55"/>
      <c r="L27" s="50"/>
      <c r="M27" s="55">
        <v>0.22372914157935397</v>
      </c>
      <c r="N27" s="50">
        <v>1396786</v>
      </c>
      <c r="O27" s="55"/>
      <c r="P27" s="50"/>
      <c r="Q27" s="55">
        <v>0.86480875691604098</v>
      </c>
      <c r="R27" s="50">
        <v>274779</v>
      </c>
      <c r="S27" s="56"/>
      <c r="T27" s="52"/>
      <c r="U27" s="55">
        <v>1.0885378984953951</v>
      </c>
      <c r="V27" s="50">
        <v>1671565</v>
      </c>
      <c r="Y27" cm="1">
        <f t="array" ref="Y27">INDEX(C27:T27,1,MATCH($AA$3,$C$4:$T$4)+1)</f>
        <v>0</v>
      </c>
      <c r="Z27" s="18">
        <f t="shared" si="0"/>
        <v>0.86480875691604098</v>
      </c>
      <c r="AA27" t="str">
        <f t="shared" si="2"/>
        <v>Tucson</v>
      </c>
      <c r="AB27" s="37">
        <f t="shared" si="4"/>
        <v>0</v>
      </c>
      <c r="AC27" s="37">
        <f t="shared" si="4"/>
        <v>0</v>
      </c>
      <c r="AD27" s="37">
        <f t="shared" si="4"/>
        <v>0</v>
      </c>
      <c r="AE27" s="37">
        <f t="shared" si="4"/>
        <v>0</v>
      </c>
      <c r="AF27" s="37">
        <f t="shared" si="4"/>
        <v>0</v>
      </c>
      <c r="AG27" s="37">
        <f t="shared" si="4"/>
        <v>0</v>
      </c>
      <c r="AH27" s="37">
        <f t="shared" si="4"/>
        <v>0</v>
      </c>
      <c r="AI27" s="37">
        <f t="shared" si="4"/>
        <v>0</v>
      </c>
    </row>
    <row r="28" spans="2:35" x14ac:dyDescent="0.2">
      <c r="B28" s="22" t="s">
        <v>565</v>
      </c>
      <c r="C28" s="55"/>
      <c r="D28" s="50"/>
      <c r="E28" s="55">
        <v>0.55753860755677564</v>
      </c>
      <c r="F28" s="50">
        <v>288403</v>
      </c>
      <c r="G28" s="55">
        <v>0.40839131077747431</v>
      </c>
      <c r="H28" s="50">
        <v>1099668</v>
      </c>
      <c r="I28" s="55">
        <v>0.23622344215571778</v>
      </c>
      <c r="J28" s="50">
        <v>683447</v>
      </c>
      <c r="K28" s="55">
        <v>0.14423959529945929</v>
      </c>
      <c r="L28" s="50">
        <v>534294</v>
      </c>
      <c r="M28" s="55"/>
      <c r="N28" s="50"/>
      <c r="O28" s="55">
        <v>0.25743785064074598</v>
      </c>
      <c r="P28" s="50">
        <v>132849</v>
      </c>
      <c r="Q28" s="55"/>
      <c r="R28" s="50"/>
      <c r="S28" s="56"/>
      <c r="T28" s="52"/>
      <c r="U28" s="55">
        <v>1.603830806430173</v>
      </c>
      <c r="V28" s="50">
        <v>2738661</v>
      </c>
      <c r="Y28" cm="1">
        <f t="array" ref="Y28">INDEX(C28:T28,1,MATCH($AA$3,$C$4:$T$4)+1)</f>
        <v>288403</v>
      </c>
      <c r="Z28" s="18">
        <f t="shared" si="0"/>
        <v>0.40839131077747431</v>
      </c>
      <c r="AA28" t="str">
        <f t="shared" si="2"/>
        <v>Chicago</v>
      </c>
      <c r="AB28" s="37">
        <f t="shared" si="4"/>
        <v>0</v>
      </c>
      <c r="AC28" s="37">
        <f t="shared" si="4"/>
        <v>0</v>
      </c>
      <c r="AD28" s="37">
        <f t="shared" si="4"/>
        <v>288403</v>
      </c>
      <c r="AE28" s="37">
        <f t="shared" si="4"/>
        <v>0</v>
      </c>
      <c r="AF28" s="37">
        <f t="shared" si="4"/>
        <v>0</v>
      </c>
      <c r="AG28" s="37">
        <f t="shared" si="4"/>
        <v>0</v>
      </c>
      <c r="AH28" s="37">
        <f t="shared" si="4"/>
        <v>0</v>
      </c>
      <c r="AI28" s="37">
        <f t="shared" si="4"/>
        <v>0</v>
      </c>
    </row>
    <row r="29" spans="2:35" x14ac:dyDescent="0.2">
      <c r="B29" s="22" t="s">
        <v>637</v>
      </c>
      <c r="C29" s="55"/>
      <c r="D29" s="50"/>
      <c r="E29" s="55"/>
      <c r="F29" s="50"/>
      <c r="G29" s="55"/>
      <c r="H29" s="50"/>
      <c r="I29" s="55"/>
      <c r="J29" s="50"/>
      <c r="K29" s="55"/>
      <c r="L29" s="50"/>
      <c r="M29" s="55">
        <v>0.3417876712590906</v>
      </c>
      <c r="N29" s="50">
        <v>1688479</v>
      </c>
      <c r="O29" s="55"/>
      <c r="P29" s="50"/>
      <c r="Q29" s="55"/>
      <c r="R29" s="50"/>
      <c r="S29" s="56"/>
      <c r="T29" s="52"/>
      <c r="U29" s="55">
        <v>0.3417876712590906</v>
      </c>
      <c r="V29" s="50">
        <v>1688479</v>
      </c>
      <c r="Y29" cm="1">
        <f t="array" ref="Y29">INDEX(C29:T29,1,MATCH($AA$3,$C$4:$T$4)+1)</f>
        <v>0</v>
      </c>
      <c r="Z29" s="18">
        <f t="shared" si="0"/>
        <v>0.3417876712590906</v>
      </c>
      <c r="AA29" t="str">
        <f t="shared" si="2"/>
        <v>Nashville</v>
      </c>
      <c r="AB29" s="37">
        <f t="shared" si="4"/>
        <v>0</v>
      </c>
      <c r="AC29" s="37">
        <f t="shared" si="4"/>
        <v>0</v>
      </c>
      <c r="AD29" s="37">
        <f t="shared" si="4"/>
        <v>0</v>
      </c>
      <c r="AE29" s="37">
        <f t="shared" si="4"/>
        <v>0</v>
      </c>
      <c r="AF29" s="37">
        <f t="shared" si="4"/>
        <v>0</v>
      </c>
      <c r="AG29" s="37">
        <f t="shared" si="4"/>
        <v>0</v>
      </c>
      <c r="AH29" s="37">
        <f t="shared" si="4"/>
        <v>0</v>
      </c>
      <c r="AI29" s="37">
        <f t="shared" si="4"/>
        <v>0</v>
      </c>
    </row>
    <row r="30" spans="2:35" x14ac:dyDescent="0.2">
      <c r="B30" s="22" t="s">
        <v>546</v>
      </c>
      <c r="C30" s="55"/>
      <c r="D30" s="50"/>
      <c r="E30" s="55"/>
      <c r="F30" s="50"/>
      <c r="G30" s="55"/>
      <c r="H30" s="50"/>
      <c r="I30" s="55">
        <v>0.487248839151734</v>
      </c>
      <c r="J30" s="50">
        <v>647756</v>
      </c>
      <c r="K30" s="55"/>
      <c r="L30" s="50"/>
      <c r="M30" s="55"/>
      <c r="N30" s="50"/>
      <c r="O30" s="55">
        <v>0.5836535720092868</v>
      </c>
      <c r="P30" s="50">
        <v>406872</v>
      </c>
      <c r="Q30" s="55"/>
      <c r="R30" s="50"/>
      <c r="S30" s="56"/>
      <c r="T30" s="52"/>
      <c r="U30" s="55">
        <v>1.0709024111610208</v>
      </c>
      <c r="V30" s="50">
        <v>1054628</v>
      </c>
      <c r="Y30" cm="1">
        <f t="array" ref="Y30">INDEX(C30:T30,1,MATCH($AA$3,$C$4:$T$4)+1)</f>
        <v>0</v>
      </c>
      <c r="Z30" s="18">
        <f t="shared" si="0"/>
        <v>0.5836535720092868</v>
      </c>
      <c r="AA30" t="str">
        <f t="shared" si="2"/>
        <v>Portland</v>
      </c>
      <c r="AB30" s="37">
        <f t="shared" si="4"/>
        <v>0</v>
      </c>
      <c r="AC30" s="37">
        <f t="shared" si="4"/>
        <v>0</v>
      </c>
      <c r="AD30" s="37">
        <f t="shared" si="4"/>
        <v>0</v>
      </c>
      <c r="AE30" s="37">
        <f t="shared" si="4"/>
        <v>0</v>
      </c>
      <c r="AF30" s="37">
        <f t="shared" si="4"/>
        <v>0</v>
      </c>
      <c r="AG30" s="37">
        <f t="shared" si="4"/>
        <v>0</v>
      </c>
      <c r="AH30" s="37">
        <f t="shared" si="4"/>
        <v>0</v>
      </c>
      <c r="AI30" s="37">
        <f t="shared" si="4"/>
        <v>0</v>
      </c>
    </row>
    <row r="31" spans="2:35" x14ac:dyDescent="0.2">
      <c r="B31" s="22" t="s">
        <v>625</v>
      </c>
      <c r="C31" s="55">
        <v>0.21207046685220188</v>
      </c>
      <c r="D31" s="50">
        <v>315451</v>
      </c>
      <c r="E31" s="55"/>
      <c r="F31" s="50"/>
      <c r="G31" s="55"/>
      <c r="H31" s="50"/>
      <c r="I31" s="55"/>
      <c r="J31" s="50"/>
      <c r="K31" s="55"/>
      <c r="L31" s="50"/>
      <c r="M31" s="55">
        <v>0.33943540721359833</v>
      </c>
      <c r="N31" s="50">
        <v>1051296</v>
      </c>
      <c r="O31" s="55"/>
      <c r="P31" s="50"/>
      <c r="Q31" s="55"/>
      <c r="R31" s="50"/>
      <c r="S31" s="56"/>
      <c r="T31" s="52"/>
      <c r="U31" s="55">
        <v>0.55150587406580021</v>
      </c>
      <c r="V31" s="50">
        <v>1366747</v>
      </c>
      <c r="Y31" cm="1">
        <f t="array" ref="Y31">INDEX(C31:T31,1,MATCH($AA$3,$C$4:$T$4)+1)</f>
        <v>0</v>
      </c>
      <c r="Z31" s="18">
        <f t="shared" si="0"/>
        <v>0.33943540721359833</v>
      </c>
      <c r="AA31" t="str">
        <f t="shared" si="2"/>
        <v>Nashville</v>
      </c>
      <c r="AB31" s="37">
        <f t="shared" si="4"/>
        <v>0</v>
      </c>
      <c r="AC31" s="37">
        <f t="shared" si="4"/>
        <v>0</v>
      </c>
      <c r="AD31" s="37">
        <f t="shared" si="4"/>
        <v>0</v>
      </c>
      <c r="AE31" s="37">
        <f t="shared" si="4"/>
        <v>0</v>
      </c>
      <c r="AF31" s="37">
        <f t="shared" si="4"/>
        <v>0</v>
      </c>
      <c r="AG31" s="37">
        <f t="shared" si="4"/>
        <v>0</v>
      </c>
      <c r="AH31" s="37">
        <f t="shared" si="4"/>
        <v>0</v>
      </c>
      <c r="AI31" s="37">
        <f t="shared" si="4"/>
        <v>0</v>
      </c>
    </row>
    <row r="32" spans="2:35" x14ac:dyDescent="0.2">
      <c r="B32" s="22" t="s">
        <v>581</v>
      </c>
      <c r="C32" s="55"/>
      <c r="D32" s="50"/>
      <c r="E32" s="55">
        <v>0.2709745733275416</v>
      </c>
      <c r="F32" s="50">
        <v>24407</v>
      </c>
      <c r="G32" s="55"/>
      <c r="H32" s="50"/>
      <c r="I32" s="55">
        <v>0.4416052066593219</v>
      </c>
      <c r="J32" s="50">
        <v>186699</v>
      </c>
      <c r="K32" s="55">
        <v>0.86358490763231666</v>
      </c>
      <c r="L32" s="50">
        <v>1180079</v>
      </c>
      <c r="M32" s="55"/>
      <c r="N32" s="50"/>
      <c r="O32" s="55">
        <v>0.34616879045174842</v>
      </c>
      <c r="P32" s="50">
        <v>209658</v>
      </c>
      <c r="Q32" s="55"/>
      <c r="R32" s="50"/>
      <c r="S32" s="56"/>
      <c r="T32" s="52"/>
      <c r="U32" s="55">
        <v>1.9223334780709287</v>
      </c>
      <c r="V32" s="50">
        <v>1600843</v>
      </c>
      <c r="Y32" cm="1">
        <f t="array" ref="Y32">INDEX(C32:T32,1,MATCH($AA$3,$C$4:$T$4)+1)</f>
        <v>24407</v>
      </c>
      <c r="Z32" s="18">
        <f t="shared" si="0"/>
        <v>0.86358490763231666</v>
      </c>
      <c r="AA32" t="str">
        <f t="shared" si="2"/>
        <v>Fontana</v>
      </c>
      <c r="AB32" s="37">
        <f t="shared" si="4"/>
        <v>0</v>
      </c>
      <c r="AC32" s="37">
        <f t="shared" si="4"/>
        <v>0</v>
      </c>
      <c r="AD32" s="37">
        <f t="shared" si="4"/>
        <v>0</v>
      </c>
      <c r="AE32" s="37">
        <f t="shared" si="4"/>
        <v>0</v>
      </c>
      <c r="AF32" s="37">
        <f t="shared" si="4"/>
        <v>24407</v>
      </c>
      <c r="AG32" s="37">
        <f t="shared" si="4"/>
        <v>0</v>
      </c>
      <c r="AH32" s="37">
        <f t="shared" si="4"/>
        <v>0</v>
      </c>
      <c r="AI32" s="37">
        <f t="shared" si="4"/>
        <v>0</v>
      </c>
    </row>
    <row r="33" spans="2:35" x14ac:dyDescent="0.2">
      <c r="B33" s="22" t="s">
        <v>611</v>
      </c>
      <c r="C33" s="55">
        <v>0.24153053562222815</v>
      </c>
      <c r="D33" s="50">
        <v>478716</v>
      </c>
      <c r="E33" s="55"/>
      <c r="F33" s="50"/>
      <c r="G33" s="55"/>
      <c r="H33" s="50"/>
      <c r="I33" s="55"/>
      <c r="J33" s="50"/>
      <c r="K33" s="55">
        <v>0.28341473728862365</v>
      </c>
      <c r="L33" s="50">
        <v>475985</v>
      </c>
      <c r="M33" s="55"/>
      <c r="N33" s="50"/>
      <c r="O33" s="55">
        <v>0.41130281844699751</v>
      </c>
      <c r="P33" s="50">
        <v>156217</v>
      </c>
      <c r="Q33" s="55"/>
      <c r="R33" s="50"/>
      <c r="S33" s="56"/>
      <c r="T33" s="52"/>
      <c r="U33" s="55">
        <v>0.93624809135784925</v>
      </c>
      <c r="V33" s="50">
        <v>1110918</v>
      </c>
      <c r="Y33" cm="1">
        <f t="array" ref="Y33">INDEX(C33:T33,1,MATCH($AA$3,$C$4:$T$4)+1)</f>
        <v>0</v>
      </c>
      <c r="Z33" s="18">
        <f t="shared" si="0"/>
        <v>0.41130281844699751</v>
      </c>
      <c r="AA33" t="str">
        <f t="shared" si="2"/>
        <v>Portland</v>
      </c>
      <c r="AB33" s="37">
        <f t="shared" si="4"/>
        <v>0</v>
      </c>
      <c r="AC33" s="37">
        <f t="shared" si="4"/>
        <v>0</v>
      </c>
      <c r="AD33" s="37">
        <f t="shared" si="4"/>
        <v>0</v>
      </c>
      <c r="AE33" s="37">
        <f t="shared" si="4"/>
        <v>0</v>
      </c>
      <c r="AF33" s="37">
        <f t="shared" si="4"/>
        <v>0</v>
      </c>
      <c r="AG33" s="37">
        <f t="shared" si="4"/>
        <v>0</v>
      </c>
      <c r="AH33" s="37">
        <f t="shared" si="4"/>
        <v>0</v>
      </c>
      <c r="AI33" s="37">
        <f t="shared" si="4"/>
        <v>0</v>
      </c>
    </row>
    <row r="34" spans="2:35" x14ac:dyDescent="0.2">
      <c r="B34" s="22" t="s">
        <v>592</v>
      </c>
      <c r="C34" s="55"/>
      <c r="D34" s="50"/>
      <c r="E34" s="55"/>
      <c r="F34" s="50"/>
      <c r="G34" s="55"/>
      <c r="H34" s="50"/>
      <c r="I34" s="55">
        <v>0.52598308505667979</v>
      </c>
      <c r="J34" s="50">
        <v>1948778</v>
      </c>
      <c r="K34" s="55">
        <v>0.19231698770472416</v>
      </c>
      <c r="L34" s="50">
        <v>478444</v>
      </c>
      <c r="M34" s="55">
        <v>0.17639950280405792</v>
      </c>
      <c r="N34" s="50">
        <v>1799666</v>
      </c>
      <c r="O34" s="55">
        <v>0.517796868799548</v>
      </c>
      <c r="P34" s="50">
        <v>101281</v>
      </c>
      <c r="Q34" s="55"/>
      <c r="R34" s="50"/>
      <c r="S34" s="56"/>
      <c r="T34" s="52"/>
      <c r="U34" s="55">
        <v>1.4124964443650099</v>
      </c>
      <c r="V34" s="50">
        <v>4328169</v>
      </c>
      <c r="Y34" cm="1">
        <f t="array" ref="Y34">INDEX(C34:T34,1,MATCH($AA$3,$C$4:$T$4)+1)</f>
        <v>0</v>
      </c>
      <c r="Z34" s="18">
        <f t="shared" si="0"/>
        <v>0.52598308505667979</v>
      </c>
      <c r="AA34" t="str">
        <f t="shared" si="2"/>
        <v>Dallas</v>
      </c>
      <c r="AB34" s="37">
        <f t="shared" si="4"/>
        <v>0</v>
      </c>
      <c r="AC34" s="37">
        <f t="shared" si="4"/>
        <v>0</v>
      </c>
      <c r="AD34" s="37">
        <f t="shared" si="4"/>
        <v>0</v>
      </c>
      <c r="AE34" s="37">
        <f t="shared" si="4"/>
        <v>0</v>
      </c>
      <c r="AF34" s="37">
        <f t="shared" si="4"/>
        <v>0</v>
      </c>
      <c r="AG34" s="37">
        <f t="shared" si="4"/>
        <v>0</v>
      </c>
      <c r="AH34" s="37">
        <f t="shared" si="4"/>
        <v>0</v>
      </c>
      <c r="AI34" s="37">
        <f t="shared" si="4"/>
        <v>0</v>
      </c>
    </row>
    <row r="35" spans="2:35" x14ac:dyDescent="0.2">
      <c r="B35" s="22" t="s">
        <v>552</v>
      </c>
      <c r="C35" s="55">
        <v>0.21383938077417708</v>
      </c>
      <c r="D35" s="50">
        <v>223608</v>
      </c>
      <c r="E35" s="55">
        <v>0.62991171619023201</v>
      </c>
      <c r="F35" s="50">
        <v>637588</v>
      </c>
      <c r="G35" s="55">
        <v>0.25931549217899785</v>
      </c>
      <c r="H35" s="50">
        <v>26099</v>
      </c>
      <c r="I35" s="55">
        <v>0.60270406765731444</v>
      </c>
      <c r="J35" s="50">
        <v>1063386</v>
      </c>
      <c r="K35" s="55">
        <v>0.66865004120590488</v>
      </c>
      <c r="L35" s="50">
        <v>232275</v>
      </c>
      <c r="M35" s="55"/>
      <c r="N35" s="50"/>
      <c r="O35" s="55">
        <v>0.20116017436793365</v>
      </c>
      <c r="P35" s="50">
        <v>191426</v>
      </c>
      <c r="Q35" s="55">
        <v>0.24715415417688857</v>
      </c>
      <c r="R35" s="50">
        <v>262412</v>
      </c>
      <c r="S35" s="56"/>
      <c r="T35" s="52"/>
      <c r="U35" s="55">
        <v>2.8227350265514488</v>
      </c>
      <c r="V35" s="50">
        <v>2636794</v>
      </c>
      <c r="Y35" cm="1">
        <f t="array" ref="Y35">INDEX(C35:T35,1,MATCH($AA$3,$C$4:$T$4)+1)</f>
        <v>637588</v>
      </c>
      <c r="Z35" s="18">
        <f t="shared" si="0"/>
        <v>0.66865004120590488</v>
      </c>
      <c r="AA35" t="str">
        <f t="shared" si="2"/>
        <v>Fontana</v>
      </c>
      <c r="AB35" s="37">
        <f t="shared" si="4"/>
        <v>0</v>
      </c>
      <c r="AC35" s="37">
        <f t="shared" si="4"/>
        <v>0</v>
      </c>
      <c r="AD35" s="37">
        <f t="shared" si="4"/>
        <v>0</v>
      </c>
      <c r="AE35" s="37">
        <f t="shared" si="4"/>
        <v>0</v>
      </c>
      <c r="AF35" s="37">
        <f t="shared" si="4"/>
        <v>637588</v>
      </c>
      <c r="AG35" s="37">
        <f t="shared" si="4"/>
        <v>0</v>
      </c>
      <c r="AH35" s="37">
        <f t="shared" si="4"/>
        <v>0</v>
      </c>
      <c r="AI35" s="37">
        <f t="shared" si="4"/>
        <v>0</v>
      </c>
    </row>
    <row r="36" spans="2:35" x14ac:dyDescent="0.2">
      <c r="B36" s="22" t="s">
        <v>554</v>
      </c>
      <c r="C36" s="55"/>
      <c r="D36" s="50"/>
      <c r="E36" s="55">
        <v>0.34369752462693981</v>
      </c>
      <c r="F36" s="50">
        <v>216380</v>
      </c>
      <c r="G36" s="55">
        <v>0.21628026457743543</v>
      </c>
      <c r="H36" s="50">
        <v>826517</v>
      </c>
      <c r="I36" s="55">
        <v>0.29642964429282515</v>
      </c>
      <c r="J36" s="50">
        <v>1141813</v>
      </c>
      <c r="K36" s="55"/>
      <c r="L36" s="50"/>
      <c r="M36" s="55">
        <v>0.1012234989923948</v>
      </c>
      <c r="N36" s="50">
        <v>388760</v>
      </c>
      <c r="O36" s="55">
        <v>0.13798917904420793</v>
      </c>
      <c r="P36" s="50">
        <v>207419</v>
      </c>
      <c r="Q36" s="55"/>
      <c r="R36" s="50"/>
      <c r="S36" s="56"/>
      <c r="T36" s="52"/>
      <c r="U36" s="55">
        <v>1.0956201115338031</v>
      </c>
      <c r="V36" s="50">
        <v>2780889</v>
      </c>
      <c r="Y36" cm="1">
        <f t="array" ref="Y36">INDEX(C36:T36,1,MATCH($AA$3,$C$4:$T$4)+1)</f>
        <v>216380</v>
      </c>
      <c r="Z36" s="18">
        <f t="shared" si="0"/>
        <v>0.29642964429282515</v>
      </c>
      <c r="AA36" t="str">
        <f t="shared" si="2"/>
        <v>Dallas</v>
      </c>
      <c r="AB36" s="37">
        <f t="shared" si="4"/>
        <v>0</v>
      </c>
      <c r="AC36" s="37">
        <f t="shared" si="4"/>
        <v>0</v>
      </c>
      <c r="AD36" s="37">
        <f t="shared" si="4"/>
        <v>0</v>
      </c>
      <c r="AE36" s="37">
        <f t="shared" si="4"/>
        <v>216380</v>
      </c>
      <c r="AF36" s="37">
        <f t="shared" si="4"/>
        <v>0</v>
      </c>
      <c r="AG36" s="37">
        <f t="shared" si="4"/>
        <v>0</v>
      </c>
      <c r="AH36" s="37">
        <f t="shared" si="4"/>
        <v>0</v>
      </c>
      <c r="AI36" s="37">
        <f t="shared" si="4"/>
        <v>0</v>
      </c>
    </row>
    <row r="37" spans="2:35" x14ac:dyDescent="0.2">
      <c r="B37" s="22" t="s">
        <v>643</v>
      </c>
      <c r="C37" s="55"/>
      <c r="D37" s="50"/>
      <c r="E37" s="55"/>
      <c r="F37" s="50"/>
      <c r="G37" s="55"/>
      <c r="H37" s="50"/>
      <c r="I37" s="55"/>
      <c r="J37" s="50"/>
      <c r="K37" s="55"/>
      <c r="L37" s="50"/>
      <c r="M37" s="55">
        <v>0.20427309937843874</v>
      </c>
      <c r="N37" s="50">
        <v>137009</v>
      </c>
      <c r="O37" s="55"/>
      <c r="P37" s="50"/>
      <c r="Q37" s="55">
        <v>0.23101264759621032</v>
      </c>
      <c r="R37" s="50">
        <v>50228</v>
      </c>
      <c r="S37" s="56"/>
      <c r="T37" s="52"/>
      <c r="U37" s="55">
        <v>0.43528574697464906</v>
      </c>
      <c r="V37" s="50">
        <v>187237</v>
      </c>
      <c r="Y37" cm="1">
        <f t="array" ref="Y37">INDEX(C37:T37,1,MATCH($AA$3,$C$4:$T$4)+1)</f>
        <v>0</v>
      </c>
      <c r="Z37" s="18">
        <f t="shared" si="0"/>
        <v>0.23101264759621032</v>
      </c>
      <c r="AA37" t="str">
        <f t="shared" si="2"/>
        <v>Tucson</v>
      </c>
      <c r="AB37" s="37">
        <f t="shared" si="4"/>
        <v>0</v>
      </c>
      <c r="AC37" s="37">
        <f t="shared" si="4"/>
        <v>0</v>
      </c>
      <c r="AD37" s="37">
        <f t="shared" si="4"/>
        <v>0</v>
      </c>
      <c r="AE37" s="37">
        <f t="shared" si="4"/>
        <v>0</v>
      </c>
      <c r="AF37" s="37">
        <f t="shared" si="4"/>
        <v>0</v>
      </c>
      <c r="AG37" s="37">
        <f t="shared" si="4"/>
        <v>0</v>
      </c>
      <c r="AH37" s="37">
        <f t="shared" si="4"/>
        <v>0</v>
      </c>
      <c r="AI37" s="37">
        <f t="shared" si="4"/>
        <v>0</v>
      </c>
    </row>
    <row r="38" spans="2:35" x14ac:dyDescent="0.2">
      <c r="B38" s="22" t="s">
        <v>560</v>
      </c>
      <c r="C38" s="55"/>
      <c r="D38" s="50"/>
      <c r="E38" s="55">
        <v>0.17221733890647251</v>
      </c>
      <c r="F38" s="50">
        <v>202445</v>
      </c>
      <c r="G38" s="55"/>
      <c r="H38" s="50"/>
      <c r="I38" s="55">
        <v>0.99275000114774148</v>
      </c>
      <c r="J38" s="50">
        <v>510532</v>
      </c>
      <c r="K38" s="55">
        <v>0.45912541513054872</v>
      </c>
      <c r="L38" s="50">
        <v>900705</v>
      </c>
      <c r="M38" s="55"/>
      <c r="N38" s="50"/>
      <c r="O38" s="55">
        <v>0.41318343613694386</v>
      </c>
      <c r="P38" s="50">
        <v>379478</v>
      </c>
      <c r="Q38" s="55"/>
      <c r="R38" s="50"/>
      <c r="S38" s="56"/>
      <c r="T38" s="52"/>
      <c r="U38" s="55">
        <v>2.0372761913217068</v>
      </c>
      <c r="V38" s="50">
        <v>1993160</v>
      </c>
      <c r="Y38" cm="1">
        <f t="array" ref="Y38">INDEX(C38:T38,1,MATCH($AA$3,$C$4:$T$4)+1)</f>
        <v>202445</v>
      </c>
      <c r="Z38" s="18">
        <f t="shared" si="0"/>
        <v>0.99275000114774148</v>
      </c>
      <c r="AA38" t="str">
        <f t="shared" si="2"/>
        <v>Dallas</v>
      </c>
      <c r="AB38" s="37">
        <f t="shared" si="4"/>
        <v>0</v>
      </c>
      <c r="AC38" s="37">
        <f t="shared" si="4"/>
        <v>0</v>
      </c>
      <c r="AD38" s="37">
        <f t="shared" si="4"/>
        <v>0</v>
      </c>
      <c r="AE38" s="37">
        <f t="shared" si="4"/>
        <v>202445</v>
      </c>
      <c r="AF38" s="37">
        <f t="shared" si="4"/>
        <v>0</v>
      </c>
      <c r="AG38" s="37">
        <f t="shared" si="4"/>
        <v>0</v>
      </c>
      <c r="AH38" s="37">
        <f t="shared" si="4"/>
        <v>0</v>
      </c>
      <c r="AI38" s="37">
        <f t="shared" si="4"/>
        <v>0</v>
      </c>
    </row>
    <row r="39" spans="2:35" x14ac:dyDescent="0.2">
      <c r="B39" s="22" t="s">
        <v>619</v>
      </c>
      <c r="C39" s="55">
        <v>0.30815591754928295</v>
      </c>
      <c r="D39" s="50">
        <v>419932</v>
      </c>
      <c r="E39" s="55"/>
      <c r="F39" s="50"/>
      <c r="G39" s="55"/>
      <c r="H39" s="50"/>
      <c r="I39" s="55"/>
      <c r="J39" s="50"/>
      <c r="K39" s="55"/>
      <c r="L39" s="50"/>
      <c r="M39" s="55"/>
      <c r="N39" s="50"/>
      <c r="O39" s="55"/>
      <c r="P39" s="50"/>
      <c r="Q39" s="55">
        <v>0.36194923916164279</v>
      </c>
      <c r="R39" s="50">
        <v>61694</v>
      </c>
      <c r="S39" s="56"/>
      <c r="T39" s="52"/>
      <c r="U39" s="55">
        <v>0.67010515671092574</v>
      </c>
      <c r="V39" s="50">
        <v>481626</v>
      </c>
      <c r="Y39" cm="1">
        <f t="array" ref="Y39">INDEX(C39:T39,1,MATCH($AA$3,$C$4:$T$4)+1)</f>
        <v>0</v>
      </c>
      <c r="Z39" s="18">
        <f t="shared" si="0"/>
        <v>0.36194923916164279</v>
      </c>
      <c r="AA39" t="str">
        <f t="shared" si="2"/>
        <v>Tucson</v>
      </c>
      <c r="AB39" s="37">
        <f t="shared" si="4"/>
        <v>0</v>
      </c>
      <c r="AC39" s="37">
        <f t="shared" si="4"/>
        <v>0</v>
      </c>
      <c r="AD39" s="37">
        <f t="shared" si="4"/>
        <v>0</v>
      </c>
      <c r="AE39" s="37">
        <f t="shared" si="4"/>
        <v>0</v>
      </c>
      <c r="AF39" s="37">
        <f t="shared" si="4"/>
        <v>0</v>
      </c>
      <c r="AG39" s="37">
        <f t="shared" si="4"/>
        <v>0</v>
      </c>
      <c r="AH39" s="37">
        <f t="shared" si="4"/>
        <v>0</v>
      </c>
      <c r="AI39" s="37">
        <f t="shared" si="4"/>
        <v>0</v>
      </c>
    </row>
    <row r="40" spans="2:35" x14ac:dyDescent="0.2">
      <c r="B40" s="22" t="s">
        <v>570</v>
      </c>
      <c r="C40" s="55"/>
      <c r="D40" s="50"/>
      <c r="E40" s="55">
        <v>0.16238280894735169</v>
      </c>
      <c r="F40" s="50">
        <v>130189</v>
      </c>
      <c r="G40" s="55"/>
      <c r="H40" s="50"/>
      <c r="I40" s="55">
        <v>1.3114212633320235</v>
      </c>
      <c r="J40" s="50">
        <v>3342062</v>
      </c>
      <c r="K40" s="55">
        <v>0.32075135844747527</v>
      </c>
      <c r="L40" s="50">
        <v>208408</v>
      </c>
      <c r="M40" s="55"/>
      <c r="N40" s="50"/>
      <c r="O40" s="55"/>
      <c r="P40" s="50"/>
      <c r="Q40" s="55"/>
      <c r="R40" s="50"/>
      <c r="S40" s="56"/>
      <c r="T40" s="52"/>
      <c r="U40" s="55">
        <v>1.7945554307268505</v>
      </c>
      <c r="V40" s="50">
        <v>3680659</v>
      </c>
      <c r="Y40" cm="1">
        <f t="array" ref="Y40">INDEX(C40:T40,1,MATCH($AA$3,$C$4:$T$4)+1)</f>
        <v>130189</v>
      </c>
      <c r="Z40" s="18">
        <f t="shared" si="0"/>
        <v>1.3114212633320235</v>
      </c>
      <c r="AA40" t="str">
        <f t="shared" si="2"/>
        <v>Dallas</v>
      </c>
      <c r="AB40" s="37">
        <f t="shared" si="4"/>
        <v>0</v>
      </c>
      <c r="AC40" s="37">
        <f t="shared" si="4"/>
        <v>0</v>
      </c>
      <c r="AD40" s="37">
        <f t="shared" si="4"/>
        <v>0</v>
      </c>
      <c r="AE40" s="37">
        <f t="shared" si="4"/>
        <v>130189</v>
      </c>
      <c r="AF40" s="37">
        <f t="shared" si="4"/>
        <v>0</v>
      </c>
      <c r="AG40" s="37">
        <f t="shared" si="4"/>
        <v>0</v>
      </c>
      <c r="AH40" s="37">
        <f t="shared" si="4"/>
        <v>0</v>
      </c>
      <c r="AI40" s="37">
        <f t="shared" si="4"/>
        <v>0</v>
      </c>
    </row>
    <row r="41" spans="2:35" x14ac:dyDescent="0.2">
      <c r="B41" s="22" t="s">
        <v>557</v>
      </c>
      <c r="C41" s="55">
        <v>0.24510278624846871</v>
      </c>
      <c r="D41" s="50">
        <v>93887</v>
      </c>
      <c r="E41" s="55">
        <v>0.300170817855266</v>
      </c>
      <c r="F41" s="50">
        <v>166761</v>
      </c>
      <c r="G41" s="55">
        <v>0.31709406293018072</v>
      </c>
      <c r="H41" s="50">
        <v>390451</v>
      </c>
      <c r="I41" s="55">
        <v>1.0088038800118873</v>
      </c>
      <c r="J41" s="50">
        <v>2411257</v>
      </c>
      <c r="K41" s="55">
        <v>0.45002883092001</v>
      </c>
      <c r="L41" s="50">
        <v>563475</v>
      </c>
      <c r="M41" s="55"/>
      <c r="N41" s="50"/>
      <c r="O41" s="55">
        <v>0.16612310334375602</v>
      </c>
      <c r="P41" s="50">
        <v>241756</v>
      </c>
      <c r="Q41" s="55">
        <v>0.28162481010755336</v>
      </c>
      <c r="R41" s="50">
        <v>111722</v>
      </c>
      <c r="S41" s="56"/>
      <c r="T41" s="52"/>
      <c r="U41" s="55">
        <v>2.768948291417122</v>
      </c>
      <c r="V41" s="50">
        <v>3979309</v>
      </c>
      <c r="Y41" cm="1">
        <f t="array" ref="Y41">INDEX(C41:T41,1,MATCH($AA$3,$C$4:$T$4)+1)</f>
        <v>166761</v>
      </c>
      <c r="Z41" s="18">
        <f t="shared" si="0"/>
        <v>1.0088038800118873</v>
      </c>
      <c r="AA41" t="str">
        <f t="shared" si="2"/>
        <v>Dallas</v>
      </c>
      <c r="AB41" s="37">
        <f t="shared" si="4"/>
        <v>0</v>
      </c>
      <c r="AC41" s="37">
        <f t="shared" si="4"/>
        <v>0</v>
      </c>
      <c r="AD41" s="37">
        <f t="shared" si="4"/>
        <v>0</v>
      </c>
      <c r="AE41" s="37">
        <f t="shared" si="4"/>
        <v>166761</v>
      </c>
      <c r="AF41" s="37">
        <f t="shared" si="4"/>
        <v>0</v>
      </c>
      <c r="AG41" s="37">
        <f t="shared" si="4"/>
        <v>0</v>
      </c>
      <c r="AH41" s="37">
        <f t="shared" si="4"/>
        <v>0</v>
      </c>
      <c r="AI41" s="37">
        <f t="shared" si="4"/>
        <v>0</v>
      </c>
    </row>
    <row r="42" spans="2:35" x14ac:dyDescent="0.2">
      <c r="B42" s="22" t="s">
        <v>640</v>
      </c>
      <c r="C42" s="55">
        <v>0.30636658433534902</v>
      </c>
      <c r="D42" s="50">
        <v>497787</v>
      </c>
      <c r="E42" s="55"/>
      <c r="F42" s="50"/>
      <c r="G42" s="55"/>
      <c r="H42" s="50"/>
      <c r="I42" s="55"/>
      <c r="J42" s="50"/>
      <c r="K42" s="55"/>
      <c r="L42" s="50"/>
      <c r="M42" s="55">
        <v>0.21499896226634918</v>
      </c>
      <c r="N42" s="50">
        <v>1464232</v>
      </c>
      <c r="O42" s="55"/>
      <c r="P42" s="50"/>
      <c r="Q42" s="55"/>
      <c r="R42" s="50"/>
      <c r="S42" s="56"/>
      <c r="T42" s="52"/>
      <c r="U42" s="55">
        <v>0.5213655466016982</v>
      </c>
      <c r="V42" s="50">
        <v>1962019</v>
      </c>
      <c r="Y42" cm="1">
        <f t="array" ref="Y42">INDEX(C42:T42,1,MATCH($AA$3,$C$4:$T$4)+1)</f>
        <v>0</v>
      </c>
      <c r="Z42" s="18">
        <f t="shared" si="0"/>
        <v>0.30636658433534902</v>
      </c>
      <c r="AA42" t="str">
        <f t="shared" si="2"/>
        <v>Allentown</v>
      </c>
      <c r="AB42" s="37">
        <f t="shared" si="4"/>
        <v>0</v>
      </c>
      <c r="AC42" s="37">
        <f t="shared" si="4"/>
        <v>0</v>
      </c>
      <c r="AD42" s="37">
        <f t="shared" si="4"/>
        <v>0</v>
      </c>
      <c r="AE42" s="37">
        <f t="shared" si="4"/>
        <v>0</v>
      </c>
      <c r="AF42" s="37">
        <f t="shared" si="4"/>
        <v>0</v>
      </c>
      <c r="AG42" s="37">
        <f t="shared" si="4"/>
        <v>0</v>
      </c>
      <c r="AH42" s="37">
        <f t="shared" si="4"/>
        <v>0</v>
      </c>
      <c r="AI42" s="37">
        <f t="shared" si="4"/>
        <v>0</v>
      </c>
    </row>
    <row r="43" spans="2:35" x14ac:dyDescent="0.2">
      <c r="B43" s="22" t="s">
        <v>553</v>
      </c>
      <c r="C43" s="55"/>
      <c r="D43" s="50"/>
      <c r="E43" s="55">
        <v>0.56058134765551626</v>
      </c>
      <c r="F43" s="50">
        <v>351040</v>
      </c>
      <c r="G43" s="55">
        <v>0.19090199834298971</v>
      </c>
      <c r="H43" s="50">
        <v>533820</v>
      </c>
      <c r="I43" s="55">
        <v>0.53590821930696952</v>
      </c>
      <c r="J43" s="50">
        <v>1897606</v>
      </c>
      <c r="K43" s="55">
        <v>0.6063384534292442</v>
      </c>
      <c r="L43" s="50">
        <v>1067066</v>
      </c>
      <c r="M43" s="55"/>
      <c r="N43" s="50"/>
      <c r="O43" s="55"/>
      <c r="P43" s="50"/>
      <c r="Q43" s="55"/>
      <c r="R43" s="50"/>
      <c r="S43" s="56"/>
      <c r="T43" s="52"/>
      <c r="U43" s="55">
        <v>1.8937300187347197</v>
      </c>
      <c r="V43" s="50">
        <v>3849532</v>
      </c>
      <c r="Y43" cm="1">
        <f t="array" ref="Y43">INDEX(C43:T43,1,MATCH($AA$3,$C$4:$T$4)+1)</f>
        <v>351040</v>
      </c>
      <c r="Z43" s="18">
        <f t="shared" si="0"/>
        <v>0.6063384534292442</v>
      </c>
      <c r="AA43" t="str">
        <f t="shared" si="2"/>
        <v>Fontana</v>
      </c>
      <c r="AB43" s="37">
        <f t="shared" si="4"/>
        <v>0</v>
      </c>
      <c r="AC43" s="37">
        <f t="shared" si="4"/>
        <v>0</v>
      </c>
      <c r="AD43" s="37">
        <f t="shared" si="4"/>
        <v>0</v>
      </c>
      <c r="AE43" s="37">
        <f t="shared" si="4"/>
        <v>0</v>
      </c>
      <c r="AF43" s="37">
        <f t="shared" si="4"/>
        <v>351040</v>
      </c>
      <c r="AG43" s="37">
        <f t="shared" si="4"/>
        <v>0</v>
      </c>
      <c r="AH43" s="37">
        <f t="shared" si="4"/>
        <v>0</v>
      </c>
      <c r="AI43" s="37">
        <f t="shared" si="4"/>
        <v>0</v>
      </c>
    </row>
    <row r="44" spans="2:35" x14ac:dyDescent="0.2">
      <c r="B44" s="22" t="s">
        <v>648</v>
      </c>
      <c r="C44" s="55"/>
      <c r="D44" s="50"/>
      <c r="E44" s="55"/>
      <c r="F44" s="50"/>
      <c r="G44" s="55"/>
      <c r="H44" s="50"/>
      <c r="I44" s="55"/>
      <c r="J44" s="50"/>
      <c r="K44" s="55"/>
      <c r="L44" s="50"/>
      <c r="M44" s="55">
        <v>0.17831089411726708</v>
      </c>
      <c r="N44" s="50">
        <v>1516639</v>
      </c>
      <c r="O44" s="55"/>
      <c r="P44" s="50"/>
      <c r="Q44" s="55">
        <v>0.44201058619977773</v>
      </c>
      <c r="R44" s="50">
        <v>186721</v>
      </c>
      <c r="S44" s="56"/>
      <c r="T44" s="52"/>
      <c r="U44" s="55">
        <v>0.62032148031704482</v>
      </c>
      <c r="V44" s="50">
        <v>1703360</v>
      </c>
      <c r="Y44" cm="1">
        <f t="array" ref="Y44">INDEX(C44:T44,1,MATCH($AA$3,$C$4:$T$4)+1)</f>
        <v>0</v>
      </c>
      <c r="Z44" s="18">
        <f t="shared" si="0"/>
        <v>0.44201058619977773</v>
      </c>
      <c r="AA44" t="str">
        <f t="shared" si="2"/>
        <v>Tucson</v>
      </c>
      <c r="AB44" s="37">
        <f t="shared" si="4"/>
        <v>0</v>
      </c>
      <c r="AC44" s="37">
        <f t="shared" si="4"/>
        <v>0</v>
      </c>
      <c r="AD44" s="37">
        <f t="shared" si="4"/>
        <v>0</v>
      </c>
      <c r="AE44" s="37">
        <f t="shared" si="4"/>
        <v>0</v>
      </c>
      <c r="AF44" s="37">
        <f t="shared" si="4"/>
        <v>0</v>
      </c>
      <c r="AG44" s="37">
        <f t="shared" si="4"/>
        <v>0</v>
      </c>
      <c r="AH44" s="37">
        <f t="shared" si="4"/>
        <v>0</v>
      </c>
      <c r="AI44" s="37">
        <f t="shared" si="4"/>
        <v>0</v>
      </c>
    </row>
    <row r="45" spans="2:35" x14ac:dyDescent="0.2">
      <c r="B45" s="22" t="s">
        <v>576</v>
      </c>
      <c r="C45" s="55"/>
      <c r="D45" s="50"/>
      <c r="E45" s="55">
        <v>0.29651051448837384</v>
      </c>
      <c r="F45" s="50">
        <v>166362</v>
      </c>
      <c r="G45" s="55">
        <v>0.25225899618343151</v>
      </c>
      <c r="H45" s="50">
        <v>675052</v>
      </c>
      <c r="I45" s="55">
        <v>0.42015848716034276</v>
      </c>
      <c r="J45" s="50">
        <v>1489289</v>
      </c>
      <c r="K45" s="55">
        <v>0.97962090075621289</v>
      </c>
      <c r="L45" s="50">
        <v>769368</v>
      </c>
      <c r="M45" s="55"/>
      <c r="N45" s="50"/>
      <c r="O45" s="55"/>
      <c r="P45" s="50"/>
      <c r="Q45" s="55"/>
      <c r="R45" s="50"/>
      <c r="S45" s="56"/>
      <c r="T45" s="52"/>
      <c r="U45" s="55">
        <v>1.948548898588361</v>
      </c>
      <c r="V45" s="50">
        <v>3100071</v>
      </c>
      <c r="Y45" cm="1">
        <f t="array" ref="Y45">INDEX(C45:T45,1,MATCH($AA$3,$C$4:$T$4)+1)</f>
        <v>166362</v>
      </c>
      <c r="Z45" s="18">
        <f t="shared" si="0"/>
        <v>0.97962090075621289</v>
      </c>
      <c r="AA45" t="str">
        <f t="shared" si="2"/>
        <v>Fontana</v>
      </c>
      <c r="AB45" s="37">
        <f t="shared" si="4"/>
        <v>0</v>
      </c>
      <c r="AC45" s="37">
        <f t="shared" si="4"/>
        <v>0</v>
      </c>
      <c r="AD45" s="37">
        <f t="shared" si="4"/>
        <v>0</v>
      </c>
      <c r="AE45" s="37">
        <f t="shared" si="4"/>
        <v>0</v>
      </c>
      <c r="AF45" s="37">
        <f t="shared" si="4"/>
        <v>166362</v>
      </c>
      <c r="AG45" s="37">
        <f t="shared" si="4"/>
        <v>0</v>
      </c>
      <c r="AH45" s="37">
        <f t="shared" si="4"/>
        <v>0</v>
      </c>
      <c r="AI45" s="37">
        <f t="shared" si="4"/>
        <v>0</v>
      </c>
    </row>
    <row r="46" spans="2:35" x14ac:dyDescent="0.2">
      <c r="B46" s="22" t="s">
        <v>622</v>
      </c>
      <c r="C46" s="55">
        <v>0.62910104036322811</v>
      </c>
      <c r="D46" s="50">
        <v>974286</v>
      </c>
      <c r="E46" s="55"/>
      <c r="F46" s="50"/>
      <c r="G46" s="55"/>
      <c r="H46" s="50"/>
      <c r="I46" s="55"/>
      <c r="J46" s="50"/>
      <c r="K46" s="55"/>
      <c r="L46" s="50"/>
      <c r="M46" s="55"/>
      <c r="N46" s="50"/>
      <c r="O46" s="55"/>
      <c r="P46" s="50"/>
      <c r="Q46" s="55"/>
      <c r="R46" s="50"/>
      <c r="S46" s="56"/>
      <c r="T46" s="52"/>
      <c r="U46" s="55">
        <v>0.62910104036322811</v>
      </c>
      <c r="V46" s="50">
        <v>974286</v>
      </c>
      <c r="Y46" cm="1">
        <f t="array" ref="Y46">INDEX(C46:T46,1,MATCH($AA$3,$C$4:$T$4)+1)</f>
        <v>0</v>
      </c>
      <c r="Z46" s="18">
        <f t="shared" si="0"/>
        <v>0.62910104036322811</v>
      </c>
      <c r="AA46" t="str">
        <f t="shared" si="2"/>
        <v>Allentown</v>
      </c>
      <c r="AB46" s="37">
        <f t="shared" si="4"/>
        <v>0</v>
      </c>
      <c r="AC46" s="37">
        <f t="shared" si="4"/>
        <v>0</v>
      </c>
      <c r="AD46" s="37">
        <f t="shared" si="4"/>
        <v>0</v>
      </c>
      <c r="AE46" s="37">
        <f t="shared" si="4"/>
        <v>0</v>
      </c>
      <c r="AF46" s="37">
        <f t="shared" si="4"/>
        <v>0</v>
      </c>
      <c r="AG46" s="37">
        <f t="shared" si="4"/>
        <v>0</v>
      </c>
      <c r="AH46" s="37">
        <f t="shared" si="4"/>
        <v>0</v>
      </c>
      <c r="AI46" s="37">
        <f t="shared" si="4"/>
        <v>0</v>
      </c>
    </row>
    <row r="47" spans="2:35" x14ac:dyDescent="0.2">
      <c r="B47" s="22" t="s">
        <v>555</v>
      </c>
      <c r="C47" s="55"/>
      <c r="D47" s="50"/>
      <c r="E47" s="55">
        <v>0.44278246775869806</v>
      </c>
      <c r="F47" s="50">
        <v>322852</v>
      </c>
      <c r="G47" s="55">
        <v>0.22354053959415932</v>
      </c>
      <c r="H47" s="50">
        <v>287258</v>
      </c>
      <c r="I47" s="55">
        <v>0.63982140095470386</v>
      </c>
      <c r="J47" s="50">
        <v>1478425</v>
      </c>
      <c r="K47" s="55"/>
      <c r="L47" s="50"/>
      <c r="M47" s="55"/>
      <c r="N47" s="50"/>
      <c r="O47" s="55">
        <v>0.39458053887762445</v>
      </c>
      <c r="P47" s="50">
        <v>311341</v>
      </c>
      <c r="Q47" s="55"/>
      <c r="R47" s="50"/>
      <c r="S47" s="56"/>
      <c r="T47" s="52"/>
      <c r="U47" s="55">
        <v>1.7007249471851857</v>
      </c>
      <c r="V47" s="50">
        <v>2399876</v>
      </c>
      <c r="Y47" cm="1">
        <f t="array" ref="Y47">INDEX(C47:T47,1,MATCH($AA$3,$C$4:$T$4)+1)</f>
        <v>322852</v>
      </c>
      <c r="Z47" s="18">
        <f t="shared" si="0"/>
        <v>0.63982140095470386</v>
      </c>
      <c r="AA47" t="str">
        <f t="shared" si="2"/>
        <v>Dallas</v>
      </c>
      <c r="AB47" s="37">
        <f t="shared" si="4"/>
        <v>0</v>
      </c>
      <c r="AC47" s="37">
        <f t="shared" si="4"/>
        <v>0</v>
      </c>
      <c r="AD47" s="37">
        <f t="shared" si="4"/>
        <v>0</v>
      </c>
      <c r="AE47" s="37">
        <f t="shared" si="4"/>
        <v>322852</v>
      </c>
      <c r="AF47" s="37">
        <f t="shared" si="4"/>
        <v>0</v>
      </c>
      <c r="AG47" s="37">
        <f t="shared" si="4"/>
        <v>0</v>
      </c>
      <c r="AH47" s="37">
        <f t="shared" si="4"/>
        <v>0</v>
      </c>
      <c r="AI47" s="37">
        <f t="shared" si="4"/>
        <v>0</v>
      </c>
    </row>
    <row r="48" spans="2:35" x14ac:dyDescent="0.2">
      <c r="B48" s="22" t="s">
        <v>638</v>
      </c>
      <c r="C48" s="55"/>
      <c r="D48" s="50"/>
      <c r="E48" s="55"/>
      <c r="F48" s="50"/>
      <c r="G48" s="55"/>
      <c r="H48" s="50"/>
      <c r="I48" s="55"/>
      <c r="J48" s="50"/>
      <c r="K48" s="55"/>
      <c r="L48" s="50"/>
      <c r="M48" s="55"/>
      <c r="N48" s="50"/>
      <c r="O48" s="55"/>
      <c r="P48" s="50"/>
      <c r="Q48" s="55">
        <v>0.23719476214180191</v>
      </c>
      <c r="R48" s="50">
        <v>91398</v>
      </c>
      <c r="S48" s="56"/>
      <c r="T48" s="52"/>
      <c r="U48" s="55">
        <v>0.23719476214180191</v>
      </c>
      <c r="V48" s="50">
        <v>91398</v>
      </c>
      <c r="Y48" cm="1">
        <f t="array" ref="Y48">INDEX(C48:T48,1,MATCH($AA$3,$C$4:$T$4)+1)</f>
        <v>0</v>
      </c>
      <c r="Z48" s="18">
        <f t="shared" si="0"/>
        <v>0.23719476214180191</v>
      </c>
      <c r="AA48" t="str">
        <f t="shared" si="2"/>
        <v>Tucson</v>
      </c>
      <c r="AB48" s="37">
        <f t="shared" si="4"/>
        <v>0</v>
      </c>
      <c r="AC48" s="37">
        <f t="shared" si="4"/>
        <v>0</v>
      </c>
      <c r="AD48" s="37">
        <f t="shared" si="4"/>
        <v>0</v>
      </c>
      <c r="AE48" s="37">
        <f t="shared" si="4"/>
        <v>0</v>
      </c>
      <c r="AF48" s="37">
        <f t="shared" si="4"/>
        <v>0</v>
      </c>
      <c r="AG48" s="37">
        <f t="shared" si="4"/>
        <v>0</v>
      </c>
      <c r="AH48" s="37">
        <f t="shared" si="4"/>
        <v>0</v>
      </c>
      <c r="AI48" s="37">
        <f t="shared" si="4"/>
        <v>0</v>
      </c>
    </row>
    <row r="49" spans="2:35" x14ac:dyDescent="0.2">
      <c r="B49" s="22" t="s">
        <v>548</v>
      </c>
      <c r="C49" s="55"/>
      <c r="D49" s="50"/>
      <c r="E49" s="55">
        <v>0.28282124615216941</v>
      </c>
      <c r="F49" s="50">
        <v>171000</v>
      </c>
      <c r="G49" s="55"/>
      <c r="H49" s="50"/>
      <c r="I49" s="55">
        <v>0.39259764522768437</v>
      </c>
      <c r="J49" s="50">
        <v>700778</v>
      </c>
      <c r="K49" s="55">
        <v>0.41332911148890883</v>
      </c>
      <c r="L49" s="50">
        <v>527366</v>
      </c>
      <c r="M49" s="55"/>
      <c r="N49" s="50"/>
      <c r="O49" s="55">
        <v>0.57326167227155878</v>
      </c>
      <c r="P49" s="50">
        <v>218020</v>
      </c>
      <c r="Q49" s="55"/>
      <c r="R49" s="50"/>
      <c r="S49" s="56"/>
      <c r="T49" s="52"/>
      <c r="U49" s="55">
        <v>1.6620096751403213</v>
      </c>
      <c r="V49" s="50">
        <v>1617164</v>
      </c>
      <c r="Y49" cm="1">
        <f t="array" ref="Y49">INDEX(C49:T49,1,MATCH($AA$3,$C$4:$T$4)+1)</f>
        <v>171000</v>
      </c>
      <c r="Z49" s="18">
        <f t="shared" si="0"/>
        <v>0.57326167227155878</v>
      </c>
      <c r="AA49" t="str">
        <f t="shared" si="2"/>
        <v>Portland</v>
      </c>
      <c r="AB49" s="37">
        <f t="shared" si="4"/>
        <v>0</v>
      </c>
      <c r="AC49" s="37">
        <f t="shared" si="4"/>
        <v>0</v>
      </c>
      <c r="AD49" s="37">
        <f t="shared" si="4"/>
        <v>0</v>
      </c>
      <c r="AE49" s="37">
        <f t="shared" si="4"/>
        <v>0</v>
      </c>
      <c r="AF49" s="37">
        <f t="shared" si="4"/>
        <v>0</v>
      </c>
      <c r="AG49" s="37">
        <f t="shared" si="4"/>
        <v>0</v>
      </c>
      <c r="AH49" s="37">
        <f t="shared" si="4"/>
        <v>171000</v>
      </c>
      <c r="AI49" s="37">
        <f t="shared" si="4"/>
        <v>0</v>
      </c>
    </row>
    <row r="50" spans="2:35" x14ac:dyDescent="0.2">
      <c r="B50" s="22" t="s">
        <v>655</v>
      </c>
      <c r="C50" s="55"/>
      <c r="D50" s="50"/>
      <c r="E50" s="55"/>
      <c r="F50" s="50"/>
      <c r="G50" s="55"/>
      <c r="H50" s="50"/>
      <c r="I50" s="55"/>
      <c r="J50" s="50"/>
      <c r="K50" s="55"/>
      <c r="L50" s="50"/>
      <c r="M50" s="55"/>
      <c r="N50" s="50"/>
      <c r="O50" s="55"/>
      <c r="P50" s="50"/>
      <c r="Q50" s="55">
        <v>0.32744749996417943</v>
      </c>
      <c r="R50" s="50">
        <v>249952</v>
      </c>
      <c r="S50" s="56"/>
      <c r="T50" s="52"/>
      <c r="U50" s="55">
        <v>0.32744749996417943</v>
      </c>
      <c r="V50" s="50">
        <v>249952</v>
      </c>
      <c r="Y50" cm="1">
        <f t="array" ref="Y50">INDEX(C50:T50,1,MATCH($AA$3,$C$4:$T$4)+1)</f>
        <v>0</v>
      </c>
      <c r="Z50" s="18">
        <f t="shared" si="0"/>
        <v>0.32744749996417943</v>
      </c>
      <c r="AA50" t="str">
        <f t="shared" si="2"/>
        <v>Tucson</v>
      </c>
      <c r="AB50" s="37">
        <f t="shared" si="4"/>
        <v>0</v>
      </c>
      <c r="AC50" s="37">
        <f t="shared" si="4"/>
        <v>0</v>
      </c>
      <c r="AD50" s="37">
        <f t="shared" si="4"/>
        <v>0</v>
      </c>
      <c r="AE50" s="37">
        <f t="shared" si="4"/>
        <v>0</v>
      </c>
      <c r="AF50" s="37">
        <f t="shared" si="4"/>
        <v>0</v>
      </c>
      <c r="AG50" s="37">
        <f t="shared" si="4"/>
        <v>0</v>
      </c>
      <c r="AH50" s="37">
        <f t="shared" si="4"/>
        <v>0</v>
      </c>
      <c r="AI50" s="37">
        <f t="shared" si="4"/>
        <v>0</v>
      </c>
    </row>
    <row r="51" spans="2:35" x14ac:dyDescent="0.2">
      <c r="B51" s="22" t="s">
        <v>600</v>
      </c>
      <c r="C51" s="55"/>
      <c r="D51" s="50"/>
      <c r="E51" s="55"/>
      <c r="F51" s="50"/>
      <c r="G51" s="55">
        <v>0.13202881238981462</v>
      </c>
      <c r="H51" s="50">
        <v>135548</v>
      </c>
      <c r="I51" s="55">
        <v>0.80101423210183564</v>
      </c>
      <c r="J51" s="50">
        <v>1174684</v>
      </c>
      <c r="K51" s="55"/>
      <c r="L51" s="50"/>
      <c r="M51" s="55"/>
      <c r="N51" s="50"/>
      <c r="O51" s="55"/>
      <c r="P51" s="50"/>
      <c r="Q51" s="55"/>
      <c r="R51" s="50"/>
      <c r="S51" s="56"/>
      <c r="T51" s="52"/>
      <c r="U51" s="55">
        <v>0.93304304449165021</v>
      </c>
      <c r="V51" s="50">
        <v>1310232</v>
      </c>
      <c r="Y51" cm="1">
        <f t="array" ref="Y51">INDEX(C51:T51,1,MATCH($AA$3,$C$4:$T$4)+1)</f>
        <v>0</v>
      </c>
      <c r="Z51" s="18">
        <f t="shared" si="0"/>
        <v>0.80101423210183564</v>
      </c>
      <c r="AA51" t="str">
        <f t="shared" si="2"/>
        <v>Dallas</v>
      </c>
      <c r="AB51" s="37">
        <f t="shared" si="4"/>
        <v>0</v>
      </c>
      <c r="AC51" s="37">
        <f t="shared" si="4"/>
        <v>0</v>
      </c>
      <c r="AD51" s="37">
        <f t="shared" si="4"/>
        <v>0</v>
      </c>
      <c r="AE51" s="37">
        <f t="shared" si="4"/>
        <v>0</v>
      </c>
      <c r="AF51" s="37">
        <f t="shared" si="4"/>
        <v>0</v>
      </c>
      <c r="AG51" s="37">
        <f t="shared" si="4"/>
        <v>0</v>
      </c>
      <c r="AH51" s="37">
        <f t="shared" si="4"/>
        <v>0</v>
      </c>
      <c r="AI51" s="37">
        <f t="shared" si="4"/>
        <v>0</v>
      </c>
    </row>
    <row r="52" spans="2:35" x14ac:dyDescent="0.2">
      <c r="B52" s="22" t="s">
        <v>653</v>
      </c>
      <c r="C52" s="55"/>
      <c r="D52" s="50"/>
      <c r="E52" s="55"/>
      <c r="F52" s="50"/>
      <c r="G52" s="55"/>
      <c r="H52" s="50"/>
      <c r="I52" s="55"/>
      <c r="J52" s="50"/>
      <c r="K52" s="55"/>
      <c r="L52" s="50"/>
      <c r="M52" s="55"/>
      <c r="N52" s="50"/>
      <c r="O52" s="55"/>
      <c r="P52" s="50"/>
      <c r="Q52" s="55">
        <v>0.29532220659877906</v>
      </c>
      <c r="R52" s="50">
        <v>260798</v>
      </c>
      <c r="S52" s="56"/>
      <c r="T52" s="52"/>
      <c r="U52" s="55">
        <v>0.29532220659877906</v>
      </c>
      <c r="V52" s="50">
        <v>260798</v>
      </c>
      <c r="Y52" cm="1">
        <f t="array" ref="Y52">INDEX(C52:T52,1,MATCH($AA$3,$C$4:$T$4)+1)</f>
        <v>0</v>
      </c>
      <c r="Z52" s="18">
        <f t="shared" si="0"/>
        <v>0.29532220659877906</v>
      </c>
      <c r="AA52" t="str">
        <f t="shared" si="2"/>
        <v>Tucson</v>
      </c>
      <c r="AB52" s="37">
        <f t="shared" si="4"/>
        <v>0</v>
      </c>
      <c r="AC52" s="37">
        <f t="shared" si="4"/>
        <v>0</v>
      </c>
      <c r="AD52" s="37">
        <f t="shared" si="4"/>
        <v>0</v>
      </c>
      <c r="AE52" s="37">
        <f t="shared" si="4"/>
        <v>0</v>
      </c>
      <c r="AF52" s="37">
        <f t="shared" si="4"/>
        <v>0</v>
      </c>
      <c r="AG52" s="37">
        <f t="shared" si="4"/>
        <v>0</v>
      </c>
      <c r="AH52" s="37">
        <f t="shared" si="4"/>
        <v>0</v>
      </c>
      <c r="AI52" s="37">
        <f t="shared" si="4"/>
        <v>0</v>
      </c>
    </row>
    <row r="53" spans="2:35" x14ac:dyDescent="0.2">
      <c r="B53" s="22" t="s">
        <v>597</v>
      </c>
      <c r="C53" s="55"/>
      <c r="D53" s="50"/>
      <c r="E53" s="55">
        <v>0.40444765521206949</v>
      </c>
      <c r="F53" s="50">
        <v>223751</v>
      </c>
      <c r="G53" s="55"/>
      <c r="H53" s="50"/>
      <c r="I53" s="55">
        <v>0.22650327188589703</v>
      </c>
      <c r="J53" s="50">
        <v>360275</v>
      </c>
      <c r="K53" s="55">
        <v>0.55266543649047706</v>
      </c>
      <c r="L53" s="50">
        <v>707118</v>
      </c>
      <c r="M53" s="55"/>
      <c r="N53" s="50"/>
      <c r="O53" s="55"/>
      <c r="P53" s="50"/>
      <c r="Q53" s="55"/>
      <c r="R53" s="50"/>
      <c r="S53" s="56"/>
      <c r="T53" s="52"/>
      <c r="U53" s="55">
        <v>1.1836163635884436</v>
      </c>
      <c r="V53" s="50">
        <v>1291144</v>
      </c>
      <c r="Y53" cm="1">
        <f t="array" ref="Y53">INDEX(C53:T53,1,MATCH($AA$3,$C$4:$T$4)+1)</f>
        <v>223751</v>
      </c>
      <c r="Z53" s="18">
        <f t="shared" si="0"/>
        <v>0.55266543649047706</v>
      </c>
      <c r="AA53" t="str">
        <f t="shared" si="2"/>
        <v>Fontana</v>
      </c>
      <c r="AB53" s="37">
        <f t="shared" si="4"/>
        <v>0</v>
      </c>
      <c r="AC53" s="37">
        <f t="shared" si="4"/>
        <v>0</v>
      </c>
      <c r="AD53" s="37">
        <f t="shared" si="4"/>
        <v>0</v>
      </c>
      <c r="AE53" s="37">
        <f t="shared" si="4"/>
        <v>0</v>
      </c>
      <c r="AF53" s="37">
        <f t="shared" si="4"/>
        <v>223751</v>
      </c>
      <c r="AG53" s="37">
        <f t="shared" si="4"/>
        <v>0</v>
      </c>
      <c r="AH53" s="37">
        <f t="shared" si="4"/>
        <v>0</v>
      </c>
      <c r="AI53" s="37">
        <f t="shared" si="4"/>
        <v>0</v>
      </c>
    </row>
    <row r="54" spans="2:35" x14ac:dyDescent="0.2">
      <c r="B54" s="22" t="s">
        <v>547</v>
      </c>
      <c r="C54" s="55"/>
      <c r="D54" s="50"/>
      <c r="E54" s="55"/>
      <c r="F54" s="50"/>
      <c r="G54" s="55"/>
      <c r="H54" s="50"/>
      <c r="I54" s="55">
        <v>9.6764408036353167E-2</v>
      </c>
      <c r="J54" s="50">
        <v>374422</v>
      </c>
      <c r="K54" s="55">
        <v>0.20199205867498615</v>
      </c>
      <c r="L54" s="50">
        <v>508037</v>
      </c>
      <c r="M54" s="55">
        <v>0.46735427232887206</v>
      </c>
      <c r="N54" s="50">
        <v>1285521</v>
      </c>
      <c r="O54" s="55">
        <v>0.51528162219017959</v>
      </c>
      <c r="P54" s="50">
        <v>627059</v>
      </c>
      <c r="Q54" s="55"/>
      <c r="R54" s="50"/>
      <c r="S54" s="56"/>
      <c r="T54" s="52"/>
      <c r="U54" s="55">
        <v>1.2813923612303908</v>
      </c>
      <c r="V54" s="50">
        <v>2795039</v>
      </c>
      <c r="Y54" cm="1">
        <f t="array" ref="Y54">INDEX(C54:T54,1,MATCH($AA$3,$C$4:$T$4)+1)</f>
        <v>0</v>
      </c>
      <c r="Z54" s="18">
        <f t="shared" si="0"/>
        <v>0.51528162219017959</v>
      </c>
      <c r="AA54" t="str">
        <f t="shared" si="2"/>
        <v>Portland</v>
      </c>
      <c r="AB54" s="37">
        <f t="shared" si="4"/>
        <v>0</v>
      </c>
      <c r="AC54" s="37">
        <f t="shared" si="4"/>
        <v>0</v>
      </c>
      <c r="AD54" s="37">
        <f t="shared" si="4"/>
        <v>0</v>
      </c>
      <c r="AE54" s="37">
        <f t="shared" si="4"/>
        <v>0</v>
      </c>
      <c r="AF54" s="37">
        <f t="shared" si="4"/>
        <v>0</v>
      </c>
      <c r="AG54" s="37">
        <f t="shared" si="4"/>
        <v>0</v>
      </c>
      <c r="AH54" s="37">
        <f t="shared" si="4"/>
        <v>0</v>
      </c>
      <c r="AI54" s="37">
        <f t="shared" ref="AC54:AI117" si="5">IF($AA54=AI$5,$Y54,0)</f>
        <v>0</v>
      </c>
    </row>
    <row r="55" spans="2:35" x14ac:dyDescent="0.2">
      <c r="B55" s="22" t="s">
        <v>550</v>
      </c>
      <c r="C55" s="55">
        <v>0.22193728040502447</v>
      </c>
      <c r="D55" s="50">
        <v>552453</v>
      </c>
      <c r="E55" s="55"/>
      <c r="F55" s="50"/>
      <c r="G55" s="55">
        <v>0.34038745495505252</v>
      </c>
      <c r="H55" s="50">
        <v>316611</v>
      </c>
      <c r="I55" s="55">
        <v>0.135845729289374</v>
      </c>
      <c r="J55" s="50">
        <v>1110731</v>
      </c>
      <c r="K55" s="55"/>
      <c r="L55" s="50"/>
      <c r="M55" s="55"/>
      <c r="N55" s="50"/>
      <c r="O55" s="55">
        <v>0.76255655715447324</v>
      </c>
      <c r="P55" s="50">
        <v>299571</v>
      </c>
      <c r="Q55" s="55"/>
      <c r="R55" s="50"/>
      <c r="S55" s="56"/>
      <c r="T55" s="52"/>
      <c r="U55" s="55">
        <v>1.4607270218039243</v>
      </c>
      <c r="V55" s="50">
        <v>2279366</v>
      </c>
      <c r="Y55" cm="1">
        <f t="array" ref="Y55">INDEX(C55:T55,1,MATCH($AA$3,$C$4:$T$4)+1)</f>
        <v>0</v>
      </c>
      <c r="Z55" s="18">
        <f t="shared" si="0"/>
        <v>0.76255655715447324</v>
      </c>
      <c r="AA55" t="str">
        <f t="shared" si="2"/>
        <v>Portland</v>
      </c>
      <c r="AB55" s="37">
        <f t="shared" ref="AB55:AB118" si="6">IF($AA55=AB$5,$Y55,0)</f>
        <v>0</v>
      </c>
      <c r="AC55" s="37">
        <f t="shared" si="5"/>
        <v>0</v>
      </c>
      <c r="AD55" s="37">
        <f t="shared" si="5"/>
        <v>0</v>
      </c>
      <c r="AE55" s="37">
        <f t="shared" si="5"/>
        <v>0</v>
      </c>
      <c r="AF55" s="37">
        <f t="shared" si="5"/>
        <v>0</v>
      </c>
      <c r="AG55" s="37">
        <f t="shared" si="5"/>
        <v>0</v>
      </c>
      <c r="AH55" s="37">
        <f t="shared" si="5"/>
        <v>0</v>
      </c>
      <c r="AI55" s="37">
        <f t="shared" si="5"/>
        <v>0</v>
      </c>
    </row>
    <row r="56" spans="2:35" x14ac:dyDescent="0.2">
      <c r="B56" s="22" t="s">
        <v>617</v>
      </c>
      <c r="C56" s="55"/>
      <c r="D56" s="50"/>
      <c r="E56" s="55"/>
      <c r="F56" s="50"/>
      <c r="G56" s="55"/>
      <c r="H56" s="50"/>
      <c r="I56" s="55"/>
      <c r="J56" s="50"/>
      <c r="K56" s="55"/>
      <c r="L56" s="50"/>
      <c r="M56" s="55">
        <v>0.11579552089079398</v>
      </c>
      <c r="N56" s="50">
        <v>573247</v>
      </c>
      <c r="O56" s="55"/>
      <c r="P56" s="50"/>
      <c r="Q56" s="55">
        <v>0.13790408972015655</v>
      </c>
      <c r="R56" s="50">
        <v>66759</v>
      </c>
      <c r="S56" s="56"/>
      <c r="T56" s="52"/>
      <c r="U56" s="55">
        <v>0.25369961061095053</v>
      </c>
      <c r="V56" s="50">
        <v>640006</v>
      </c>
      <c r="Y56" cm="1">
        <f t="array" ref="Y56">INDEX(C56:T56,1,MATCH($AA$3,$C$4:$T$4)+1)</f>
        <v>0</v>
      </c>
      <c r="Z56" s="18">
        <f t="shared" si="0"/>
        <v>0.13790408972015655</v>
      </c>
      <c r="AA56" t="str">
        <f t="shared" si="2"/>
        <v>Tucson</v>
      </c>
      <c r="AB56" s="37">
        <f t="shared" si="6"/>
        <v>0</v>
      </c>
      <c r="AC56" s="37">
        <f t="shared" si="5"/>
        <v>0</v>
      </c>
      <c r="AD56" s="37">
        <f t="shared" si="5"/>
        <v>0</v>
      </c>
      <c r="AE56" s="37">
        <f t="shared" si="5"/>
        <v>0</v>
      </c>
      <c r="AF56" s="37">
        <f t="shared" si="5"/>
        <v>0</v>
      </c>
      <c r="AG56" s="37">
        <f t="shared" si="5"/>
        <v>0</v>
      </c>
      <c r="AH56" s="37">
        <f t="shared" si="5"/>
        <v>0</v>
      </c>
      <c r="AI56" s="37">
        <f t="shared" si="5"/>
        <v>0</v>
      </c>
    </row>
    <row r="57" spans="2:35" x14ac:dyDescent="0.2">
      <c r="B57" s="22" t="s">
        <v>567</v>
      </c>
      <c r="C57" s="55"/>
      <c r="D57" s="50"/>
      <c r="E57" s="55">
        <v>0.2629417370856566</v>
      </c>
      <c r="F57" s="50">
        <v>204332</v>
      </c>
      <c r="G57" s="55">
        <v>0.47367968410621419</v>
      </c>
      <c r="H57" s="50">
        <v>443958</v>
      </c>
      <c r="I57" s="55">
        <v>0.13061689910799695</v>
      </c>
      <c r="J57" s="50">
        <v>717792</v>
      </c>
      <c r="K57" s="55">
        <v>0.79211725276041933</v>
      </c>
      <c r="L57" s="50">
        <v>968097</v>
      </c>
      <c r="M57" s="55"/>
      <c r="N57" s="50"/>
      <c r="O57" s="55"/>
      <c r="P57" s="50"/>
      <c r="Q57" s="55"/>
      <c r="R57" s="50"/>
      <c r="S57" s="56"/>
      <c r="T57" s="52"/>
      <c r="U57" s="55">
        <v>1.6593555730602869</v>
      </c>
      <c r="V57" s="50">
        <v>2334179</v>
      </c>
      <c r="Y57" cm="1">
        <f t="array" ref="Y57">INDEX(C57:T57,1,MATCH($AA$3,$C$4:$T$4)+1)</f>
        <v>204332</v>
      </c>
      <c r="Z57" s="18">
        <f t="shared" si="0"/>
        <v>0.79211725276041933</v>
      </c>
      <c r="AA57" t="str">
        <f t="shared" si="2"/>
        <v>Fontana</v>
      </c>
      <c r="AB57" s="37">
        <f t="shared" si="6"/>
        <v>0</v>
      </c>
      <c r="AC57" s="37">
        <f t="shared" si="5"/>
        <v>0</v>
      </c>
      <c r="AD57" s="37">
        <f t="shared" si="5"/>
        <v>0</v>
      </c>
      <c r="AE57" s="37">
        <f t="shared" si="5"/>
        <v>0</v>
      </c>
      <c r="AF57" s="37">
        <f t="shared" si="5"/>
        <v>204332</v>
      </c>
      <c r="AG57" s="37">
        <f t="shared" si="5"/>
        <v>0</v>
      </c>
      <c r="AH57" s="37">
        <f t="shared" si="5"/>
        <v>0</v>
      </c>
      <c r="AI57" s="37">
        <f t="shared" si="5"/>
        <v>0</v>
      </c>
    </row>
    <row r="58" spans="2:35" x14ac:dyDescent="0.2">
      <c r="B58" s="22" t="s">
        <v>620</v>
      </c>
      <c r="C58" s="55">
        <v>0.16011401460749974</v>
      </c>
      <c r="D58" s="50">
        <v>605884</v>
      </c>
      <c r="E58" s="55"/>
      <c r="F58" s="50"/>
      <c r="G58" s="55"/>
      <c r="H58" s="50"/>
      <c r="I58" s="55"/>
      <c r="J58" s="50"/>
      <c r="K58" s="55"/>
      <c r="L58" s="50"/>
      <c r="M58" s="55"/>
      <c r="N58" s="50"/>
      <c r="O58" s="55"/>
      <c r="P58" s="50"/>
      <c r="Q58" s="55">
        <v>0.37284942779564112</v>
      </c>
      <c r="R58" s="50">
        <v>152371</v>
      </c>
      <c r="S58" s="56"/>
      <c r="T58" s="52"/>
      <c r="U58" s="55">
        <v>0.53296344240314086</v>
      </c>
      <c r="V58" s="50">
        <v>758255</v>
      </c>
      <c r="Y58" cm="1">
        <f t="array" ref="Y58">INDEX(C58:T58,1,MATCH($AA$3,$C$4:$T$4)+1)</f>
        <v>0</v>
      </c>
      <c r="Z58" s="18">
        <f t="shared" si="0"/>
        <v>0.37284942779564112</v>
      </c>
      <c r="AA58" t="str">
        <f t="shared" si="2"/>
        <v>Tucson</v>
      </c>
      <c r="AB58" s="37">
        <f t="shared" si="6"/>
        <v>0</v>
      </c>
      <c r="AC58" s="37">
        <f t="shared" si="5"/>
        <v>0</v>
      </c>
      <c r="AD58" s="37">
        <f t="shared" si="5"/>
        <v>0</v>
      </c>
      <c r="AE58" s="37">
        <f t="shared" si="5"/>
        <v>0</v>
      </c>
      <c r="AF58" s="37">
        <f t="shared" si="5"/>
        <v>0</v>
      </c>
      <c r="AG58" s="37">
        <f t="shared" si="5"/>
        <v>0</v>
      </c>
      <c r="AH58" s="37">
        <f t="shared" si="5"/>
        <v>0</v>
      </c>
      <c r="AI58" s="37">
        <f t="shared" si="5"/>
        <v>0</v>
      </c>
    </row>
    <row r="59" spans="2:35" x14ac:dyDescent="0.2">
      <c r="B59" s="22" t="s">
        <v>572</v>
      </c>
      <c r="C59" s="55"/>
      <c r="D59" s="50"/>
      <c r="E59" s="55">
        <v>0.95734900271196222</v>
      </c>
      <c r="F59" s="50">
        <v>175158</v>
      </c>
      <c r="G59" s="55">
        <v>0.43160459358402392</v>
      </c>
      <c r="H59" s="50">
        <v>42252</v>
      </c>
      <c r="I59" s="55">
        <v>0.45902013082002169</v>
      </c>
      <c r="J59" s="50">
        <v>268687</v>
      </c>
      <c r="K59" s="55">
        <v>0.19409178320515641</v>
      </c>
      <c r="L59" s="50">
        <v>187171</v>
      </c>
      <c r="M59" s="55"/>
      <c r="N59" s="50"/>
      <c r="O59" s="55">
        <v>0.14657893117115023</v>
      </c>
      <c r="P59" s="50">
        <v>171313</v>
      </c>
      <c r="Q59" s="55"/>
      <c r="R59" s="50"/>
      <c r="S59" s="56"/>
      <c r="T59" s="52"/>
      <c r="U59" s="55">
        <v>2.1886444414923147</v>
      </c>
      <c r="V59" s="50">
        <v>844581</v>
      </c>
      <c r="Y59" cm="1">
        <f t="array" ref="Y59">INDEX(C59:T59,1,MATCH($AA$3,$C$4:$T$4)+1)</f>
        <v>175158</v>
      </c>
      <c r="Z59" s="18">
        <f t="shared" si="0"/>
        <v>0.45902013082002169</v>
      </c>
      <c r="AA59" t="str">
        <f t="shared" si="2"/>
        <v>Dallas</v>
      </c>
      <c r="AB59" s="37">
        <f t="shared" si="6"/>
        <v>0</v>
      </c>
      <c r="AC59" s="37">
        <f t="shared" si="5"/>
        <v>0</v>
      </c>
      <c r="AD59" s="37">
        <f t="shared" si="5"/>
        <v>0</v>
      </c>
      <c r="AE59" s="37">
        <f t="shared" si="5"/>
        <v>175158</v>
      </c>
      <c r="AF59" s="37">
        <f t="shared" si="5"/>
        <v>0</v>
      </c>
      <c r="AG59" s="37">
        <f t="shared" si="5"/>
        <v>0</v>
      </c>
      <c r="AH59" s="37">
        <f t="shared" si="5"/>
        <v>0</v>
      </c>
      <c r="AI59" s="37">
        <f t="shared" si="5"/>
        <v>0</v>
      </c>
    </row>
    <row r="60" spans="2:35" x14ac:dyDescent="0.2">
      <c r="B60" s="22" t="s">
        <v>559</v>
      </c>
      <c r="C60" s="55"/>
      <c r="D60" s="50"/>
      <c r="E60" s="55">
        <v>0.39913506460358184</v>
      </c>
      <c r="F60" s="50">
        <v>155118</v>
      </c>
      <c r="G60" s="55">
        <v>0.22657457720023566</v>
      </c>
      <c r="H60" s="50">
        <v>618642</v>
      </c>
      <c r="I60" s="55"/>
      <c r="J60" s="50"/>
      <c r="K60" s="55">
        <v>0.61372119802394165</v>
      </c>
      <c r="L60" s="50">
        <v>212947</v>
      </c>
      <c r="M60" s="55">
        <v>0.1495733310495222</v>
      </c>
      <c r="N60" s="50">
        <v>596685</v>
      </c>
      <c r="O60" s="55">
        <v>0.51487260530438705</v>
      </c>
      <c r="P60" s="50">
        <v>731403</v>
      </c>
      <c r="Q60" s="55">
        <v>0.20079758105848144</v>
      </c>
      <c r="R60" s="50">
        <v>82080</v>
      </c>
      <c r="S60" s="56"/>
      <c r="T60" s="52"/>
      <c r="U60" s="55">
        <v>2.1046743572401496</v>
      </c>
      <c r="V60" s="50">
        <v>2396875</v>
      </c>
      <c r="Y60" cm="1">
        <f t="array" ref="Y60">INDEX(C60:T60,1,MATCH($AA$3,$C$4:$T$4)+1)</f>
        <v>155118</v>
      </c>
      <c r="Z60" s="18">
        <f t="shared" si="0"/>
        <v>0.61372119802394165</v>
      </c>
      <c r="AA60" t="str">
        <f t="shared" si="2"/>
        <v>Fontana</v>
      </c>
      <c r="AB60" s="37">
        <f t="shared" si="6"/>
        <v>0</v>
      </c>
      <c r="AC60" s="37">
        <f t="shared" si="5"/>
        <v>0</v>
      </c>
      <c r="AD60" s="37">
        <f t="shared" si="5"/>
        <v>0</v>
      </c>
      <c r="AE60" s="37">
        <f t="shared" si="5"/>
        <v>0</v>
      </c>
      <c r="AF60" s="37">
        <f t="shared" si="5"/>
        <v>155118</v>
      </c>
      <c r="AG60" s="37">
        <f t="shared" si="5"/>
        <v>0</v>
      </c>
      <c r="AH60" s="37">
        <f t="shared" si="5"/>
        <v>0</v>
      </c>
      <c r="AI60" s="37">
        <f t="shared" si="5"/>
        <v>0</v>
      </c>
    </row>
    <row r="61" spans="2:35" x14ac:dyDescent="0.2">
      <c r="B61" s="22" t="s">
        <v>636</v>
      </c>
      <c r="C61" s="55"/>
      <c r="D61" s="50"/>
      <c r="E61" s="55"/>
      <c r="F61" s="50"/>
      <c r="G61" s="55"/>
      <c r="H61" s="50"/>
      <c r="I61" s="55"/>
      <c r="J61" s="50"/>
      <c r="K61" s="55"/>
      <c r="L61" s="50"/>
      <c r="M61" s="55"/>
      <c r="N61" s="50"/>
      <c r="O61" s="55"/>
      <c r="P61" s="50"/>
      <c r="Q61" s="55">
        <v>0.36972350670610687</v>
      </c>
      <c r="R61" s="50">
        <v>83872</v>
      </c>
      <c r="S61" s="56"/>
      <c r="T61" s="52"/>
      <c r="U61" s="55">
        <v>0.36972350670610687</v>
      </c>
      <c r="V61" s="50">
        <v>83872</v>
      </c>
      <c r="Y61" cm="1">
        <f t="array" ref="Y61">INDEX(C61:T61,1,MATCH($AA$3,$C$4:$T$4)+1)</f>
        <v>0</v>
      </c>
      <c r="Z61" s="18">
        <f t="shared" si="0"/>
        <v>0.36972350670610687</v>
      </c>
      <c r="AA61" t="str">
        <f t="shared" si="2"/>
        <v>Tucson</v>
      </c>
      <c r="AB61" s="37">
        <f t="shared" si="6"/>
        <v>0</v>
      </c>
      <c r="AC61" s="37">
        <f t="shared" si="5"/>
        <v>0</v>
      </c>
      <c r="AD61" s="37">
        <f t="shared" si="5"/>
        <v>0</v>
      </c>
      <c r="AE61" s="37">
        <f t="shared" si="5"/>
        <v>0</v>
      </c>
      <c r="AF61" s="37">
        <f t="shared" si="5"/>
        <v>0</v>
      </c>
      <c r="AG61" s="37">
        <f t="shared" si="5"/>
        <v>0</v>
      </c>
      <c r="AH61" s="37">
        <f t="shared" si="5"/>
        <v>0</v>
      </c>
      <c r="AI61" s="37">
        <f t="shared" si="5"/>
        <v>0</v>
      </c>
    </row>
    <row r="62" spans="2:35" x14ac:dyDescent="0.2">
      <c r="B62" s="22" t="s">
        <v>544</v>
      </c>
      <c r="C62" s="55"/>
      <c r="D62" s="50"/>
      <c r="E62" s="55"/>
      <c r="F62" s="50"/>
      <c r="G62" s="55">
        <v>0.7460370830731039</v>
      </c>
      <c r="H62" s="50">
        <v>328081</v>
      </c>
      <c r="I62" s="55">
        <v>0.35709430778160001</v>
      </c>
      <c r="J62" s="50">
        <v>754316</v>
      </c>
      <c r="K62" s="55"/>
      <c r="L62" s="50"/>
      <c r="M62" s="55"/>
      <c r="N62" s="50"/>
      <c r="O62" s="55">
        <v>0.23898839399262567</v>
      </c>
      <c r="P62" s="50">
        <v>20376</v>
      </c>
      <c r="Q62" s="55"/>
      <c r="R62" s="50"/>
      <c r="S62" s="56"/>
      <c r="T62" s="52"/>
      <c r="U62" s="55">
        <v>1.3421197848473296</v>
      </c>
      <c r="V62" s="50">
        <v>1102773</v>
      </c>
      <c r="Y62" cm="1">
        <f t="array" ref="Y62">INDEX(C62:T62,1,MATCH($AA$3,$C$4:$T$4)+1)</f>
        <v>0</v>
      </c>
      <c r="Z62" s="18">
        <f t="shared" si="0"/>
        <v>0.7460370830731039</v>
      </c>
      <c r="AA62" t="str">
        <f t="shared" si="2"/>
        <v>Chicago</v>
      </c>
      <c r="AB62" s="37">
        <f t="shared" si="6"/>
        <v>0</v>
      </c>
      <c r="AC62" s="37">
        <f t="shared" si="5"/>
        <v>0</v>
      </c>
      <c r="AD62" s="37">
        <f t="shared" si="5"/>
        <v>0</v>
      </c>
      <c r="AE62" s="37">
        <f t="shared" si="5"/>
        <v>0</v>
      </c>
      <c r="AF62" s="37">
        <f t="shared" si="5"/>
        <v>0</v>
      </c>
      <c r="AG62" s="37">
        <f t="shared" si="5"/>
        <v>0</v>
      </c>
      <c r="AH62" s="37">
        <f t="shared" si="5"/>
        <v>0</v>
      </c>
      <c r="AI62" s="37">
        <f t="shared" si="5"/>
        <v>0</v>
      </c>
    </row>
    <row r="63" spans="2:35" x14ac:dyDescent="0.2">
      <c r="B63" s="22" t="s">
        <v>624</v>
      </c>
      <c r="C63" s="55">
        <v>0.25765894423638103</v>
      </c>
      <c r="D63" s="50">
        <v>125859</v>
      </c>
      <c r="E63" s="55"/>
      <c r="F63" s="50"/>
      <c r="G63" s="55"/>
      <c r="H63" s="50"/>
      <c r="I63" s="55"/>
      <c r="J63" s="50"/>
      <c r="K63" s="55"/>
      <c r="L63" s="50"/>
      <c r="M63" s="55"/>
      <c r="N63" s="50"/>
      <c r="O63" s="55"/>
      <c r="P63" s="50"/>
      <c r="Q63" s="55"/>
      <c r="R63" s="50"/>
      <c r="S63" s="56"/>
      <c r="T63" s="52"/>
      <c r="U63" s="55">
        <v>0.25765894423638103</v>
      </c>
      <c r="V63" s="50">
        <v>125859</v>
      </c>
      <c r="Y63" cm="1">
        <f t="array" ref="Y63">INDEX(C63:T63,1,MATCH($AA$3,$C$4:$T$4)+1)</f>
        <v>0</v>
      </c>
      <c r="Z63" s="18">
        <f t="shared" si="0"/>
        <v>0.25765894423638103</v>
      </c>
      <c r="AA63" t="str">
        <f t="shared" si="2"/>
        <v>Allentown</v>
      </c>
      <c r="AB63" s="37">
        <f t="shared" si="6"/>
        <v>0</v>
      </c>
      <c r="AC63" s="37">
        <f t="shared" si="5"/>
        <v>0</v>
      </c>
      <c r="AD63" s="37">
        <f t="shared" si="5"/>
        <v>0</v>
      </c>
      <c r="AE63" s="37">
        <f t="shared" si="5"/>
        <v>0</v>
      </c>
      <c r="AF63" s="37">
        <f t="shared" si="5"/>
        <v>0</v>
      </c>
      <c r="AG63" s="37">
        <f t="shared" si="5"/>
        <v>0</v>
      </c>
      <c r="AH63" s="37">
        <f t="shared" si="5"/>
        <v>0</v>
      </c>
      <c r="AI63" s="37">
        <f t="shared" si="5"/>
        <v>0</v>
      </c>
    </row>
    <row r="64" spans="2:35" x14ac:dyDescent="0.2">
      <c r="B64" s="22" t="s">
        <v>607</v>
      </c>
      <c r="C64" s="55"/>
      <c r="D64" s="50"/>
      <c r="E64" s="55">
        <v>0.20762810218279326</v>
      </c>
      <c r="F64" s="50">
        <v>91865</v>
      </c>
      <c r="G64" s="55">
        <v>0.22570733593983383</v>
      </c>
      <c r="H64" s="50">
        <v>486718</v>
      </c>
      <c r="I64" s="55"/>
      <c r="J64" s="50"/>
      <c r="K64" s="55">
        <v>0.19163239460122139</v>
      </c>
      <c r="L64" s="50">
        <v>21125</v>
      </c>
      <c r="M64" s="55"/>
      <c r="N64" s="50"/>
      <c r="O64" s="55"/>
      <c r="P64" s="50"/>
      <c r="Q64" s="55"/>
      <c r="R64" s="50"/>
      <c r="S64" s="56"/>
      <c r="T64" s="52"/>
      <c r="U64" s="55">
        <v>0.62496783272384848</v>
      </c>
      <c r="V64" s="50">
        <v>599708</v>
      </c>
      <c r="Y64" cm="1">
        <f t="array" ref="Y64">INDEX(C64:T64,1,MATCH($AA$3,$C$4:$T$4)+1)</f>
        <v>91865</v>
      </c>
      <c r="Z64" s="18">
        <f t="shared" si="0"/>
        <v>0.22570733593983383</v>
      </c>
      <c r="AA64" t="str">
        <f t="shared" si="2"/>
        <v>Chicago</v>
      </c>
      <c r="AB64" s="37">
        <f t="shared" si="6"/>
        <v>0</v>
      </c>
      <c r="AC64" s="37">
        <f t="shared" si="5"/>
        <v>0</v>
      </c>
      <c r="AD64" s="37">
        <f t="shared" si="5"/>
        <v>91865</v>
      </c>
      <c r="AE64" s="37">
        <f t="shared" si="5"/>
        <v>0</v>
      </c>
      <c r="AF64" s="37">
        <f t="shared" si="5"/>
        <v>0</v>
      </c>
      <c r="AG64" s="37">
        <f t="shared" si="5"/>
        <v>0</v>
      </c>
      <c r="AH64" s="37">
        <f t="shared" si="5"/>
        <v>0</v>
      </c>
      <c r="AI64" s="37">
        <f t="shared" si="5"/>
        <v>0</v>
      </c>
    </row>
    <row r="65" spans="2:35" x14ac:dyDescent="0.2">
      <c r="B65" s="22" t="s">
        <v>649</v>
      </c>
      <c r="C65" s="55"/>
      <c r="D65" s="50"/>
      <c r="E65" s="55"/>
      <c r="F65" s="50"/>
      <c r="G65" s="55"/>
      <c r="H65" s="50"/>
      <c r="I65" s="55"/>
      <c r="J65" s="50"/>
      <c r="K65" s="55"/>
      <c r="L65" s="50"/>
      <c r="M65" s="55"/>
      <c r="N65" s="50"/>
      <c r="O65" s="55"/>
      <c r="P65" s="50"/>
      <c r="Q65" s="55">
        <v>0.37304276510687984</v>
      </c>
      <c r="R65" s="50">
        <v>38680</v>
      </c>
      <c r="S65" s="56"/>
      <c r="T65" s="52"/>
      <c r="U65" s="55">
        <v>0.37304276510687984</v>
      </c>
      <c r="V65" s="50">
        <v>38680</v>
      </c>
      <c r="Y65" cm="1">
        <f t="array" ref="Y65">INDEX(C65:T65,1,MATCH($AA$3,$C$4:$T$4)+1)</f>
        <v>0</v>
      </c>
      <c r="Z65" s="18">
        <f t="shared" si="0"/>
        <v>0.37304276510687984</v>
      </c>
      <c r="AA65" t="str">
        <f t="shared" si="2"/>
        <v>Tucson</v>
      </c>
      <c r="AB65" s="37">
        <f t="shared" si="6"/>
        <v>0</v>
      </c>
      <c r="AC65" s="37">
        <f t="shared" si="5"/>
        <v>0</v>
      </c>
      <c r="AD65" s="37">
        <f t="shared" si="5"/>
        <v>0</v>
      </c>
      <c r="AE65" s="37">
        <f t="shared" si="5"/>
        <v>0</v>
      </c>
      <c r="AF65" s="37">
        <f t="shared" si="5"/>
        <v>0</v>
      </c>
      <c r="AG65" s="37">
        <f t="shared" si="5"/>
        <v>0</v>
      </c>
      <c r="AH65" s="37">
        <f t="shared" si="5"/>
        <v>0</v>
      </c>
      <c r="AI65" s="37">
        <f t="shared" si="5"/>
        <v>0</v>
      </c>
    </row>
    <row r="66" spans="2:35" x14ac:dyDescent="0.2">
      <c r="B66" s="22" t="s">
        <v>579</v>
      </c>
      <c r="C66" s="55"/>
      <c r="D66" s="50"/>
      <c r="E66" s="55"/>
      <c r="F66" s="50"/>
      <c r="G66" s="55">
        <v>0.72345554452330862</v>
      </c>
      <c r="H66" s="50">
        <v>952822</v>
      </c>
      <c r="I66" s="55"/>
      <c r="J66" s="50"/>
      <c r="K66" s="55"/>
      <c r="L66" s="50"/>
      <c r="M66" s="55"/>
      <c r="N66" s="50"/>
      <c r="O66" s="55">
        <v>0.25054608881481888</v>
      </c>
      <c r="P66" s="50">
        <v>341049</v>
      </c>
      <c r="Q66" s="55"/>
      <c r="R66" s="50"/>
      <c r="S66" s="56"/>
      <c r="T66" s="52"/>
      <c r="U66" s="55">
        <v>0.9740016333381275</v>
      </c>
      <c r="V66" s="50">
        <v>1293871</v>
      </c>
      <c r="Y66" cm="1">
        <f t="array" ref="Y66">INDEX(C66:T66,1,MATCH($AA$3,$C$4:$T$4)+1)</f>
        <v>0</v>
      </c>
      <c r="Z66" s="18">
        <f t="shared" si="0"/>
        <v>0.72345554452330862</v>
      </c>
      <c r="AA66" t="str">
        <f t="shared" si="2"/>
        <v>Chicago</v>
      </c>
      <c r="AB66" s="37">
        <f t="shared" si="6"/>
        <v>0</v>
      </c>
      <c r="AC66" s="37">
        <f t="shared" si="5"/>
        <v>0</v>
      </c>
      <c r="AD66" s="37">
        <f t="shared" si="5"/>
        <v>0</v>
      </c>
      <c r="AE66" s="37">
        <f t="shared" si="5"/>
        <v>0</v>
      </c>
      <c r="AF66" s="37">
        <f t="shared" si="5"/>
        <v>0</v>
      </c>
      <c r="AG66" s="37">
        <f t="shared" si="5"/>
        <v>0</v>
      </c>
      <c r="AH66" s="37">
        <f t="shared" si="5"/>
        <v>0</v>
      </c>
      <c r="AI66" s="37">
        <f t="shared" si="5"/>
        <v>0</v>
      </c>
    </row>
    <row r="67" spans="2:35" x14ac:dyDescent="0.2">
      <c r="B67" s="22" t="s">
        <v>587</v>
      </c>
      <c r="C67" s="55"/>
      <c r="D67" s="50"/>
      <c r="E67" s="55">
        <v>0.45711778120467084</v>
      </c>
      <c r="F67" s="50">
        <v>153171</v>
      </c>
      <c r="G67" s="55">
        <v>0.43316573465135066</v>
      </c>
      <c r="H67" s="50">
        <v>103241</v>
      </c>
      <c r="I67" s="55">
        <v>6.6010507610203301E-2</v>
      </c>
      <c r="J67" s="50">
        <v>528863</v>
      </c>
      <c r="K67" s="55">
        <v>0.11463129715637477</v>
      </c>
      <c r="L67" s="50">
        <v>458773</v>
      </c>
      <c r="M67" s="55">
        <v>0.4392849844139407</v>
      </c>
      <c r="N67" s="50">
        <v>255034</v>
      </c>
      <c r="O67" s="55">
        <v>0.42413409225210763</v>
      </c>
      <c r="P67" s="50">
        <v>484431</v>
      </c>
      <c r="Q67" s="55">
        <v>0.38214996283578961</v>
      </c>
      <c r="R67" s="50">
        <v>87595</v>
      </c>
      <c r="S67" s="56"/>
      <c r="T67" s="52"/>
      <c r="U67" s="55">
        <v>2.3164943601244374</v>
      </c>
      <c r="V67" s="50">
        <v>2071108</v>
      </c>
      <c r="Y67" cm="1">
        <f t="array" ref="Y67">INDEX(C67:T67,1,MATCH($AA$3,$C$4:$T$4)+1)</f>
        <v>153171</v>
      </c>
      <c r="Z67" s="18">
        <f t="shared" si="0"/>
        <v>0.4392849844139407</v>
      </c>
      <c r="AA67" t="str">
        <f t="shared" si="2"/>
        <v>Nashville</v>
      </c>
      <c r="AB67" s="37">
        <f t="shared" si="6"/>
        <v>0</v>
      </c>
      <c r="AC67" s="37">
        <f t="shared" si="5"/>
        <v>0</v>
      </c>
      <c r="AD67" s="37">
        <f t="shared" si="5"/>
        <v>0</v>
      </c>
      <c r="AE67" s="37">
        <f t="shared" si="5"/>
        <v>0</v>
      </c>
      <c r="AF67" s="37">
        <f t="shared" si="5"/>
        <v>0</v>
      </c>
      <c r="AG67" s="37">
        <f t="shared" si="5"/>
        <v>153171</v>
      </c>
      <c r="AH67" s="37">
        <f t="shared" si="5"/>
        <v>0</v>
      </c>
      <c r="AI67" s="37">
        <f t="shared" si="5"/>
        <v>0</v>
      </c>
    </row>
    <row r="68" spans="2:35" x14ac:dyDescent="0.2">
      <c r="B68" s="22" t="s">
        <v>631</v>
      </c>
      <c r="C68" s="55"/>
      <c r="D68" s="50"/>
      <c r="E68" s="55"/>
      <c r="F68" s="50"/>
      <c r="G68" s="55"/>
      <c r="H68" s="50"/>
      <c r="I68" s="55"/>
      <c r="J68" s="50"/>
      <c r="K68" s="55"/>
      <c r="L68" s="50"/>
      <c r="M68" s="55">
        <v>0.28518067756182042</v>
      </c>
      <c r="N68" s="50">
        <v>1568930</v>
      </c>
      <c r="O68" s="55"/>
      <c r="P68" s="50"/>
      <c r="Q68" s="55">
        <v>0.19638725679205737</v>
      </c>
      <c r="R68" s="50">
        <v>258334</v>
      </c>
      <c r="S68" s="56"/>
      <c r="T68" s="52"/>
      <c r="U68" s="55">
        <v>0.48156793435387779</v>
      </c>
      <c r="V68" s="50">
        <v>1827264</v>
      </c>
      <c r="Y68" cm="1">
        <f t="array" ref="Y68">INDEX(C68:T68,1,MATCH($AA$3,$C$4:$T$4)+1)</f>
        <v>0</v>
      </c>
      <c r="Z68" s="18">
        <f t="shared" si="0"/>
        <v>0.28518067756182042</v>
      </c>
      <c r="AA68" t="str">
        <f t="shared" si="2"/>
        <v>Nashville</v>
      </c>
      <c r="AB68" s="37">
        <f t="shared" si="6"/>
        <v>0</v>
      </c>
      <c r="AC68" s="37">
        <f t="shared" si="5"/>
        <v>0</v>
      </c>
      <c r="AD68" s="37">
        <f t="shared" si="5"/>
        <v>0</v>
      </c>
      <c r="AE68" s="37">
        <f t="shared" si="5"/>
        <v>0</v>
      </c>
      <c r="AF68" s="37">
        <f t="shared" si="5"/>
        <v>0</v>
      </c>
      <c r="AG68" s="37">
        <f t="shared" si="5"/>
        <v>0</v>
      </c>
      <c r="AH68" s="37">
        <f t="shared" si="5"/>
        <v>0</v>
      </c>
      <c r="AI68" s="37">
        <f t="shared" si="5"/>
        <v>0</v>
      </c>
    </row>
    <row r="69" spans="2:35" x14ac:dyDescent="0.2">
      <c r="B69" s="22" t="s">
        <v>590</v>
      </c>
      <c r="C69" s="55"/>
      <c r="D69" s="50"/>
      <c r="E69" s="55">
        <v>0.141136739048277</v>
      </c>
      <c r="F69" s="50">
        <v>82157</v>
      </c>
      <c r="G69" s="55">
        <v>1.5087997909655573</v>
      </c>
      <c r="H69" s="50">
        <v>2420702</v>
      </c>
      <c r="I69" s="55">
        <v>0.25779032115835188</v>
      </c>
      <c r="J69" s="50">
        <v>168869</v>
      </c>
      <c r="K69" s="55"/>
      <c r="L69" s="50"/>
      <c r="M69" s="55"/>
      <c r="N69" s="50"/>
      <c r="O69" s="55"/>
      <c r="P69" s="50"/>
      <c r="Q69" s="55"/>
      <c r="R69" s="50"/>
      <c r="S69" s="56"/>
      <c r="T69" s="52"/>
      <c r="U69" s="55">
        <v>1.9077268511721861</v>
      </c>
      <c r="V69" s="50">
        <v>2671728</v>
      </c>
      <c r="Y69" cm="1">
        <f t="array" ref="Y69">INDEX(C69:T69,1,MATCH($AA$3,$C$4:$T$4)+1)</f>
        <v>82157</v>
      </c>
      <c r="Z69" s="18">
        <f t="shared" si="0"/>
        <v>1.5087997909655573</v>
      </c>
      <c r="AA69" t="str">
        <f t="shared" si="2"/>
        <v>Chicago</v>
      </c>
      <c r="AB69" s="37">
        <f t="shared" si="6"/>
        <v>0</v>
      </c>
      <c r="AC69" s="37">
        <f t="shared" si="5"/>
        <v>0</v>
      </c>
      <c r="AD69" s="37">
        <f t="shared" si="5"/>
        <v>82157</v>
      </c>
      <c r="AE69" s="37">
        <f t="shared" si="5"/>
        <v>0</v>
      </c>
      <c r="AF69" s="37">
        <f t="shared" si="5"/>
        <v>0</v>
      </c>
      <c r="AG69" s="37">
        <f t="shared" si="5"/>
        <v>0</v>
      </c>
      <c r="AH69" s="37">
        <f t="shared" si="5"/>
        <v>0</v>
      </c>
      <c r="AI69" s="37">
        <f t="shared" si="5"/>
        <v>0</v>
      </c>
    </row>
    <row r="70" spans="2:35" x14ac:dyDescent="0.2">
      <c r="B70" s="22" t="s">
        <v>571</v>
      </c>
      <c r="C70" s="55">
        <v>0.30233017617803803</v>
      </c>
      <c r="D70" s="50">
        <v>613899</v>
      </c>
      <c r="E70" s="55">
        <v>0.51164000945055566</v>
      </c>
      <c r="F70" s="50">
        <v>227067</v>
      </c>
      <c r="G70" s="55">
        <v>0.13880508488000937</v>
      </c>
      <c r="H70" s="50">
        <v>312984</v>
      </c>
      <c r="I70" s="55">
        <v>0.48873273266150086</v>
      </c>
      <c r="J70" s="50">
        <v>1168254</v>
      </c>
      <c r="K70" s="55">
        <v>0.29879380154043855</v>
      </c>
      <c r="L70" s="50">
        <v>267547</v>
      </c>
      <c r="M70" s="55"/>
      <c r="N70" s="50"/>
      <c r="O70" s="55">
        <v>0.2412510463983325</v>
      </c>
      <c r="P70" s="50">
        <v>1309</v>
      </c>
      <c r="Q70" s="55">
        <v>0.45795381825798231</v>
      </c>
      <c r="R70" s="50">
        <v>211991</v>
      </c>
      <c r="S70" s="56"/>
      <c r="T70" s="52"/>
      <c r="U70" s="55">
        <v>2.4395066693668577</v>
      </c>
      <c r="V70" s="50">
        <v>2803051</v>
      </c>
      <c r="Y70" cm="1">
        <f t="array" ref="Y70">INDEX(C70:T70,1,MATCH($AA$3,$C$4:$T$4)+1)</f>
        <v>227067</v>
      </c>
      <c r="Z70" s="18">
        <f t="shared" ref="Z70:Z120" si="7">MAX(
IF($C$4&lt;&gt;$AA$3,$C70),
IF($E$4&lt;&gt;$AA$3,$E70),
IF($G$4&lt;&gt;$AA$3,$G70),
IF($I$4&lt;&gt;$AA$3,$I70),
IF($K$4&lt;&gt;$AA$3,$K70),
IF($M$4&lt;&gt;$AA$3,$M70),
IF($O$4&lt;&gt;$AA$3,$O70),
IF($Q$4&lt;&gt;$AA$3,$Q70)
)</f>
        <v>0.48873273266150086</v>
      </c>
      <c r="AA70" t="str">
        <f t="shared" si="2"/>
        <v>Dallas</v>
      </c>
      <c r="AB70" s="37">
        <f t="shared" si="6"/>
        <v>0</v>
      </c>
      <c r="AC70" s="37">
        <f t="shared" si="5"/>
        <v>0</v>
      </c>
      <c r="AD70" s="37">
        <f t="shared" si="5"/>
        <v>0</v>
      </c>
      <c r="AE70" s="37">
        <f t="shared" si="5"/>
        <v>227067</v>
      </c>
      <c r="AF70" s="37">
        <f t="shared" si="5"/>
        <v>0</v>
      </c>
      <c r="AG70" s="37">
        <f t="shared" si="5"/>
        <v>0</v>
      </c>
      <c r="AH70" s="37">
        <f t="shared" si="5"/>
        <v>0</v>
      </c>
      <c r="AI70" s="37">
        <f t="shared" si="5"/>
        <v>0</v>
      </c>
    </row>
    <row r="71" spans="2:35" x14ac:dyDescent="0.2">
      <c r="B71" s="22" t="s">
        <v>647</v>
      </c>
      <c r="C71" s="55"/>
      <c r="D71" s="50"/>
      <c r="E71" s="55"/>
      <c r="F71" s="50"/>
      <c r="G71" s="55"/>
      <c r="H71" s="50"/>
      <c r="I71" s="55"/>
      <c r="J71" s="50"/>
      <c r="K71" s="55"/>
      <c r="L71" s="50"/>
      <c r="M71" s="55">
        <v>0.44925153441769694</v>
      </c>
      <c r="N71" s="50">
        <v>600917</v>
      </c>
      <c r="O71" s="55"/>
      <c r="P71" s="50"/>
      <c r="Q71" s="55">
        <v>7.3983717311265712E-2</v>
      </c>
      <c r="R71" s="50">
        <v>44132</v>
      </c>
      <c r="S71" s="56"/>
      <c r="T71" s="52"/>
      <c r="U71" s="55">
        <v>0.52323525172896268</v>
      </c>
      <c r="V71" s="50">
        <v>645049</v>
      </c>
      <c r="Y71" cm="1">
        <f t="array" ref="Y71">INDEX(C71:T71,1,MATCH($AA$3,$C$4:$T$4)+1)</f>
        <v>0</v>
      </c>
      <c r="Z71" s="18">
        <f t="shared" si="7"/>
        <v>0.44925153441769694</v>
      </c>
      <c r="AA71" t="str">
        <f t="shared" ref="AA71:AA120" si="8">INDEX($C$4:$R$4,1,
                MATCH(Z71,C71:R71,0))</f>
        <v>Nashville</v>
      </c>
      <c r="AB71" s="37">
        <f t="shared" si="6"/>
        <v>0</v>
      </c>
      <c r="AC71" s="37">
        <f t="shared" si="5"/>
        <v>0</v>
      </c>
      <c r="AD71" s="37">
        <f t="shared" si="5"/>
        <v>0</v>
      </c>
      <c r="AE71" s="37">
        <f t="shared" si="5"/>
        <v>0</v>
      </c>
      <c r="AF71" s="37">
        <f t="shared" si="5"/>
        <v>0</v>
      </c>
      <c r="AG71" s="37">
        <f t="shared" si="5"/>
        <v>0</v>
      </c>
      <c r="AH71" s="37">
        <f t="shared" si="5"/>
        <v>0</v>
      </c>
      <c r="AI71" s="37">
        <f t="shared" si="5"/>
        <v>0</v>
      </c>
    </row>
    <row r="72" spans="2:35" x14ac:dyDescent="0.2">
      <c r="B72" s="22" t="s">
        <v>574</v>
      </c>
      <c r="C72" s="55"/>
      <c r="D72" s="50"/>
      <c r="E72" s="55">
        <v>0.35277039847589858</v>
      </c>
      <c r="F72" s="50">
        <v>139503</v>
      </c>
      <c r="G72" s="55">
        <v>1.0440391124130235</v>
      </c>
      <c r="H72" s="50">
        <v>471683</v>
      </c>
      <c r="I72" s="55">
        <v>0.20076461829895964</v>
      </c>
      <c r="J72" s="50">
        <v>868881</v>
      </c>
      <c r="K72" s="55">
        <v>0.56859684505620656</v>
      </c>
      <c r="L72" s="50">
        <v>326530</v>
      </c>
      <c r="M72" s="55"/>
      <c r="N72" s="50"/>
      <c r="O72" s="55">
        <v>0.33838029692852567</v>
      </c>
      <c r="P72" s="50">
        <v>155642</v>
      </c>
      <c r="Q72" s="55"/>
      <c r="R72" s="50"/>
      <c r="S72" s="56"/>
      <c r="T72" s="52"/>
      <c r="U72" s="55">
        <v>2.5045512711726139</v>
      </c>
      <c r="V72" s="50">
        <v>1962239</v>
      </c>
      <c r="Y72" cm="1">
        <f t="array" ref="Y72">INDEX(C72:T72,1,MATCH($AA$3,$C$4:$T$4)+1)</f>
        <v>139503</v>
      </c>
      <c r="Z72" s="18">
        <f t="shared" si="7"/>
        <v>1.0440391124130235</v>
      </c>
      <c r="AA72" t="str">
        <f t="shared" si="8"/>
        <v>Chicago</v>
      </c>
      <c r="AB72" s="37">
        <f t="shared" si="6"/>
        <v>0</v>
      </c>
      <c r="AC72" s="37">
        <f t="shared" si="5"/>
        <v>0</v>
      </c>
      <c r="AD72" s="37">
        <f t="shared" si="5"/>
        <v>139503</v>
      </c>
      <c r="AE72" s="37">
        <f t="shared" si="5"/>
        <v>0</v>
      </c>
      <c r="AF72" s="37">
        <f t="shared" si="5"/>
        <v>0</v>
      </c>
      <c r="AG72" s="37">
        <f t="shared" si="5"/>
        <v>0</v>
      </c>
      <c r="AH72" s="37">
        <f t="shared" si="5"/>
        <v>0</v>
      </c>
      <c r="AI72" s="37">
        <f t="shared" si="5"/>
        <v>0</v>
      </c>
    </row>
    <row r="73" spans="2:35" x14ac:dyDescent="0.2">
      <c r="B73" s="22" t="s">
        <v>621</v>
      </c>
      <c r="C73" s="55"/>
      <c r="D73" s="50"/>
      <c r="E73" s="55"/>
      <c r="F73" s="50"/>
      <c r="G73" s="55"/>
      <c r="H73" s="50"/>
      <c r="I73" s="55"/>
      <c r="J73" s="50"/>
      <c r="K73" s="55"/>
      <c r="L73" s="50"/>
      <c r="M73" s="55"/>
      <c r="N73" s="50"/>
      <c r="O73" s="55"/>
      <c r="P73" s="50"/>
      <c r="Q73" s="55">
        <v>0.19378472388771106</v>
      </c>
      <c r="R73" s="50">
        <v>148912</v>
      </c>
      <c r="S73" s="56"/>
      <c r="T73" s="52"/>
      <c r="U73" s="55">
        <v>0.19378472388771106</v>
      </c>
      <c r="V73" s="50">
        <v>148912</v>
      </c>
      <c r="Y73" cm="1">
        <f t="array" ref="Y73">INDEX(C73:T73,1,MATCH($AA$3,$C$4:$T$4)+1)</f>
        <v>0</v>
      </c>
      <c r="Z73" s="18">
        <f t="shared" si="7"/>
        <v>0.19378472388771106</v>
      </c>
      <c r="AA73" t="str">
        <f t="shared" si="8"/>
        <v>Tucson</v>
      </c>
      <c r="AB73" s="37">
        <f t="shared" si="6"/>
        <v>0</v>
      </c>
      <c r="AC73" s="37">
        <f t="shared" si="5"/>
        <v>0</v>
      </c>
      <c r="AD73" s="37">
        <f t="shared" si="5"/>
        <v>0</v>
      </c>
      <c r="AE73" s="37">
        <f t="shared" si="5"/>
        <v>0</v>
      </c>
      <c r="AF73" s="37">
        <f t="shared" si="5"/>
        <v>0</v>
      </c>
      <c r="AG73" s="37">
        <f t="shared" si="5"/>
        <v>0</v>
      </c>
      <c r="AH73" s="37">
        <f t="shared" si="5"/>
        <v>0</v>
      </c>
      <c r="AI73" s="37">
        <f t="shared" si="5"/>
        <v>0</v>
      </c>
    </row>
    <row r="74" spans="2:35" x14ac:dyDescent="0.2">
      <c r="B74" s="22" t="s">
        <v>604</v>
      </c>
      <c r="C74" s="55"/>
      <c r="D74" s="50"/>
      <c r="E74" s="55">
        <v>0.17819516824078918</v>
      </c>
      <c r="F74" s="50">
        <v>117700</v>
      </c>
      <c r="G74" s="55"/>
      <c r="H74" s="50"/>
      <c r="I74" s="55">
        <v>0.19156969200109975</v>
      </c>
      <c r="J74" s="50">
        <v>434480</v>
      </c>
      <c r="K74" s="55"/>
      <c r="L74" s="50"/>
      <c r="M74" s="55"/>
      <c r="N74" s="50"/>
      <c r="O74" s="55">
        <v>0.42149998058189353</v>
      </c>
      <c r="P74" s="50">
        <v>234222</v>
      </c>
      <c r="Q74" s="55"/>
      <c r="R74" s="50"/>
      <c r="S74" s="56"/>
      <c r="T74" s="52"/>
      <c r="U74" s="55">
        <v>0.79126484082378246</v>
      </c>
      <c r="V74" s="50">
        <v>786402</v>
      </c>
      <c r="Y74" cm="1">
        <f t="array" ref="Y74">INDEX(C74:T74,1,MATCH($AA$3,$C$4:$T$4)+1)</f>
        <v>117700</v>
      </c>
      <c r="Z74" s="18">
        <f t="shared" si="7"/>
        <v>0.42149998058189353</v>
      </c>
      <c r="AA74" t="str">
        <f t="shared" si="8"/>
        <v>Portland</v>
      </c>
      <c r="AB74" s="37">
        <f t="shared" si="6"/>
        <v>0</v>
      </c>
      <c r="AC74" s="37">
        <f t="shared" si="5"/>
        <v>0</v>
      </c>
      <c r="AD74" s="37">
        <f t="shared" si="5"/>
        <v>0</v>
      </c>
      <c r="AE74" s="37">
        <f t="shared" si="5"/>
        <v>0</v>
      </c>
      <c r="AF74" s="37">
        <f t="shared" si="5"/>
        <v>0</v>
      </c>
      <c r="AG74" s="37">
        <f t="shared" si="5"/>
        <v>0</v>
      </c>
      <c r="AH74" s="37">
        <f t="shared" si="5"/>
        <v>117700</v>
      </c>
      <c r="AI74" s="37">
        <f t="shared" si="5"/>
        <v>0</v>
      </c>
    </row>
    <row r="75" spans="2:35" x14ac:dyDescent="0.2">
      <c r="B75" s="22" t="s">
        <v>589</v>
      </c>
      <c r="C75" s="55">
        <v>8.2200591352824981E-2</v>
      </c>
      <c r="D75" s="50">
        <v>323617</v>
      </c>
      <c r="E75" s="55">
        <v>0.33965869526741865</v>
      </c>
      <c r="F75" s="50">
        <v>385546</v>
      </c>
      <c r="G75" s="55">
        <v>1.0141982567222234</v>
      </c>
      <c r="H75" s="50">
        <v>1432881</v>
      </c>
      <c r="I75" s="55"/>
      <c r="J75" s="50"/>
      <c r="K75" s="55">
        <v>0.31193163382081623</v>
      </c>
      <c r="L75" s="50">
        <v>78862</v>
      </c>
      <c r="M75" s="55">
        <v>0.20253250729104932</v>
      </c>
      <c r="N75" s="50">
        <v>1450139</v>
      </c>
      <c r="O75" s="55"/>
      <c r="P75" s="50"/>
      <c r="Q75" s="55"/>
      <c r="R75" s="50"/>
      <c r="S75" s="56"/>
      <c r="T75" s="52"/>
      <c r="U75" s="55">
        <v>1.9505216844543325</v>
      </c>
      <c r="V75" s="50">
        <v>3671045</v>
      </c>
      <c r="Y75" cm="1">
        <f t="array" ref="Y75">INDEX(C75:T75,1,MATCH($AA$3,$C$4:$T$4)+1)</f>
        <v>385546</v>
      </c>
      <c r="Z75" s="18">
        <f t="shared" si="7"/>
        <v>1.0141982567222234</v>
      </c>
      <c r="AA75" t="str">
        <f t="shared" si="8"/>
        <v>Chicago</v>
      </c>
      <c r="AB75" s="37">
        <f t="shared" si="6"/>
        <v>0</v>
      </c>
      <c r="AC75" s="37">
        <f t="shared" si="5"/>
        <v>0</v>
      </c>
      <c r="AD75" s="37">
        <f t="shared" si="5"/>
        <v>385546</v>
      </c>
      <c r="AE75" s="37">
        <f t="shared" si="5"/>
        <v>0</v>
      </c>
      <c r="AF75" s="37">
        <f t="shared" si="5"/>
        <v>0</v>
      </c>
      <c r="AG75" s="37">
        <f t="shared" si="5"/>
        <v>0</v>
      </c>
      <c r="AH75" s="37">
        <f t="shared" si="5"/>
        <v>0</v>
      </c>
      <c r="AI75" s="37">
        <f t="shared" si="5"/>
        <v>0</v>
      </c>
    </row>
    <row r="76" spans="2:35" x14ac:dyDescent="0.2">
      <c r="B76" s="22" t="s">
        <v>654</v>
      </c>
      <c r="C76" s="55"/>
      <c r="D76" s="50"/>
      <c r="E76" s="55"/>
      <c r="F76" s="50"/>
      <c r="G76" s="55"/>
      <c r="H76" s="50"/>
      <c r="I76" s="55"/>
      <c r="J76" s="50"/>
      <c r="K76" s="55"/>
      <c r="L76" s="50"/>
      <c r="M76" s="55">
        <v>0.41295919226230304</v>
      </c>
      <c r="N76" s="50">
        <v>778929</v>
      </c>
      <c r="O76" s="55"/>
      <c r="P76" s="50"/>
      <c r="Q76" s="55"/>
      <c r="R76" s="50"/>
      <c r="S76" s="56"/>
      <c r="T76" s="52"/>
      <c r="U76" s="55">
        <v>0.41295919226230304</v>
      </c>
      <c r="V76" s="50">
        <v>778929</v>
      </c>
      <c r="Y76" cm="1">
        <f t="array" ref="Y76">INDEX(C76:T76,1,MATCH($AA$3,$C$4:$T$4)+1)</f>
        <v>0</v>
      </c>
      <c r="Z76" s="18">
        <f t="shared" si="7"/>
        <v>0.41295919226230304</v>
      </c>
      <c r="AA76" t="str">
        <f t="shared" si="8"/>
        <v>Nashville</v>
      </c>
      <c r="AB76" s="37">
        <f t="shared" si="6"/>
        <v>0</v>
      </c>
      <c r="AC76" s="37">
        <f t="shared" si="5"/>
        <v>0</v>
      </c>
      <c r="AD76" s="37">
        <f t="shared" si="5"/>
        <v>0</v>
      </c>
      <c r="AE76" s="37">
        <f t="shared" si="5"/>
        <v>0</v>
      </c>
      <c r="AF76" s="37">
        <f t="shared" si="5"/>
        <v>0</v>
      </c>
      <c r="AG76" s="37">
        <f t="shared" si="5"/>
        <v>0</v>
      </c>
      <c r="AH76" s="37">
        <f t="shared" si="5"/>
        <v>0</v>
      </c>
      <c r="AI76" s="37">
        <f t="shared" si="5"/>
        <v>0</v>
      </c>
    </row>
    <row r="77" spans="2:35" x14ac:dyDescent="0.2">
      <c r="B77" s="22" t="s">
        <v>598</v>
      </c>
      <c r="C77" s="55"/>
      <c r="D77" s="50"/>
      <c r="E77" s="55">
        <v>0.46126803163065899</v>
      </c>
      <c r="F77" s="50">
        <v>215575</v>
      </c>
      <c r="G77" s="55">
        <v>0.34480848925527186</v>
      </c>
      <c r="H77" s="50">
        <v>815837</v>
      </c>
      <c r="I77" s="55"/>
      <c r="J77" s="50"/>
      <c r="K77" s="55">
        <v>0.32413622254105845</v>
      </c>
      <c r="L77" s="50">
        <v>11592</v>
      </c>
      <c r="M77" s="55"/>
      <c r="N77" s="50"/>
      <c r="O77" s="55"/>
      <c r="P77" s="50"/>
      <c r="Q77" s="55"/>
      <c r="R77" s="50"/>
      <c r="S77" s="56"/>
      <c r="T77" s="52"/>
      <c r="U77" s="55">
        <v>1.1302127434269893</v>
      </c>
      <c r="V77" s="50">
        <v>1043004</v>
      </c>
      <c r="Y77" cm="1">
        <f t="array" ref="Y77">INDEX(C77:T77,1,MATCH($AA$3,$C$4:$T$4)+1)</f>
        <v>215575</v>
      </c>
      <c r="Z77" s="18">
        <f t="shared" si="7"/>
        <v>0.34480848925527186</v>
      </c>
      <c r="AA77" t="str">
        <f t="shared" si="8"/>
        <v>Chicago</v>
      </c>
      <c r="AB77" s="37">
        <f t="shared" si="6"/>
        <v>0</v>
      </c>
      <c r="AC77" s="37">
        <f t="shared" si="5"/>
        <v>0</v>
      </c>
      <c r="AD77" s="37">
        <f t="shared" si="5"/>
        <v>215575</v>
      </c>
      <c r="AE77" s="37">
        <f t="shared" si="5"/>
        <v>0</v>
      </c>
      <c r="AF77" s="37">
        <f t="shared" si="5"/>
        <v>0</v>
      </c>
      <c r="AG77" s="37">
        <f t="shared" si="5"/>
        <v>0</v>
      </c>
      <c r="AH77" s="37">
        <f t="shared" si="5"/>
        <v>0</v>
      </c>
      <c r="AI77" s="37">
        <f t="shared" si="5"/>
        <v>0</v>
      </c>
    </row>
    <row r="78" spans="2:35" x14ac:dyDescent="0.2">
      <c r="B78" s="22" t="s">
        <v>601</v>
      </c>
      <c r="C78" s="55">
        <v>0.2336611708072357</v>
      </c>
      <c r="D78" s="50">
        <v>396880</v>
      </c>
      <c r="E78" s="55">
        <v>0.22247174186822205</v>
      </c>
      <c r="F78" s="50">
        <v>179295</v>
      </c>
      <c r="G78" s="55">
        <v>0.59842971760726649</v>
      </c>
      <c r="H78" s="50">
        <v>475179</v>
      </c>
      <c r="I78" s="55">
        <v>0.14986330925015756</v>
      </c>
      <c r="J78" s="50">
        <v>991975</v>
      </c>
      <c r="K78" s="55">
        <v>0.79058548256192052</v>
      </c>
      <c r="L78" s="50">
        <v>113044</v>
      </c>
      <c r="M78" s="55"/>
      <c r="N78" s="50"/>
      <c r="O78" s="55"/>
      <c r="P78" s="50"/>
      <c r="Q78" s="55"/>
      <c r="R78" s="50"/>
      <c r="S78" s="56"/>
      <c r="T78" s="52"/>
      <c r="U78" s="55">
        <v>1.9950114220948023</v>
      </c>
      <c r="V78" s="50">
        <v>2156373</v>
      </c>
      <c r="Y78" cm="1">
        <f t="array" ref="Y78">INDEX(C78:T78,1,MATCH($AA$3,$C$4:$T$4)+1)</f>
        <v>179295</v>
      </c>
      <c r="Z78" s="18">
        <f t="shared" si="7"/>
        <v>0.79058548256192052</v>
      </c>
      <c r="AA78" t="str">
        <f t="shared" si="8"/>
        <v>Fontana</v>
      </c>
      <c r="AB78" s="37">
        <f t="shared" si="6"/>
        <v>0</v>
      </c>
      <c r="AC78" s="37">
        <f t="shared" si="5"/>
        <v>0</v>
      </c>
      <c r="AD78" s="37">
        <f t="shared" si="5"/>
        <v>0</v>
      </c>
      <c r="AE78" s="37">
        <f t="shared" si="5"/>
        <v>0</v>
      </c>
      <c r="AF78" s="37">
        <f t="shared" si="5"/>
        <v>179295</v>
      </c>
      <c r="AG78" s="37">
        <f t="shared" si="5"/>
        <v>0</v>
      </c>
      <c r="AH78" s="37">
        <f t="shared" si="5"/>
        <v>0</v>
      </c>
      <c r="AI78" s="37">
        <f t="shared" si="5"/>
        <v>0</v>
      </c>
    </row>
    <row r="79" spans="2:35" x14ac:dyDescent="0.2">
      <c r="B79" s="22" t="s">
        <v>645</v>
      </c>
      <c r="C79" s="55"/>
      <c r="D79" s="50"/>
      <c r="E79" s="55"/>
      <c r="F79" s="50"/>
      <c r="G79" s="55"/>
      <c r="H79" s="50"/>
      <c r="I79" s="55"/>
      <c r="J79" s="50"/>
      <c r="K79" s="55"/>
      <c r="L79" s="50"/>
      <c r="M79" s="55">
        <v>0.24680481409266408</v>
      </c>
      <c r="N79" s="50">
        <v>505260</v>
      </c>
      <c r="O79" s="55"/>
      <c r="P79" s="50"/>
      <c r="Q79" s="55">
        <v>0.26457089644166398</v>
      </c>
      <c r="R79" s="50">
        <v>81373</v>
      </c>
      <c r="S79" s="56"/>
      <c r="T79" s="52"/>
      <c r="U79" s="55">
        <v>0.51137571053432807</v>
      </c>
      <c r="V79" s="50">
        <v>586633</v>
      </c>
      <c r="Y79" cm="1">
        <f t="array" ref="Y79">INDEX(C79:T79,1,MATCH($AA$3,$C$4:$T$4)+1)</f>
        <v>0</v>
      </c>
      <c r="Z79" s="18">
        <f t="shared" si="7"/>
        <v>0.26457089644166398</v>
      </c>
      <c r="AA79" t="str">
        <f t="shared" si="8"/>
        <v>Tucson</v>
      </c>
      <c r="AB79" s="37">
        <f t="shared" si="6"/>
        <v>0</v>
      </c>
      <c r="AC79" s="37">
        <f t="shared" si="5"/>
        <v>0</v>
      </c>
      <c r="AD79" s="37">
        <f t="shared" si="5"/>
        <v>0</v>
      </c>
      <c r="AE79" s="37">
        <f t="shared" si="5"/>
        <v>0</v>
      </c>
      <c r="AF79" s="37">
        <f t="shared" si="5"/>
        <v>0</v>
      </c>
      <c r="AG79" s="37">
        <f t="shared" si="5"/>
        <v>0</v>
      </c>
      <c r="AH79" s="37">
        <f t="shared" si="5"/>
        <v>0</v>
      </c>
      <c r="AI79" s="37">
        <f t="shared" si="5"/>
        <v>0</v>
      </c>
    </row>
    <row r="80" spans="2:35" x14ac:dyDescent="0.2">
      <c r="B80" s="22" t="s">
        <v>563</v>
      </c>
      <c r="C80" s="55"/>
      <c r="D80" s="50"/>
      <c r="E80" s="55">
        <v>0.75633184806913478</v>
      </c>
      <c r="F80" s="50">
        <v>450352</v>
      </c>
      <c r="G80" s="55">
        <v>0.45177065235365754</v>
      </c>
      <c r="H80" s="50">
        <v>341456</v>
      </c>
      <c r="I80" s="55">
        <v>1.1520372152155396</v>
      </c>
      <c r="J80" s="50">
        <v>2319338</v>
      </c>
      <c r="K80" s="55">
        <v>0.23187303405203086</v>
      </c>
      <c r="L80" s="50">
        <v>319709</v>
      </c>
      <c r="M80" s="55"/>
      <c r="N80" s="50"/>
      <c r="O80" s="55">
        <v>0.31567375941246101</v>
      </c>
      <c r="P80" s="50">
        <v>272253</v>
      </c>
      <c r="Q80" s="55"/>
      <c r="R80" s="50"/>
      <c r="S80" s="56"/>
      <c r="T80" s="52"/>
      <c r="U80" s="55">
        <v>2.9076865091028239</v>
      </c>
      <c r="V80" s="50">
        <v>3703108</v>
      </c>
      <c r="Y80" cm="1">
        <f t="array" ref="Y80">INDEX(C80:T80,1,MATCH($AA$3,$C$4:$T$4)+1)</f>
        <v>450352</v>
      </c>
      <c r="Z80" s="18">
        <f t="shared" si="7"/>
        <v>1.1520372152155396</v>
      </c>
      <c r="AA80" t="str">
        <f t="shared" si="8"/>
        <v>Dallas</v>
      </c>
      <c r="AB80" s="37">
        <f t="shared" si="6"/>
        <v>0</v>
      </c>
      <c r="AC80" s="37">
        <f t="shared" si="5"/>
        <v>0</v>
      </c>
      <c r="AD80" s="37">
        <f t="shared" si="5"/>
        <v>0</v>
      </c>
      <c r="AE80" s="37">
        <f t="shared" si="5"/>
        <v>450352</v>
      </c>
      <c r="AF80" s="37">
        <f t="shared" si="5"/>
        <v>0</v>
      </c>
      <c r="AG80" s="37">
        <f t="shared" si="5"/>
        <v>0</v>
      </c>
      <c r="AH80" s="37">
        <f t="shared" si="5"/>
        <v>0</v>
      </c>
      <c r="AI80" s="37">
        <f t="shared" si="5"/>
        <v>0</v>
      </c>
    </row>
    <row r="81" spans="2:35" x14ac:dyDescent="0.2">
      <c r="B81" s="22" t="s">
        <v>614</v>
      </c>
      <c r="C81" s="55"/>
      <c r="D81" s="50"/>
      <c r="E81" s="55"/>
      <c r="F81" s="50"/>
      <c r="G81" s="55"/>
      <c r="H81" s="50"/>
      <c r="I81" s="55"/>
      <c r="J81" s="50"/>
      <c r="K81" s="55"/>
      <c r="L81" s="50"/>
      <c r="M81" s="55"/>
      <c r="N81" s="50"/>
      <c r="O81" s="55"/>
      <c r="P81" s="50"/>
      <c r="Q81" s="55">
        <v>0.49922024168049206</v>
      </c>
      <c r="R81" s="50">
        <v>221368</v>
      </c>
      <c r="S81" s="56"/>
      <c r="T81" s="52"/>
      <c r="U81" s="55">
        <v>0.49922024168049206</v>
      </c>
      <c r="V81" s="50">
        <v>221368</v>
      </c>
      <c r="Y81" cm="1">
        <f t="array" ref="Y81">INDEX(C81:T81,1,MATCH($AA$3,$C$4:$T$4)+1)</f>
        <v>0</v>
      </c>
      <c r="Z81" s="18">
        <f t="shared" si="7"/>
        <v>0.49922024168049206</v>
      </c>
      <c r="AA81" t="str">
        <f t="shared" si="8"/>
        <v>Tucson</v>
      </c>
      <c r="AB81" s="37">
        <f t="shared" si="6"/>
        <v>0</v>
      </c>
      <c r="AC81" s="37">
        <f t="shared" si="5"/>
        <v>0</v>
      </c>
      <c r="AD81" s="37">
        <f t="shared" si="5"/>
        <v>0</v>
      </c>
      <c r="AE81" s="37">
        <f t="shared" si="5"/>
        <v>0</v>
      </c>
      <c r="AF81" s="37">
        <f t="shared" si="5"/>
        <v>0</v>
      </c>
      <c r="AG81" s="37">
        <f t="shared" si="5"/>
        <v>0</v>
      </c>
      <c r="AH81" s="37">
        <f t="shared" si="5"/>
        <v>0</v>
      </c>
      <c r="AI81" s="37">
        <f t="shared" si="5"/>
        <v>0</v>
      </c>
    </row>
    <row r="82" spans="2:35" x14ac:dyDescent="0.2">
      <c r="B82" s="22" t="s">
        <v>603</v>
      </c>
      <c r="C82" s="55"/>
      <c r="D82" s="50"/>
      <c r="E82" s="55">
        <v>0.43359777008006506</v>
      </c>
      <c r="F82" s="50">
        <v>76918</v>
      </c>
      <c r="G82" s="55"/>
      <c r="H82" s="50"/>
      <c r="I82" s="55"/>
      <c r="J82" s="50"/>
      <c r="K82" s="55">
        <v>0.20139075214540081</v>
      </c>
      <c r="L82" s="50">
        <v>59969</v>
      </c>
      <c r="M82" s="55"/>
      <c r="N82" s="50"/>
      <c r="O82" s="55">
        <v>9.0111985934865302E-2</v>
      </c>
      <c r="P82" s="50">
        <v>295364</v>
      </c>
      <c r="Q82" s="55"/>
      <c r="R82" s="50"/>
      <c r="S82" s="56"/>
      <c r="T82" s="52"/>
      <c r="U82" s="55">
        <v>0.72510050816033123</v>
      </c>
      <c r="V82" s="50">
        <v>432251</v>
      </c>
      <c r="Y82" cm="1">
        <f t="array" ref="Y82">INDEX(C82:T82,1,MATCH($AA$3,$C$4:$T$4)+1)</f>
        <v>76918</v>
      </c>
      <c r="Z82" s="18">
        <f t="shared" si="7"/>
        <v>0.20139075214540081</v>
      </c>
      <c r="AA82" t="str">
        <f t="shared" si="8"/>
        <v>Fontana</v>
      </c>
      <c r="AB82" s="37">
        <f t="shared" si="6"/>
        <v>0</v>
      </c>
      <c r="AC82" s="37">
        <f t="shared" si="5"/>
        <v>0</v>
      </c>
      <c r="AD82" s="37">
        <f t="shared" si="5"/>
        <v>0</v>
      </c>
      <c r="AE82" s="37">
        <f t="shared" si="5"/>
        <v>0</v>
      </c>
      <c r="AF82" s="37">
        <f t="shared" si="5"/>
        <v>76918</v>
      </c>
      <c r="AG82" s="37">
        <f t="shared" si="5"/>
        <v>0</v>
      </c>
      <c r="AH82" s="37">
        <f t="shared" si="5"/>
        <v>0</v>
      </c>
      <c r="AI82" s="37">
        <f t="shared" si="5"/>
        <v>0</v>
      </c>
    </row>
    <row r="83" spans="2:35" x14ac:dyDescent="0.2">
      <c r="B83" s="22" t="s">
        <v>545</v>
      </c>
      <c r="C83" s="55"/>
      <c r="D83" s="50"/>
      <c r="E83" s="55"/>
      <c r="F83" s="50"/>
      <c r="G83" s="55">
        <v>0.47207369960310019</v>
      </c>
      <c r="H83" s="50">
        <v>1492701</v>
      </c>
      <c r="I83" s="55">
        <v>0.29813274113788291</v>
      </c>
      <c r="J83" s="50">
        <v>517252</v>
      </c>
      <c r="K83" s="55"/>
      <c r="L83" s="50"/>
      <c r="M83" s="55">
        <v>0.32471898346229278</v>
      </c>
      <c r="N83" s="50">
        <v>852592</v>
      </c>
      <c r="O83" s="55">
        <v>0.23306804564776984</v>
      </c>
      <c r="P83" s="50">
        <v>275591</v>
      </c>
      <c r="Q83" s="55"/>
      <c r="R83" s="50"/>
      <c r="S83" s="56"/>
      <c r="T83" s="52"/>
      <c r="U83" s="55">
        <v>1.3279934698510458</v>
      </c>
      <c r="V83" s="50">
        <v>3138136</v>
      </c>
      <c r="Y83" cm="1">
        <f t="array" ref="Y83">INDEX(C83:T83,1,MATCH($AA$3,$C$4:$T$4)+1)</f>
        <v>0</v>
      </c>
      <c r="Z83" s="18">
        <f t="shared" si="7"/>
        <v>0.47207369960310019</v>
      </c>
      <c r="AA83" t="str">
        <f t="shared" si="8"/>
        <v>Chicago</v>
      </c>
      <c r="AB83" s="37">
        <f t="shared" si="6"/>
        <v>0</v>
      </c>
      <c r="AC83" s="37">
        <f t="shared" si="5"/>
        <v>0</v>
      </c>
      <c r="AD83" s="37">
        <f t="shared" si="5"/>
        <v>0</v>
      </c>
      <c r="AE83" s="37">
        <f t="shared" si="5"/>
        <v>0</v>
      </c>
      <c r="AF83" s="37">
        <f t="shared" si="5"/>
        <v>0</v>
      </c>
      <c r="AG83" s="37">
        <f t="shared" si="5"/>
        <v>0</v>
      </c>
      <c r="AH83" s="37">
        <f t="shared" si="5"/>
        <v>0</v>
      </c>
      <c r="AI83" s="37">
        <f t="shared" si="5"/>
        <v>0</v>
      </c>
    </row>
    <row r="84" spans="2:35" x14ac:dyDescent="0.2">
      <c r="B84" s="22" t="s">
        <v>595</v>
      </c>
      <c r="C84" s="55">
        <v>0.44257767523911784</v>
      </c>
      <c r="D84" s="50">
        <v>292652</v>
      </c>
      <c r="E84" s="55"/>
      <c r="F84" s="50"/>
      <c r="G84" s="55"/>
      <c r="H84" s="50"/>
      <c r="I84" s="55"/>
      <c r="J84" s="50"/>
      <c r="K84" s="55">
        <v>0.73730025211064298</v>
      </c>
      <c r="L84" s="50">
        <v>1141198</v>
      </c>
      <c r="M84" s="55"/>
      <c r="N84" s="50"/>
      <c r="O84" s="55">
        <v>0.36313934057563446</v>
      </c>
      <c r="P84" s="50">
        <v>37078</v>
      </c>
      <c r="Q84" s="55"/>
      <c r="R84" s="50"/>
      <c r="S84" s="56"/>
      <c r="T84" s="52"/>
      <c r="U84" s="55">
        <v>1.5430172679253953</v>
      </c>
      <c r="V84" s="50">
        <v>1470928</v>
      </c>
      <c r="Y84" cm="1">
        <f t="array" ref="Y84">INDEX(C84:T84,1,MATCH($AA$3,$C$4:$T$4)+1)</f>
        <v>0</v>
      </c>
      <c r="Z84" s="18">
        <f t="shared" si="7"/>
        <v>0.73730025211064298</v>
      </c>
      <c r="AA84" t="str">
        <f t="shared" si="8"/>
        <v>Fontana</v>
      </c>
      <c r="AB84" s="37">
        <f t="shared" si="6"/>
        <v>0</v>
      </c>
      <c r="AC84" s="37">
        <f t="shared" si="5"/>
        <v>0</v>
      </c>
      <c r="AD84" s="37">
        <f t="shared" si="5"/>
        <v>0</v>
      </c>
      <c r="AE84" s="37">
        <f t="shared" si="5"/>
        <v>0</v>
      </c>
      <c r="AF84" s="37">
        <f t="shared" si="5"/>
        <v>0</v>
      </c>
      <c r="AG84" s="37">
        <f t="shared" si="5"/>
        <v>0</v>
      </c>
      <c r="AH84" s="37">
        <f t="shared" si="5"/>
        <v>0</v>
      </c>
      <c r="AI84" s="37">
        <f t="shared" si="5"/>
        <v>0</v>
      </c>
    </row>
    <row r="85" spans="2:35" x14ac:dyDescent="0.2">
      <c r="B85" s="22" t="s">
        <v>582</v>
      </c>
      <c r="C85" s="55"/>
      <c r="D85" s="50"/>
      <c r="E85" s="55">
        <v>0.51796212007126663</v>
      </c>
      <c r="F85" s="50">
        <v>62507</v>
      </c>
      <c r="G85" s="55"/>
      <c r="H85" s="50"/>
      <c r="I85" s="55"/>
      <c r="J85" s="50"/>
      <c r="K85" s="55">
        <v>0.52919214369187884</v>
      </c>
      <c r="L85" s="50">
        <v>773019</v>
      </c>
      <c r="M85" s="55"/>
      <c r="N85" s="50"/>
      <c r="O85" s="55"/>
      <c r="P85" s="50"/>
      <c r="Q85" s="55">
        <v>0.40634386860192662</v>
      </c>
      <c r="R85" s="50">
        <v>236517</v>
      </c>
      <c r="S85" s="56"/>
      <c r="T85" s="52"/>
      <c r="U85" s="55">
        <v>1.453498132365072</v>
      </c>
      <c r="V85" s="50">
        <v>1072043</v>
      </c>
      <c r="Y85" cm="1">
        <f t="array" ref="Y85">INDEX(C85:T85,1,MATCH($AA$3,$C$4:$T$4)+1)</f>
        <v>62507</v>
      </c>
      <c r="Z85" s="18">
        <f t="shared" si="7"/>
        <v>0.52919214369187884</v>
      </c>
      <c r="AA85" t="str">
        <f t="shared" si="8"/>
        <v>Fontana</v>
      </c>
      <c r="AB85" s="37">
        <f t="shared" si="6"/>
        <v>0</v>
      </c>
      <c r="AC85" s="37">
        <f t="shared" si="5"/>
        <v>0</v>
      </c>
      <c r="AD85" s="37">
        <f t="shared" si="5"/>
        <v>0</v>
      </c>
      <c r="AE85" s="37">
        <f t="shared" si="5"/>
        <v>0</v>
      </c>
      <c r="AF85" s="37">
        <f t="shared" si="5"/>
        <v>62507</v>
      </c>
      <c r="AG85" s="37">
        <f t="shared" si="5"/>
        <v>0</v>
      </c>
      <c r="AH85" s="37">
        <f t="shared" si="5"/>
        <v>0</v>
      </c>
      <c r="AI85" s="37">
        <f t="shared" si="5"/>
        <v>0</v>
      </c>
    </row>
    <row r="86" spans="2:35" x14ac:dyDescent="0.2">
      <c r="B86" s="22" t="s">
        <v>608</v>
      </c>
      <c r="C86" s="55">
        <v>0.15589814703299598</v>
      </c>
      <c r="D86" s="50">
        <v>424240</v>
      </c>
      <c r="E86" s="55"/>
      <c r="F86" s="50"/>
      <c r="G86" s="55">
        <v>0.13132697700530638</v>
      </c>
      <c r="H86" s="50">
        <v>67551</v>
      </c>
      <c r="I86" s="55">
        <v>0.23834967052034339</v>
      </c>
      <c r="J86" s="50">
        <v>1045385</v>
      </c>
      <c r="K86" s="55"/>
      <c r="L86" s="50"/>
      <c r="M86" s="55"/>
      <c r="N86" s="50"/>
      <c r="O86" s="55">
        <v>0.21625601187460952</v>
      </c>
      <c r="P86" s="50">
        <v>212215</v>
      </c>
      <c r="Q86" s="55"/>
      <c r="R86" s="50"/>
      <c r="S86" s="56"/>
      <c r="T86" s="52"/>
      <c r="U86" s="55">
        <v>0.74183080643325527</v>
      </c>
      <c r="V86" s="50">
        <v>1749391</v>
      </c>
      <c r="Y86" cm="1">
        <f t="array" ref="Y86">INDEX(C86:T86,1,MATCH($AA$3,$C$4:$T$4)+1)</f>
        <v>0</v>
      </c>
      <c r="Z86" s="18">
        <f t="shared" si="7"/>
        <v>0.23834967052034339</v>
      </c>
      <c r="AA86" t="str">
        <f t="shared" si="8"/>
        <v>Dallas</v>
      </c>
      <c r="AB86" s="37">
        <f t="shared" si="6"/>
        <v>0</v>
      </c>
      <c r="AC86" s="37">
        <f t="shared" si="5"/>
        <v>0</v>
      </c>
      <c r="AD86" s="37">
        <f t="shared" si="5"/>
        <v>0</v>
      </c>
      <c r="AE86" s="37">
        <f t="shared" si="5"/>
        <v>0</v>
      </c>
      <c r="AF86" s="37">
        <f t="shared" si="5"/>
        <v>0</v>
      </c>
      <c r="AG86" s="37">
        <f t="shared" si="5"/>
        <v>0</v>
      </c>
      <c r="AH86" s="37">
        <f t="shared" si="5"/>
        <v>0</v>
      </c>
      <c r="AI86" s="37">
        <f t="shared" si="5"/>
        <v>0</v>
      </c>
    </row>
    <row r="87" spans="2:35" x14ac:dyDescent="0.2">
      <c r="B87" s="22" t="s">
        <v>613</v>
      </c>
      <c r="C87" s="55">
        <v>0.28396206254607936</v>
      </c>
      <c r="D87" s="50">
        <v>68619</v>
      </c>
      <c r="E87" s="55"/>
      <c r="F87" s="50"/>
      <c r="G87" s="55"/>
      <c r="H87" s="50"/>
      <c r="I87" s="55"/>
      <c r="J87" s="50"/>
      <c r="K87" s="55"/>
      <c r="L87" s="50"/>
      <c r="M87" s="55"/>
      <c r="N87" s="50"/>
      <c r="O87" s="55"/>
      <c r="P87" s="50"/>
      <c r="Q87" s="55">
        <v>0.21358059538726137</v>
      </c>
      <c r="R87" s="50">
        <v>255968</v>
      </c>
      <c r="S87" s="56"/>
      <c r="T87" s="52"/>
      <c r="U87" s="55">
        <v>0.49754265793334074</v>
      </c>
      <c r="V87" s="50">
        <v>324587</v>
      </c>
      <c r="Y87" cm="1">
        <f t="array" ref="Y87">INDEX(C87:T87,1,MATCH($AA$3,$C$4:$T$4)+1)</f>
        <v>0</v>
      </c>
      <c r="Z87" s="18">
        <f t="shared" si="7"/>
        <v>0.28396206254607936</v>
      </c>
      <c r="AA87" t="str">
        <f t="shared" si="8"/>
        <v>Allentown</v>
      </c>
      <c r="AB87" s="37">
        <f t="shared" si="6"/>
        <v>0</v>
      </c>
      <c r="AC87" s="37">
        <f t="shared" si="5"/>
        <v>0</v>
      </c>
      <c r="AD87" s="37">
        <f t="shared" si="5"/>
        <v>0</v>
      </c>
      <c r="AE87" s="37">
        <f t="shared" si="5"/>
        <v>0</v>
      </c>
      <c r="AF87" s="37">
        <f t="shared" si="5"/>
        <v>0</v>
      </c>
      <c r="AG87" s="37">
        <f t="shared" si="5"/>
        <v>0</v>
      </c>
      <c r="AH87" s="37">
        <f t="shared" si="5"/>
        <v>0</v>
      </c>
      <c r="AI87" s="37">
        <f t="shared" si="5"/>
        <v>0</v>
      </c>
    </row>
    <row r="88" spans="2:35" x14ac:dyDescent="0.2">
      <c r="B88" s="22" t="s">
        <v>602</v>
      </c>
      <c r="C88" s="55"/>
      <c r="D88" s="50"/>
      <c r="E88" s="55">
        <v>0.27490448784004684</v>
      </c>
      <c r="F88" s="50">
        <v>115444</v>
      </c>
      <c r="G88" s="55">
        <v>0.17994060274343782</v>
      </c>
      <c r="H88" s="50">
        <v>520248</v>
      </c>
      <c r="I88" s="55">
        <v>0.23632294028023859</v>
      </c>
      <c r="J88" s="50">
        <v>32717</v>
      </c>
      <c r="K88" s="55"/>
      <c r="L88" s="50"/>
      <c r="M88" s="55"/>
      <c r="N88" s="50"/>
      <c r="O88" s="55"/>
      <c r="P88" s="50"/>
      <c r="Q88" s="55"/>
      <c r="R88" s="50"/>
      <c r="S88" s="56"/>
      <c r="T88" s="52"/>
      <c r="U88" s="55">
        <v>0.69116803086372325</v>
      </c>
      <c r="V88" s="50">
        <v>668409</v>
      </c>
      <c r="Y88" cm="1">
        <f t="array" ref="Y88">INDEX(C88:T88,1,MATCH($AA$3,$C$4:$T$4)+1)</f>
        <v>115444</v>
      </c>
      <c r="Z88" s="18">
        <f t="shared" si="7"/>
        <v>0.23632294028023859</v>
      </c>
      <c r="AA88" t="str">
        <f t="shared" si="8"/>
        <v>Dallas</v>
      </c>
      <c r="AB88" s="37">
        <f t="shared" si="6"/>
        <v>0</v>
      </c>
      <c r="AC88" s="37">
        <f t="shared" si="5"/>
        <v>0</v>
      </c>
      <c r="AD88" s="37">
        <f t="shared" si="5"/>
        <v>0</v>
      </c>
      <c r="AE88" s="37">
        <f t="shared" si="5"/>
        <v>115444</v>
      </c>
      <c r="AF88" s="37">
        <f t="shared" si="5"/>
        <v>0</v>
      </c>
      <c r="AG88" s="37">
        <f t="shared" si="5"/>
        <v>0</v>
      </c>
      <c r="AH88" s="37">
        <f t="shared" si="5"/>
        <v>0</v>
      </c>
      <c r="AI88" s="37">
        <f t="shared" si="5"/>
        <v>0</v>
      </c>
    </row>
    <row r="89" spans="2:35" x14ac:dyDescent="0.2">
      <c r="B89" s="22" t="s">
        <v>626</v>
      </c>
      <c r="C89" s="55"/>
      <c r="D89" s="50"/>
      <c r="E89" s="55"/>
      <c r="F89" s="50"/>
      <c r="G89" s="55"/>
      <c r="H89" s="50"/>
      <c r="I89" s="55"/>
      <c r="J89" s="50"/>
      <c r="K89" s="55"/>
      <c r="L89" s="50"/>
      <c r="M89" s="55">
        <v>0.27929299137860708</v>
      </c>
      <c r="N89" s="50">
        <v>236489</v>
      </c>
      <c r="O89" s="55"/>
      <c r="P89" s="50"/>
      <c r="Q89" s="55"/>
      <c r="R89" s="50"/>
      <c r="S89" s="56"/>
      <c r="T89" s="52"/>
      <c r="U89" s="55">
        <v>0.27929299137860708</v>
      </c>
      <c r="V89" s="50">
        <v>236489</v>
      </c>
      <c r="Y89" cm="1">
        <f t="array" ref="Y89">INDEX(C89:T89,1,MATCH($AA$3,$C$4:$T$4)+1)</f>
        <v>0</v>
      </c>
      <c r="Z89" s="18">
        <f t="shared" si="7"/>
        <v>0.27929299137860708</v>
      </c>
      <c r="AA89" t="str">
        <f t="shared" si="8"/>
        <v>Nashville</v>
      </c>
      <c r="AB89" s="37">
        <f t="shared" si="6"/>
        <v>0</v>
      </c>
      <c r="AC89" s="37">
        <f t="shared" si="5"/>
        <v>0</v>
      </c>
      <c r="AD89" s="37">
        <f t="shared" si="5"/>
        <v>0</v>
      </c>
      <c r="AE89" s="37">
        <f t="shared" si="5"/>
        <v>0</v>
      </c>
      <c r="AF89" s="37">
        <f t="shared" si="5"/>
        <v>0</v>
      </c>
      <c r="AG89" s="37">
        <f t="shared" si="5"/>
        <v>0</v>
      </c>
      <c r="AH89" s="37">
        <f t="shared" si="5"/>
        <v>0</v>
      </c>
      <c r="AI89" s="37">
        <f t="shared" si="5"/>
        <v>0</v>
      </c>
    </row>
    <row r="90" spans="2:35" x14ac:dyDescent="0.2">
      <c r="B90" s="22" t="s">
        <v>609</v>
      </c>
      <c r="C90" s="55"/>
      <c r="D90" s="50"/>
      <c r="E90" s="55">
        <v>0.71818325556377638</v>
      </c>
      <c r="F90" s="50">
        <v>95084</v>
      </c>
      <c r="G90" s="55"/>
      <c r="H90" s="50"/>
      <c r="I90" s="55"/>
      <c r="J90" s="50"/>
      <c r="K90" s="55"/>
      <c r="L90" s="50"/>
      <c r="M90" s="55"/>
      <c r="N90" s="50"/>
      <c r="O90" s="55">
        <v>0.54610269472352979</v>
      </c>
      <c r="P90" s="50">
        <v>173472</v>
      </c>
      <c r="Q90" s="55"/>
      <c r="R90" s="50"/>
      <c r="S90" s="56"/>
      <c r="T90" s="52"/>
      <c r="U90" s="55">
        <v>1.2642859502873063</v>
      </c>
      <c r="V90" s="50">
        <v>268556</v>
      </c>
      <c r="Y90" cm="1">
        <f t="array" ref="Y90">INDEX(C90:T90,1,MATCH($AA$3,$C$4:$T$4)+1)</f>
        <v>95084</v>
      </c>
      <c r="Z90" s="18">
        <f t="shared" si="7"/>
        <v>0.54610269472352979</v>
      </c>
      <c r="AA90" t="str">
        <f t="shared" si="8"/>
        <v>Portland</v>
      </c>
      <c r="AB90" s="37">
        <f t="shared" si="6"/>
        <v>0</v>
      </c>
      <c r="AC90" s="37">
        <f t="shared" si="5"/>
        <v>0</v>
      </c>
      <c r="AD90" s="37">
        <f t="shared" si="5"/>
        <v>0</v>
      </c>
      <c r="AE90" s="37">
        <f t="shared" si="5"/>
        <v>0</v>
      </c>
      <c r="AF90" s="37">
        <f t="shared" si="5"/>
        <v>0</v>
      </c>
      <c r="AG90" s="37">
        <f t="shared" si="5"/>
        <v>0</v>
      </c>
      <c r="AH90" s="37">
        <f t="shared" si="5"/>
        <v>95084</v>
      </c>
      <c r="AI90" s="37">
        <f t="shared" si="5"/>
        <v>0</v>
      </c>
    </row>
    <row r="91" spans="2:35" x14ac:dyDescent="0.2">
      <c r="B91" s="22" t="s">
        <v>596</v>
      </c>
      <c r="C91" s="55">
        <v>0.41451566763806191</v>
      </c>
      <c r="D91" s="50">
        <v>160099</v>
      </c>
      <c r="E91" s="55">
        <v>1.3836415889613258</v>
      </c>
      <c r="F91" s="50">
        <v>313672</v>
      </c>
      <c r="G91" s="55"/>
      <c r="H91" s="50"/>
      <c r="I91" s="55"/>
      <c r="J91" s="50"/>
      <c r="K91" s="55">
        <v>0.19592879298656563</v>
      </c>
      <c r="L91" s="50">
        <v>196583</v>
      </c>
      <c r="M91" s="55"/>
      <c r="N91" s="50"/>
      <c r="O91" s="55"/>
      <c r="P91" s="50"/>
      <c r="Q91" s="55"/>
      <c r="R91" s="50"/>
      <c r="S91" s="56"/>
      <c r="T91" s="52"/>
      <c r="U91" s="55">
        <v>1.9940860495859534</v>
      </c>
      <c r="V91" s="50">
        <v>670354</v>
      </c>
      <c r="Y91" cm="1">
        <f t="array" ref="Y91">INDEX(C91:T91,1,MATCH($AA$3,$C$4:$T$4)+1)</f>
        <v>313672</v>
      </c>
      <c r="Z91" s="18">
        <f t="shared" si="7"/>
        <v>0.41451566763806191</v>
      </c>
      <c r="AA91" t="str">
        <f t="shared" si="8"/>
        <v>Allentown</v>
      </c>
      <c r="AB91" s="37">
        <f t="shared" si="6"/>
        <v>313672</v>
      </c>
      <c r="AC91" s="37">
        <f t="shared" si="5"/>
        <v>0</v>
      </c>
      <c r="AD91" s="37">
        <f t="shared" si="5"/>
        <v>0</v>
      </c>
      <c r="AE91" s="37">
        <f t="shared" ref="AC91:AI120" si="9">IF($AA91=AE$5,$Y91,0)</f>
        <v>0</v>
      </c>
      <c r="AF91" s="37">
        <f t="shared" si="9"/>
        <v>0</v>
      </c>
      <c r="AG91" s="37">
        <f t="shared" si="9"/>
        <v>0</v>
      </c>
      <c r="AH91" s="37">
        <f t="shared" si="9"/>
        <v>0</v>
      </c>
      <c r="AI91" s="37">
        <f t="shared" si="9"/>
        <v>0</v>
      </c>
    </row>
    <row r="92" spans="2:35" x14ac:dyDescent="0.2">
      <c r="B92" s="22" t="s">
        <v>646</v>
      </c>
      <c r="C92" s="55"/>
      <c r="D92" s="50"/>
      <c r="E92" s="55"/>
      <c r="F92" s="50"/>
      <c r="G92" s="55"/>
      <c r="H92" s="50"/>
      <c r="I92" s="55"/>
      <c r="J92" s="50"/>
      <c r="K92" s="55"/>
      <c r="L92" s="50"/>
      <c r="M92" s="55">
        <v>0.49690490093079243</v>
      </c>
      <c r="N92" s="50">
        <v>591103</v>
      </c>
      <c r="O92" s="55"/>
      <c r="P92" s="50"/>
      <c r="Q92" s="55">
        <v>0.20544331325324372</v>
      </c>
      <c r="R92" s="50">
        <v>253359</v>
      </c>
      <c r="S92" s="56"/>
      <c r="T92" s="52"/>
      <c r="U92" s="55">
        <v>0.70234821418403615</v>
      </c>
      <c r="V92" s="50">
        <v>844462</v>
      </c>
      <c r="Y92" cm="1">
        <f t="array" ref="Y92">INDEX(C92:T92,1,MATCH($AA$3,$C$4:$T$4)+1)</f>
        <v>0</v>
      </c>
      <c r="Z92" s="18">
        <f t="shared" si="7"/>
        <v>0.49690490093079243</v>
      </c>
      <c r="AA92" t="str">
        <f t="shared" si="8"/>
        <v>Nashville</v>
      </c>
      <c r="AB92" s="37">
        <f t="shared" si="6"/>
        <v>0</v>
      </c>
      <c r="AC92" s="37">
        <f t="shared" si="9"/>
        <v>0</v>
      </c>
      <c r="AD92" s="37">
        <f t="shared" si="9"/>
        <v>0</v>
      </c>
      <c r="AE92" s="37">
        <f t="shared" si="9"/>
        <v>0</v>
      </c>
      <c r="AF92" s="37">
        <f t="shared" si="9"/>
        <v>0</v>
      </c>
      <c r="AG92" s="37">
        <f t="shared" si="9"/>
        <v>0</v>
      </c>
      <c r="AH92" s="37">
        <f t="shared" si="9"/>
        <v>0</v>
      </c>
      <c r="AI92" s="37">
        <f t="shared" si="9"/>
        <v>0</v>
      </c>
    </row>
    <row r="93" spans="2:35" x14ac:dyDescent="0.2">
      <c r="B93" s="22" t="s">
        <v>564</v>
      </c>
      <c r="C93" s="55"/>
      <c r="D93" s="50"/>
      <c r="E93" s="55">
        <v>0.30904857361903848</v>
      </c>
      <c r="F93" s="50">
        <v>293041</v>
      </c>
      <c r="G93" s="55">
        <v>0.26703339925698066</v>
      </c>
      <c r="H93" s="50">
        <v>133502</v>
      </c>
      <c r="I93" s="55">
        <v>0.24652872537725956</v>
      </c>
      <c r="J93" s="50">
        <v>58696</v>
      </c>
      <c r="K93" s="55">
        <v>0.33183658735326516</v>
      </c>
      <c r="L93" s="50">
        <v>786202</v>
      </c>
      <c r="M93" s="55"/>
      <c r="N93" s="50"/>
      <c r="O93" s="55">
        <v>0.77354698703644453</v>
      </c>
      <c r="P93" s="50">
        <v>400958</v>
      </c>
      <c r="Q93" s="55"/>
      <c r="R93" s="50"/>
      <c r="S93" s="56"/>
      <c r="T93" s="52"/>
      <c r="U93" s="55">
        <v>1.9279942726429886</v>
      </c>
      <c r="V93" s="50">
        <v>1672399</v>
      </c>
      <c r="Y93" cm="1">
        <f t="array" ref="Y93">INDEX(C93:T93,1,MATCH($AA$3,$C$4:$T$4)+1)</f>
        <v>293041</v>
      </c>
      <c r="Z93" s="18">
        <f t="shared" si="7"/>
        <v>0.77354698703644453</v>
      </c>
      <c r="AA93" t="str">
        <f t="shared" si="8"/>
        <v>Portland</v>
      </c>
      <c r="AB93" s="37">
        <f t="shared" si="6"/>
        <v>0</v>
      </c>
      <c r="AC93" s="37">
        <f t="shared" si="9"/>
        <v>0</v>
      </c>
      <c r="AD93" s="37">
        <f t="shared" si="9"/>
        <v>0</v>
      </c>
      <c r="AE93" s="37">
        <f t="shared" si="9"/>
        <v>0</v>
      </c>
      <c r="AF93" s="37">
        <f t="shared" si="9"/>
        <v>0</v>
      </c>
      <c r="AG93" s="37">
        <f t="shared" si="9"/>
        <v>0</v>
      </c>
      <c r="AH93" s="37">
        <f t="shared" si="9"/>
        <v>293041</v>
      </c>
      <c r="AI93" s="37">
        <f t="shared" si="9"/>
        <v>0</v>
      </c>
    </row>
    <row r="94" spans="2:35" x14ac:dyDescent="0.2">
      <c r="B94" s="22" t="s">
        <v>615</v>
      </c>
      <c r="C94" s="55">
        <v>0.13710395911730966</v>
      </c>
      <c r="D94" s="50">
        <v>180002</v>
      </c>
      <c r="E94" s="55"/>
      <c r="F94" s="50"/>
      <c r="G94" s="55"/>
      <c r="H94" s="50"/>
      <c r="I94" s="55"/>
      <c r="J94" s="50"/>
      <c r="K94" s="55"/>
      <c r="L94" s="50"/>
      <c r="M94" s="55">
        <v>0.46915307413130769</v>
      </c>
      <c r="N94" s="50">
        <v>671952</v>
      </c>
      <c r="O94" s="55"/>
      <c r="P94" s="50"/>
      <c r="Q94" s="55">
        <v>0.1618796814807999</v>
      </c>
      <c r="R94" s="50">
        <v>197031</v>
      </c>
      <c r="S94" s="56"/>
      <c r="T94" s="52"/>
      <c r="U94" s="55">
        <v>0.76813671472941725</v>
      </c>
      <c r="V94" s="50">
        <v>1048985</v>
      </c>
      <c r="Y94" cm="1">
        <f t="array" ref="Y94">INDEX(C94:T94,1,MATCH($AA$3,$C$4:$T$4)+1)</f>
        <v>0</v>
      </c>
      <c r="Z94" s="18">
        <f t="shared" si="7"/>
        <v>0.46915307413130769</v>
      </c>
      <c r="AA94" t="str">
        <f t="shared" si="8"/>
        <v>Nashville</v>
      </c>
      <c r="AB94" s="37">
        <f t="shared" si="6"/>
        <v>0</v>
      </c>
      <c r="AC94" s="37">
        <f t="shared" si="9"/>
        <v>0</v>
      </c>
      <c r="AD94" s="37">
        <f t="shared" si="9"/>
        <v>0</v>
      </c>
      <c r="AE94" s="37">
        <f t="shared" si="9"/>
        <v>0</v>
      </c>
      <c r="AF94" s="37">
        <f t="shared" si="9"/>
        <v>0</v>
      </c>
      <c r="AG94" s="37">
        <f t="shared" si="9"/>
        <v>0</v>
      </c>
      <c r="AH94" s="37">
        <f t="shared" si="9"/>
        <v>0</v>
      </c>
      <c r="AI94" s="37">
        <f t="shared" si="9"/>
        <v>0</v>
      </c>
    </row>
    <row r="95" spans="2:35" x14ac:dyDescent="0.2">
      <c r="B95" s="22" t="s">
        <v>585</v>
      </c>
      <c r="C95" s="55"/>
      <c r="D95" s="50"/>
      <c r="E95" s="55">
        <v>0.19766348763402186</v>
      </c>
      <c r="F95" s="50">
        <v>47856</v>
      </c>
      <c r="G95" s="55">
        <v>8.8208151367638765E-2</v>
      </c>
      <c r="H95" s="50">
        <v>771559</v>
      </c>
      <c r="I95" s="55">
        <v>0.5372420991430219</v>
      </c>
      <c r="J95" s="50">
        <v>1130199</v>
      </c>
      <c r="K95" s="55"/>
      <c r="L95" s="50"/>
      <c r="M95" s="55"/>
      <c r="N95" s="50"/>
      <c r="O95" s="55">
        <v>0.91198176952080501</v>
      </c>
      <c r="P95" s="50">
        <v>511309</v>
      </c>
      <c r="Q95" s="55"/>
      <c r="R95" s="50"/>
      <c r="S95" s="56"/>
      <c r="T95" s="52"/>
      <c r="U95" s="55">
        <v>1.7350955076654875</v>
      </c>
      <c r="V95" s="50">
        <v>2460923</v>
      </c>
      <c r="Y95" cm="1">
        <f t="array" ref="Y95">INDEX(C95:T95,1,MATCH($AA$3,$C$4:$T$4)+1)</f>
        <v>47856</v>
      </c>
      <c r="Z95" s="18">
        <f t="shared" si="7"/>
        <v>0.91198176952080501</v>
      </c>
      <c r="AA95" t="str">
        <f t="shared" si="8"/>
        <v>Portland</v>
      </c>
      <c r="AB95" s="37">
        <f t="shared" si="6"/>
        <v>0</v>
      </c>
      <c r="AC95" s="37">
        <f t="shared" si="9"/>
        <v>0</v>
      </c>
      <c r="AD95" s="37">
        <f t="shared" si="9"/>
        <v>0</v>
      </c>
      <c r="AE95" s="37">
        <f t="shared" si="9"/>
        <v>0</v>
      </c>
      <c r="AF95" s="37">
        <f t="shared" si="9"/>
        <v>0</v>
      </c>
      <c r="AG95" s="37">
        <f t="shared" si="9"/>
        <v>0</v>
      </c>
      <c r="AH95" s="37">
        <f t="shared" si="9"/>
        <v>47856</v>
      </c>
      <c r="AI95" s="37">
        <f t="shared" si="9"/>
        <v>0</v>
      </c>
    </row>
    <row r="96" spans="2:35" x14ac:dyDescent="0.2">
      <c r="B96" s="22" t="s">
        <v>628</v>
      </c>
      <c r="C96" s="55">
        <v>0.13056827752754252</v>
      </c>
      <c r="D96" s="50">
        <v>383113</v>
      </c>
      <c r="E96" s="55"/>
      <c r="F96" s="50"/>
      <c r="G96" s="55"/>
      <c r="H96" s="50"/>
      <c r="I96" s="55"/>
      <c r="J96" s="50"/>
      <c r="K96" s="55"/>
      <c r="L96" s="50"/>
      <c r="M96" s="55"/>
      <c r="N96" s="50"/>
      <c r="O96" s="55"/>
      <c r="P96" s="50"/>
      <c r="Q96" s="55"/>
      <c r="R96" s="50"/>
      <c r="S96" s="56"/>
      <c r="T96" s="52"/>
      <c r="U96" s="55">
        <v>0.13056827752754252</v>
      </c>
      <c r="V96" s="50">
        <v>383113</v>
      </c>
      <c r="Y96" cm="1">
        <f t="array" ref="Y96">INDEX(C96:T96,1,MATCH($AA$3,$C$4:$T$4)+1)</f>
        <v>0</v>
      </c>
      <c r="Z96" s="18">
        <f t="shared" si="7"/>
        <v>0.13056827752754252</v>
      </c>
      <c r="AA96" t="str">
        <f t="shared" si="8"/>
        <v>Allentown</v>
      </c>
      <c r="AB96" s="37">
        <f t="shared" si="6"/>
        <v>0</v>
      </c>
      <c r="AC96" s="37">
        <f t="shared" si="9"/>
        <v>0</v>
      </c>
      <c r="AD96" s="37">
        <f t="shared" si="9"/>
        <v>0</v>
      </c>
      <c r="AE96" s="37">
        <f t="shared" si="9"/>
        <v>0</v>
      </c>
      <c r="AF96" s="37">
        <f t="shared" si="9"/>
        <v>0</v>
      </c>
      <c r="AG96" s="37">
        <f t="shared" si="9"/>
        <v>0</v>
      </c>
      <c r="AH96" s="37">
        <f t="shared" si="9"/>
        <v>0</v>
      </c>
      <c r="AI96" s="37">
        <f t="shared" si="9"/>
        <v>0</v>
      </c>
    </row>
    <row r="97" spans="2:35" x14ac:dyDescent="0.2">
      <c r="B97" s="22" t="s">
        <v>610</v>
      </c>
      <c r="C97" s="55"/>
      <c r="D97" s="50"/>
      <c r="E97" s="55">
        <v>0.27713109260320412</v>
      </c>
      <c r="F97" s="50">
        <v>289415</v>
      </c>
      <c r="G97" s="55"/>
      <c r="H97" s="50"/>
      <c r="I97" s="55"/>
      <c r="J97" s="50"/>
      <c r="K97" s="55">
        <v>0.51469007396539157</v>
      </c>
      <c r="L97" s="50">
        <v>301294</v>
      </c>
      <c r="M97" s="55"/>
      <c r="N97" s="50"/>
      <c r="O97" s="55"/>
      <c r="P97" s="50"/>
      <c r="Q97" s="55"/>
      <c r="R97" s="50"/>
      <c r="S97" s="56"/>
      <c r="T97" s="52"/>
      <c r="U97" s="55">
        <v>0.79182116656859569</v>
      </c>
      <c r="V97" s="50">
        <v>590709</v>
      </c>
      <c r="Y97" cm="1">
        <f t="array" ref="Y97">INDEX(C97:T97,1,MATCH($AA$3,$C$4:$T$4)+1)</f>
        <v>289415</v>
      </c>
      <c r="Z97" s="18">
        <f t="shared" si="7"/>
        <v>0.51469007396539157</v>
      </c>
      <c r="AA97" t="str">
        <f t="shared" si="8"/>
        <v>Fontana</v>
      </c>
      <c r="AB97" s="37">
        <f t="shared" si="6"/>
        <v>0</v>
      </c>
      <c r="AC97" s="37">
        <f t="shared" si="9"/>
        <v>0</v>
      </c>
      <c r="AD97" s="37">
        <f t="shared" si="9"/>
        <v>0</v>
      </c>
      <c r="AE97" s="37">
        <f t="shared" si="9"/>
        <v>0</v>
      </c>
      <c r="AF97" s="37">
        <f t="shared" si="9"/>
        <v>289415</v>
      </c>
      <c r="AG97" s="37">
        <f t="shared" si="9"/>
        <v>0</v>
      </c>
      <c r="AH97" s="37">
        <f t="shared" si="9"/>
        <v>0</v>
      </c>
      <c r="AI97" s="37">
        <f t="shared" si="9"/>
        <v>0</v>
      </c>
    </row>
    <row r="98" spans="2:35" x14ac:dyDescent="0.2">
      <c r="B98" s="22" t="s">
        <v>568</v>
      </c>
      <c r="C98" s="55">
        <v>0.21624483884967971</v>
      </c>
      <c r="D98" s="50">
        <v>369171</v>
      </c>
      <c r="E98" s="55">
        <v>0.530979379764843</v>
      </c>
      <c r="F98" s="50">
        <v>262606</v>
      </c>
      <c r="G98" s="55"/>
      <c r="H98" s="50"/>
      <c r="I98" s="55"/>
      <c r="J98" s="50"/>
      <c r="K98" s="55">
        <v>0.1120329895409925</v>
      </c>
      <c r="L98" s="50">
        <v>236747</v>
      </c>
      <c r="M98" s="55">
        <v>0.22940364648539346</v>
      </c>
      <c r="N98" s="50">
        <v>1289272</v>
      </c>
      <c r="O98" s="55">
        <v>1.0957742371085106</v>
      </c>
      <c r="P98" s="50">
        <v>536200</v>
      </c>
      <c r="Q98" s="55"/>
      <c r="R98" s="50"/>
      <c r="S98" s="56"/>
      <c r="T98" s="52"/>
      <c r="U98" s="55">
        <v>2.1844350917494193</v>
      </c>
      <c r="V98" s="50">
        <v>2693996</v>
      </c>
      <c r="Y98" cm="1">
        <f t="array" ref="Y98">INDEX(C98:T98,1,MATCH($AA$3,$C$4:$T$4)+1)</f>
        <v>262606</v>
      </c>
      <c r="Z98" s="18">
        <f t="shared" si="7"/>
        <v>1.0957742371085106</v>
      </c>
      <c r="AA98" t="str">
        <f t="shared" si="8"/>
        <v>Portland</v>
      </c>
      <c r="AB98" s="37">
        <f t="shared" si="6"/>
        <v>0</v>
      </c>
      <c r="AC98" s="37">
        <f t="shared" si="9"/>
        <v>0</v>
      </c>
      <c r="AD98" s="37">
        <f t="shared" si="9"/>
        <v>0</v>
      </c>
      <c r="AE98" s="37">
        <f t="shared" si="9"/>
        <v>0</v>
      </c>
      <c r="AF98" s="37">
        <f t="shared" si="9"/>
        <v>0</v>
      </c>
      <c r="AG98" s="37">
        <f t="shared" si="9"/>
        <v>0</v>
      </c>
      <c r="AH98" s="37">
        <f t="shared" si="9"/>
        <v>262606</v>
      </c>
      <c r="AI98" s="37">
        <f t="shared" si="9"/>
        <v>0</v>
      </c>
    </row>
    <row r="99" spans="2:35" x14ac:dyDescent="0.2">
      <c r="B99" s="22" t="s">
        <v>605</v>
      </c>
      <c r="C99" s="55"/>
      <c r="D99" s="50"/>
      <c r="E99" s="55">
        <v>7.4748635846119016E-2</v>
      </c>
      <c r="F99" s="50">
        <v>131337</v>
      </c>
      <c r="G99" s="55">
        <v>0.16158136235139486</v>
      </c>
      <c r="H99" s="50">
        <v>585515</v>
      </c>
      <c r="I99" s="55"/>
      <c r="J99" s="50"/>
      <c r="K99" s="55"/>
      <c r="L99" s="50"/>
      <c r="M99" s="55">
        <v>0.22084547913024766</v>
      </c>
      <c r="N99" s="50">
        <v>545614</v>
      </c>
      <c r="O99" s="55">
        <v>0.37648774900336579</v>
      </c>
      <c r="P99" s="50">
        <v>20644</v>
      </c>
      <c r="Q99" s="55"/>
      <c r="R99" s="50"/>
      <c r="S99" s="56"/>
      <c r="T99" s="52"/>
      <c r="U99" s="55">
        <v>0.83366322633112733</v>
      </c>
      <c r="V99" s="50">
        <v>1283110</v>
      </c>
      <c r="Y99" cm="1">
        <f t="array" ref="Y99">INDEX(C99:T99,1,MATCH($AA$3,$C$4:$T$4)+1)</f>
        <v>131337</v>
      </c>
      <c r="Z99" s="18">
        <f t="shared" si="7"/>
        <v>0.37648774900336579</v>
      </c>
      <c r="AA99" t="str">
        <f t="shared" si="8"/>
        <v>Portland</v>
      </c>
      <c r="AB99" s="37">
        <f t="shared" si="6"/>
        <v>0</v>
      </c>
      <c r="AC99" s="37">
        <f t="shared" si="9"/>
        <v>0</v>
      </c>
      <c r="AD99" s="37">
        <f t="shared" si="9"/>
        <v>0</v>
      </c>
      <c r="AE99" s="37">
        <f t="shared" si="9"/>
        <v>0</v>
      </c>
      <c r="AF99" s="37">
        <f t="shared" si="9"/>
        <v>0</v>
      </c>
      <c r="AG99" s="37">
        <f t="shared" si="9"/>
        <v>0</v>
      </c>
      <c r="AH99" s="37">
        <f t="shared" si="9"/>
        <v>131337</v>
      </c>
      <c r="AI99" s="37">
        <f t="shared" si="9"/>
        <v>0</v>
      </c>
    </row>
    <row r="100" spans="2:35" x14ac:dyDescent="0.2">
      <c r="B100" s="22" t="s">
        <v>575</v>
      </c>
      <c r="C100" s="55"/>
      <c r="D100" s="50"/>
      <c r="E100" s="55">
        <v>0.42760733475204837</v>
      </c>
      <c r="F100" s="50">
        <v>207026</v>
      </c>
      <c r="G100" s="55"/>
      <c r="H100" s="50"/>
      <c r="I100" s="55"/>
      <c r="J100" s="50"/>
      <c r="K100" s="55">
        <v>0.41628281680724366</v>
      </c>
      <c r="L100" s="50">
        <v>292027</v>
      </c>
      <c r="M100" s="55"/>
      <c r="N100" s="50"/>
      <c r="O100" s="55">
        <v>0.27211144026175615</v>
      </c>
      <c r="P100" s="50">
        <v>256816</v>
      </c>
      <c r="Q100" s="55">
        <v>0.46289764922812204</v>
      </c>
      <c r="R100" s="50">
        <v>46516</v>
      </c>
      <c r="S100" s="56"/>
      <c r="T100" s="52"/>
      <c r="U100" s="55">
        <v>1.5788992410491702</v>
      </c>
      <c r="V100" s="50">
        <v>802385</v>
      </c>
      <c r="Y100" cm="1">
        <f t="array" ref="Y100">INDEX(C100:T100,1,MATCH($AA$3,$C$4:$T$4)+1)</f>
        <v>207026</v>
      </c>
      <c r="Z100" s="18">
        <f t="shared" si="7"/>
        <v>0.46289764922812204</v>
      </c>
      <c r="AA100" t="str">
        <f t="shared" si="8"/>
        <v>Tucson</v>
      </c>
      <c r="AB100" s="37">
        <f t="shared" si="6"/>
        <v>0</v>
      </c>
      <c r="AC100" s="37">
        <f t="shared" si="9"/>
        <v>0</v>
      </c>
      <c r="AD100" s="37">
        <f t="shared" si="9"/>
        <v>0</v>
      </c>
      <c r="AE100" s="37">
        <f t="shared" si="9"/>
        <v>0</v>
      </c>
      <c r="AF100" s="37">
        <f t="shared" si="9"/>
        <v>0</v>
      </c>
      <c r="AG100" s="37">
        <f t="shared" si="9"/>
        <v>0</v>
      </c>
      <c r="AH100" s="37">
        <f t="shared" si="9"/>
        <v>0</v>
      </c>
      <c r="AI100" s="37">
        <f t="shared" si="9"/>
        <v>207026</v>
      </c>
    </row>
    <row r="101" spans="2:35" x14ac:dyDescent="0.2">
      <c r="B101" s="22" t="s">
        <v>642</v>
      </c>
      <c r="C101" s="55"/>
      <c r="D101" s="50"/>
      <c r="E101" s="55"/>
      <c r="F101" s="50"/>
      <c r="G101" s="55"/>
      <c r="H101" s="50"/>
      <c r="I101" s="55"/>
      <c r="J101" s="50"/>
      <c r="K101" s="55"/>
      <c r="L101" s="50"/>
      <c r="M101" s="55"/>
      <c r="N101" s="50"/>
      <c r="O101" s="55"/>
      <c r="P101" s="50"/>
      <c r="Q101" s="55">
        <v>0.4001681450379439</v>
      </c>
      <c r="R101" s="50">
        <v>318489</v>
      </c>
      <c r="S101" s="56"/>
      <c r="T101" s="52"/>
      <c r="U101" s="55">
        <v>0.4001681450379439</v>
      </c>
      <c r="V101" s="50">
        <v>318489</v>
      </c>
      <c r="Y101" cm="1">
        <f t="array" ref="Y101">INDEX(C101:T101,1,MATCH($AA$3,$C$4:$T$4)+1)</f>
        <v>0</v>
      </c>
      <c r="Z101" s="18">
        <f t="shared" si="7"/>
        <v>0.4001681450379439</v>
      </c>
      <c r="AA101" t="str">
        <f t="shared" si="8"/>
        <v>Tucson</v>
      </c>
      <c r="AB101" s="37">
        <f t="shared" si="6"/>
        <v>0</v>
      </c>
      <c r="AC101" s="37">
        <f t="shared" si="9"/>
        <v>0</v>
      </c>
      <c r="AD101" s="37">
        <f t="shared" si="9"/>
        <v>0</v>
      </c>
      <c r="AE101" s="37">
        <f t="shared" si="9"/>
        <v>0</v>
      </c>
      <c r="AF101" s="37">
        <f t="shared" si="9"/>
        <v>0</v>
      </c>
      <c r="AG101" s="37">
        <f t="shared" si="9"/>
        <v>0</v>
      </c>
      <c r="AH101" s="37">
        <f t="shared" si="9"/>
        <v>0</v>
      </c>
      <c r="AI101" s="37">
        <f t="shared" si="9"/>
        <v>0</v>
      </c>
    </row>
    <row r="102" spans="2:35" x14ac:dyDescent="0.2">
      <c r="B102" s="22" t="s">
        <v>558</v>
      </c>
      <c r="C102" s="55"/>
      <c r="D102" s="50"/>
      <c r="E102" s="55">
        <v>0.32755199958373071</v>
      </c>
      <c r="F102" s="50">
        <v>10317</v>
      </c>
      <c r="G102" s="55">
        <v>0.53059657342187638</v>
      </c>
      <c r="H102" s="50">
        <v>1135562</v>
      </c>
      <c r="I102" s="55">
        <v>0.67422754091044301</v>
      </c>
      <c r="J102" s="50">
        <v>103583</v>
      </c>
      <c r="K102" s="55">
        <v>0.94233581563452251</v>
      </c>
      <c r="L102" s="50">
        <v>600254</v>
      </c>
      <c r="M102" s="55"/>
      <c r="N102" s="50"/>
      <c r="O102" s="55">
        <v>0.14148384313379325</v>
      </c>
      <c r="P102" s="50">
        <v>31375</v>
      </c>
      <c r="Q102" s="55"/>
      <c r="R102" s="50"/>
      <c r="S102" s="56"/>
      <c r="T102" s="52"/>
      <c r="U102" s="55">
        <v>2.6161957726843657</v>
      </c>
      <c r="V102" s="50">
        <v>1881091</v>
      </c>
      <c r="Y102" cm="1">
        <f t="array" ref="Y102">INDEX(C102:T102,1,MATCH($AA$3,$C$4:$T$4)+1)</f>
        <v>10317</v>
      </c>
      <c r="Z102" s="18">
        <f t="shared" si="7"/>
        <v>0.94233581563452251</v>
      </c>
      <c r="AA102" t="str">
        <f t="shared" si="8"/>
        <v>Fontana</v>
      </c>
      <c r="AB102" s="37">
        <f t="shared" si="6"/>
        <v>0</v>
      </c>
      <c r="AC102" s="37">
        <f t="shared" si="9"/>
        <v>0</v>
      </c>
      <c r="AD102" s="37">
        <f t="shared" si="9"/>
        <v>0</v>
      </c>
      <c r="AE102" s="37">
        <f t="shared" si="9"/>
        <v>0</v>
      </c>
      <c r="AF102" s="37">
        <f t="shared" si="9"/>
        <v>10317</v>
      </c>
      <c r="AG102" s="37">
        <f t="shared" si="9"/>
        <v>0</v>
      </c>
      <c r="AH102" s="37">
        <f t="shared" si="9"/>
        <v>0</v>
      </c>
      <c r="AI102" s="37">
        <f t="shared" si="9"/>
        <v>0</v>
      </c>
    </row>
    <row r="103" spans="2:35" x14ac:dyDescent="0.2">
      <c r="B103" s="22" t="s">
        <v>650</v>
      </c>
      <c r="C103" s="55">
        <v>0.35966410317744624</v>
      </c>
      <c r="D103" s="50">
        <v>632109</v>
      </c>
      <c r="E103" s="55"/>
      <c r="F103" s="50"/>
      <c r="G103" s="55"/>
      <c r="H103" s="50"/>
      <c r="I103" s="55"/>
      <c r="J103" s="50"/>
      <c r="K103" s="55"/>
      <c r="L103" s="50"/>
      <c r="M103" s="55"/>
      <c r="N103" s="50"/>
      <c r="O103" s="55"/>
      <c r="P103" s="50"/>
      <c r="Q103" s="55"/>
      <c r="R103" s="50"/>
      <c r="S103" s="56"/>
      <c r="T103" s="52"/>
      <c r="U103" s="55">
        <v>0.35966410317744624</v>
      </c>
      <c r="V103" s="50">
        <v>632109</v>
      </c>
      <c r="Y103" cm="1">
        <f t="array" ref="Y103">INDEX(C103:T103,1,MATCH($AA$3,$C$4:$T$4)+1)</f>
        <v>0</v>
      </c>
      <c r="Z103" s="18">
        <f t="shared" si="7"/>
        <v>0.35966410317744624</v>
      </c>
      <c r="AA103" t="str">
        <f t="shared" si="8"/>
        <v>Allentown</v>
      </c>
      <c r="AB103" s="37">
        <f t="shared" si="6"/>
        <v>0</v>
      </c>
      <c r="AC103" s="37">
        <f t="shared" si="9"/>
        <v>0</v>
      </c>
      <c r="AD103" s="37">
        <f t="shared" si="9"/>
        <v>0</v>
      </c>
      <c r="AE103" s="37">
        <f t="shared" si="9"/>
        <v>0</v>
      </c>
      <c r="AF103" s="37">
        <f t="shared" si="9"/>
        <v>0</v>
      </c>
      <c r="AG103" s="37">
        <f t="shared" si="9"/>
        <v>0</v>
      </c>
      <c r="AH103" s="37">
        <f t="shared" si="9"/>
        <v>0</v>
      </c>
      <c r="AI103" s="37">
        <f t="shared" si="9"/>
        <v>0</v>
      </c>
    </row>
    <row r="104" spans="2:35" x14ac:dyDescent="0.2">
      <c r="B104" s="22" t="s">
        <v>583</v>
      </c>
      <c r="C104" s="55"/>
      <c r="D104" s="50"/>
      <c r="E104" s="55">
        <v>0.16287467665743005</v>
      </c>
      <c r="F104" s="50">
        <v>62394</v>
      </c>
      <c r="G104" s="55">
        <v>0.10749754630753749</v>
      </c>
      <c r="H104" s="50">
        <v>680059</v>
      </c>
      <c r="I104" s="55">
        <v>0.25927111339187747</v>
      </c>
      <c r="J104" s="50">
        <v>980473</v>
      </c>
      <c r="K104" s="55"/>
      <c r="L104" s="50"/>
      <c r="M104" s="55"/>
      <c r="N104" s="50"/>
      <c r="O104" s="55">
        <v>0.19317936819432335</v>
      </c>
      <c r="P104" s="50">
        <v>121303</v>
      </c>
      <c r="Q104" s="55"/>
      <c r="R104" s="50"/>
      <c r="S104" s="56"/>
      <c r="T104" s="52"/>
      <c r="U104" s="55">
        <v>0.72282270455116837</v>
      </c>
      <c r="V104" s="50">
        <v>1844229</v>
      </c>
      <c r="Y104" cm="1">
        <f t="array" ref="Y104">INDEX(C104:T104,1,MATCH($AA$3,$C$4:$T$4)+1)</f>
        <v>62394</v>
      </c>
      <c r="Z104" s="18">
        <f t="shared" si="7"/>
        <v>0.25927111339187747</v>
      </c>
      <c r="AA104" t="str">
        <f t="shared" si="8"/>
        <v>Dallas</v>
      </c>
      <c r="AB104" s="37">
        <f t="shared" si="6"/>
        <v>0</v>
      </c>
      <c r="AC104" s="37">
        <f t="shared" si="9"/>
        <v>0</v>
      </c>
      <c r="AD104" s="37">
        <f t="shared" si="9"/>
        <v>0</v>
      </c>
      <c r="AE104" s="37">
        <f t="shared" si="9"/>
        <v>62394</v>
      </c>
      <c r="AF104" s="37">
        <f t="shared" si="9"/>
        <v>0</v>
      </c>
      <c r="AG104" s="37">
        <f t="shared" si="9"/>
        <v>0</v>
      </c>
      <c r="AH104" s="37">
        <f t="shared" si="9"/>
        <v>0</v>
      </c>
      <c r="AI104" s="37">
        <f t="shared" si="9"/>
        <v>0</v>
      </c>
    </row>
    <row r="105" spans="2:35" x14ac:dyDescent="0.2">
      <c r="B105" s="22" t="s">
        <v>652</v>
      </c>
      <c r="C105" s="55"/>
      <c r="D105" s="50"/>
      <c r="E105" s="55"/>
      <c r="F105" s="50"/>
      <c r="G105" s="55"/>
      <c r="H105" s="50"/>
      <c r="I105" s="55"/>
      <c r="J105" s="50"/>
      <c r="K105" s="55"/>
      <c r="L105" s="50"/>
      <c r="M105" s="55"/>
      <c r="N105" s="50"/>
      <c r="O105" s="55"/>
      <c r="P105" s="50"/>
      <c r="Q105" s="55">
        <v>0.2799758446832683</v>
      </c>
      <c r="R105" s="50">
        <v>71172</v>
      </c>
      <c r="S105" s="56"/>
      <c r="T105" s="52"/>
      <c r="U105" s="55">
        <v>0.2799758446832683</v>
      </c>
      <c r="V105" s="50">
        <v>71172</v>
      </c>
      <c r="Y105" cm="1">
        <f t="array" ref="Y105">INDEX(C105:T105,1,MATCH($AA$3,$C$4:$T$4)+1)</f>
        <v>0</v>
      </c>
      <c r="Z105" s="18">
        <f t="shared" si="7"/>
        <v>0.2799758446832683</v>
      </c>
      <c r="AA105" t="str">
        <f t="shared" si="8"/>
        <v>Tucson</v>
      </c>
      <c r="AB105" s="37">
        <f t="shared" si="6"/>
        <v>0</v>
      </c>
      <c r="AC105" s="37">
        <f t="shared" si="9"/>
        <v>0</v>
      </c>
      <c r="AD105" s="37">
        <f t="shared" si="9"/>
        <v>0</v>
      </c>
      <c r="AE105" s="37">
        <f t="shared" si="9"/>
        <v>0</v>
      </c>
      <c r="AF105" s="37">
        <f t="shared" si="9"/>
        <v>0</v>
      </c>
      <c r="AG105" s="37">
        <f t="shared" si="9"/>
        <v>0</v>
      </c>
      <c r="AH105" s="37">
        <f t="shared" si="9"/>
        <v>0</v>
      </c>
      <c r="AI105" s="37">
        <f t="shared" si="9"/>
        <v>0</v>
      </c>
    </row>
    <row r="106" spans="2:35" x14ac:dyDescent="0.2">
      <c r="B106" s="22" t="s">
        <v>594</v>
      </c>
      <c r="C106" s="55"/>
      <c r="D106" s="50"/>
      <c r="E106" s="55"/>
      <c r="F106" s="50"/>
      <c r="G106" s="55">
        <v>0.16004546231061911</v>
      </c>
      <c r="H106" s="50">
        <v>73680</v>
      </c>
      <c r="I106" s="55">
        <v>0.14909498693309242</v>
      </c>
      <c r="J106" s="50">
        <v>15437</v>
      </c>
      <c r="K106" s="55">
        <v>0.24028071371259319</v>
      </c>
      <c r="L106" s="50">
        <v>30248</v>
      </c>
      <c r="M106" s="55"/>
      <c r="N106" s="50"/>
      <c r="O106" s="55">
        <v>0.2429307545642676</v>
      </c>
      <c r="P106" s="50">
        <v>95064</v>
      </c>
      <c r="Q106" s="55"/>
      <c r="R106" s="50"/>
      <c r="S106" s="56"/>
      <c r="T106" s="52"/>
      <c r="U106" s="55">
        <v>0.79235191752057232</v>
      </c>
      <c r="V106" s="50">
        <v>214429</v>
      </c>
      <c r="Y106" cm="1">
        <f t="array" ref="Y106">INDEX(C106:T106,1,MATCH($AA$3,$C$4:$T$4)+1)</f>
        <v>0</v>
      </c>
      <c r="Z106" s="18">
        <f t="shared" si="7"/>
        <v>0.2429307545642676</v>
      </c>
      <c r="AA106" t="str">
        <f t="shared" si="8"/>
        <v>Portland</v>
      </c>
      <c r="AB106" s="37">
        <f t="shared" si="6"/>
        <v>0</v>
      </c>
      <c r="AC106" s="37">
        <f t="shared" si="9"/>
        <v>0</v>
      </c>
      <c r="AD106" s="37">
        <f t="shared" si="9"/>
        <v>0</v>
      </c>
      <c r="AE106" s="37">
        <f t="shared" si="9"/>
        <v>0</v>
      </c>
      <c r="AF106" s="37">
        <f t="shared" si="9"/>
        <v>0</v>
      </c>
      <c r="AG106" s="37">
        <f t="shared" si="9"/>
        <v>0</v>
      </c>
      <c r="AH106" s="37">
        <f t="shared" si="9"/>
        <v>0</v>
      </c>
      <c r="AI106" s="37">
        <f t="shared" si="9"/>
        <v>0</v>
      </c>
    </row>
    <row r="107" spans="2:35" x14ac:dyDescent="0.2">
      <c r="B107" s="22" t="s">
        <v>606</v>
      </c>
      <c r="C107" s="55">
        <v>0.20565421291913533</v>
      </c>
      <c r="D107" s="50">
        <v>705501</v>
      </c>
      <c r="E107" s="55">
        <v>0.19597600323754705</v>
      </c>
      <c r="F107" s="50">
        <v>152476</v>
      </c>
      <c r="G107" s="55"/>
      <c r="H107" s="50"/>
      <c r="I107" s="55"/>
      <c r="J107" s="50"/>
      <c r="K107" s="55">
        <v>0.53795296654390223</v>
      </c>
      <c r="L107" s="50">
        <v>367793</v>
      </c>
      <c r="M107" s="55"/>
      <c r="N107" s="50"/>
      <c r="O107" s="55"/>
      <c r="P107" s="50"/>
      <c r="Q107" s="55"/>
      <c r="R107" s="50"/>
      <c r="S107" s="56"/>
      <c r="T107" s="52"/>
      <c r="U107" s="55">
        <v>0.93958318270058461</v>
      </c>
      <c r="V107" s="50">
        <v>1225770</v>
      </c>
      <c r="Y107" cm="1">
        <f t="array" ref="Y107">INDEX(C107:T107,1,MATCH($AA$3,$C$4:$T$4)+1)</f>
        <v>152476</v>
      </c>
      <c r="Z107" s="18">
        <f t="shared" si="7"/>
        <v>0.53795296654390223</v>
      </c>
      <c r="AA107" t="str">
        <f t="shared" si="8"/>
        <v>Fontana</v>
      </c>
      <c r="AB107" s="37">
        <f t="shared" si="6"/>
        <v>0</v>
      </c>
      <c r="AC107" s="37">
        <f t="shared" si="9"/>
        <v>0</v>
      </c>
      <c r="AD107" s="37">
        <f t="shared" si="9"/>
        <v>0</v>
      </c>
      <c r="AE107" s="37">
        <f t="shared" si="9"/>
        <v>0</v>
      </c>
      <c r="AF107" s="37">
        <f t="shared" si="9"/>
        <v>152476</v>
      </c>
      <c r="AG107" s="37">
        <f t="shared" si="9"/>
        <v>0</v>
      </c>
      <c r="AH107" s="37">
        <f t="shared" si="9"/>
        <v>0</v>
      </c>
      <c r="AI107" s="37">
        <f t="shared" si="9"/>
        <v>0</v>
      </c>
    </row>
    <row r="108" spans="2:35" x14ac:dyDescent="0.2">
      <c r="B108" s="22" t="s">
        <v>630</v>
      </c>
      <c r="C108" s="55"/>
      <c r="D108" s="50"/>
      <c r="E108" s="55"/>
      <c r="F108" s="50"/>
      <c r="G108" s="55"/>
      <c r="H108" s="50"/>
      <c r="I108" s="55"/>
      <c r="J108" s="50"/>
      <c r="K108" s="55"/>
      <c r="L108" s="50"/>
      <c r="M108" s="55">
        <v>0.46541897135892463</v>
      </c>
      <c r="N108" s="50">
        <v>2243683</v>
      </c>
      <c r="O108" s="55"/>
      <c r="P108" s="50"/>
      <c r="Q108" s="55"/>
      <c r="R108" s="50"/>
      <c r="S108" s="56"/>
      <c r="T108" s="52"/>
      <c r="U108" s="55">
        <v>0.46541897135892463</v>
      </c>
      <c r="V108" s="50">
        <v>2243683</v>
      </c>
      <c r="Y108" cm="1">
        <f t="array" ref="Y108">INDEX(C108:T108,1,MATCH($AA$3,$C$4:$T$4)+1)</f>
        <v>0</v>
      </c>
      <c r="Z108" s="18">
        <f t="shared" si="7"/>
        <v>0.46541897135892463</v>
      </c>
      <c r="AA108" t="str">
        <f t="shared" si="8"/>
        <v>Nashville</v>
      </c>
      <c r="AB108" s="37">
        <f t="shared" si="6"/>
        <v>0</v>
      </c>
      <c r="AC108" s="37">
        <f t="shared" si="9"/>
        <v>0</v>
      </c>
      <c r="AD108" s="37">
        <f t="shared" si="9"/>
        <v>0</v>
      </c>
      <c r="AE108" s="37">
        <f t="shared" si="9"/>
        <v>0</v>
      </c>
      <c r="AF108" s="37">
        <f t="shared" si="9"/>
        <v>0</v>
      </c>
      <c r="AG108" s="37">
        <f t="shared" si="9"/>
        <v>0</v>
      </c>
      <c r="AH108" s="37">
        <f t="shared" si="9"/>
        <v>0</v>
      </c>
      <c r="AI108" s="37">
        <f t="shared" si="9"/>
        <v>0</v>
      </c>
    </row>
    <row r="109" spans="2:35" x14ac:dyDescent="0.2">
      <c r="B109" s="22" t="s">
        <v>588</v>
      </c>
      <c r="C109" s="55"/>
      <c r="D109" s="50"/>
      <c r="E109" s="55">
        <v>0.43112772204274685</v>
      </c>
      <c r="F109" s="50">
        <v>30169</v>
      </c>
      <c r="G109" s="55">
        <v>1.0210016386192304</v>
      </c>
      <c r="H109" s="50">
        <v>1327728</v>
      </c>
      <c r="I109" s="55"/>
      <c r="J109" s="50"/>
      <c r="K109" s="55"/>
      <c r="L109" s="50"/>
      <c r="M109" s="55"/>
      <c r="N109" s="50"/>
      <c r="O109" s="55">
        <v>0.55877359113521741</v>
      </c>
      <c r="P109" s="50">
        <v>127827</v>
      </c>
      <c r="Q109" s="55"/>
      <c r="R109" s="50"/>
      <c r="S109" s="56"/>
      <c r="T109" s="52"/>
      <c r="U109" s="55">
        <v>2.0109029517971946</v>
      </c>
      <c r="V109" s="50">
        <v>1485724</v>
      </c>
      <c r="Y109" cm="1">
        <f t="array" ref="Y109">INDEX(C109:T109,1,MATCH($AA$3,$C$4:$T$4)+1)</f>
        <v>30169</v>
      </c>
      <c r="Z109" s="18">
        <f t="shared" si="7"/>
        <v>1.0210016386192304</v>
      </c>
      <c r="AA109" t="str">
        <f t="shared" si="8"/>
        <v>Chicago</v>
      </c>
      <c r="AB109" s="37">
        <f t="shared" si="6"/>
        <v>0</v>
      </c>
      <c r="AC109" s="37">
        <f t="shared" si="9"/>
        <v>0</v>
      </c>
      <c r="AD109" s="37">
        <f t="shared" si="9"/>
        <v>30169</v>
      </c>
      <c r="AE109" s="37">
        <f t="shared" si="9"/>
        <v>0</v>
      </c>
      <c r="AF109" s="37">
        <f t="shared" si="9"/>
        <v>0</v>
      </c>
      <c r="AG109" s="37">
        <f t="shared" si="9"/>
        <v>0</v>
      </c>
      <c r="AH109" s="37">
        <f t="shared" si="9"/>
        <v>0</v>
      </c>
      <c r="AI109" s="37">
        <f t="shared" si="9"/>
        <v>0</v>
      </c>
    </row>
    <row r="110" spans="2:35" x14ac:dyDescent="0.2">
      <c r="B110" s="22" t="s">
        <v>578</v>
      </c>
      <c r="C110" s="55"/>
      <c r="D110" s="50"/>
      <c r="E110" s="55">
        <v>0.25241247618238094</v>
      </c>
      <c r="F110" s="50">
        <v>73717</v>
      </c>
      <c r="G110" s="55">
        <v>0.8354668684297738</v>
      </c>
      <c r="H110" s="50">
        <v>1091991</v>
      </c>
      <c r="I110" s="55"/>
      <c r="J110" s="50"/>
      <c r="K110" s="55"/>
      <c r="L110" s="50"/>
      <c r="M110" s="55"/>
      <c r="N110" s="50"/>
      <c r="O110" s="55">
        <v>0.20343137785579368</v>
      </c>
      <c r="P110" s="50">
        <v>122225</v>
      </c>
      <c r="Q110" s="55">
        <v>0.40784520872171437</v>
      </c>
      <c r="R110" s="50">
        <v>230632</v>
      </c>
      <c r="S110" s="56"/>
      <c r="T110" s="52"/>
      <c r="U110" s="55">
        <v>1.6991559311896629</v>
      </c>
      <c r="V110" s="50">
        <v>1518565</v>
      </c>
      <c r="Y110" cm="1">
        <f t="array" ref="Y110">INDEX(C110:T110,1,MATCH($AA$3,$C$4:$T$4)+1)</f>
        <v>73717</v>
      </c>
      <c r="Z110" s="18">
        <f t="shared" si="7"/>
        <v>0.8354668684297738</v>
      </c>
      <c r="AA110" t="str">
        <f t="shared" si="8"/>
        <v>Chicago</v>
      </c>
      <c r="AB110" s="37">
        <f t="shared" si="6"/>
        <v>0</v>
      </c>
      <c r="AC110" s="37">
        <f t="shared" si="9"/>
        <v>0</v>
      </c>
      <c r="AD110" s="37">
        <f t="shared" si="9"/>
        <v>73717</v>
      </c>
      <c r="AE110" s="37">
        <f t="shared" si="9"/>
        <v>0</v>
      </c>
      <c r="AF110" s="37">
        <f t="shared" si="9"/>
        <v>0</v>
      </c>
      <c r="AG110" s="37">
        <f t="shared" si="9"/>
        <v>0</v>
      </c>
      <c r="AH110" s="37">
        <f t="shared" si="9"/>
        <v>0</v>
      </c>
      <c r="AI110" s="37">
        <f t="shared" si="9"/>
        <v>0</v>
      </c>
    </row>
    <row r="111" spans="2:35" x14ac:dyDescent="0.2">
      <c r="B111" s="22" t="s">
        <v>566</v>
      </c>
      <c r="C111" s="55">
        <v>0.18094959195985949</v>
      </c>
      <c r="D111" s="50">
        <v>45113</v>
      </c>
      <c r="E111" s="55"/>
      <c r="F111" s="50"/>
      <c r="G111" s="55">
        <v>0.32847647846838518</v>
      </c>
      <c r="H111" s="50">
        <v>809507</v>
      </c>
      <c r="I111" s="55">
        <v>0.816973189442186</v>
      </c>
      <c r="J111" s="50">
        <v>1352618</v>
      </c>
      <c r="K111" s="55">
        <v>0.40059514830026333</v>
      </c>
      <c r="L111" s="50">
        <v>90140</v>
      </c>
      <c r="M111" s="55"/>
      <c r="N111" s="50"/>
      <c r="O111" s="55"/>
      <c r="P111" s="50"/>
      <c r="Q111" s="55">
        <v>0.88519166454054288</v>
      </c>
      <c r="R111" s="50">
        <v>115582</v>
      </c>
      <c r="S111" s="56"/>
      <c r="T111" s="52"/>
      <c r="U111" s="55">
        <v>2.6121860727112369</v>
      </c>
      <c r="V111" s="50">
        <v>2412960</v>
      </c>
      <c r="Y111" cm="1">
        <f t="array" ref="Y111">INDEX(C111:T111,1,MATCH($AA$3,$C$4:$T$4)+1)</f>
        <v>0</v>
      </c>
      <c r="Z111" s="18">
        <f t="shared" si="7"/>
        <v>0.88519166454054288</v>
      </c>
      <c r="AA111" t="str">
        <f t="shared" si="8"/>
        <v>Tucson</v>
      </c>
      <c r="AB111" s="37">
        <f t="shared" si="6"/>
        <v>0</v>
      </c>
      <c r="AC111" s="37">
        <f t="shared" si="9"/>
        <v>0</v>
      </c>
      <c r="AD111" s="37">
        <f t="shared" si="9"/>
        <v>0</v>
      </c>
      <c r="AE111" s="37">
        <f t="shared" si="9"/>
        <v>0</v>
      </c>
      <c r="AF111" s="37">
        <f t="shared" si="9"/>
        <v>0</v>
      </c>
      <c r="AG111" s="37">
        <f t="shared" si="9"/>
        <v>0</v>
      </c>
      <c r="AH111" s="37">
        <f t="shared" si="9"/>
        <v>0</v>
      </c>
      <c r="AI111" s="37">
        <f t="shared" si="9"/>
        <v>0</v>
      </c>
    </row>
    <row r="112" spans="2:35" x14ac:dyDescent="0.2">
      <c r="B112" s="22" t="s">
        <v>633</v>
      </c>
      <c r="C112" s="55">
        <v>0.15502677555633759</v>
      </c>
      <c r="D112" s="50">
        <v>156358</v>
      </c>
      <c r="E112" s="55"/>
      <c r="F112" s="50"/>
      <c r="G112" s="55"/>
      <c r="H112" s="50"/>
      <c r="I112" s="55"/>
      <c r="J112" s="50"/>
      <c r="K112" s="55"/>
      <c r="L112" s="50"/>
      <c r="M112" s="55">
        <v>0.48980814018998919</v>
      </c>
      <c r="N112" s="50">
        <v>1658162</v>
      </c>
      <c r="O112" s="55"/>
      <c r="P112" s="50"/>
      <c r="Q112" s="55"/>
      <c r="R112" s="50"/>
      <c r="S112" s="56"/>
      <c r="T112" s="52"/>
      <c r="U112" s="55">
        <v>0.64483491574632679</v>
      </c>
      <c r="V112" s="50">
        <v>1814520</v>
      </c>
      <c r="Y112" cm="1">
        <f t="array" ref="Y112">INDEX(C112:T112,1,MATCH($AA$3,$C$4:$T$4)+1)</f>
        <v>0</v>
      </c>
      <c r="Z112" s="18">
        <f t="shared" si="7"/>
        <v>0.48980814018998919</v>
      </c>
      <c r="AA112" t="str">
        <f t="shared" si="8"/>
        <v>Nashville</v>
      </c>
      <c r="AB112" s="37">
        <f t="shared" si="6"/>
        <v>0</v>
      </c>
      <c r="AC112" s="37">
        <f t="shared" si="9"/>
        <v>0</v>
      </c>
      <c r="AD112" s="37">
        <f t="shared" si="9"/>
        <v>0</v>
      </c>
      <c r="AE112" s="37">
        <f t="shared" si="9"/>
        <v>0</v>
      </c>
      <c r="AF112" s="37">
        <f t="shared" si="9"/>
        <v>0</v>
      </c>
      <c r="AG112" s="37">
        <f t="shared" si="9"/>
        <v>0</v>
      </c>
      <c r="AH112" s="37">
        <f t="shared" si="9"/>
        <v>0</v>
      </c>
      <c r="AI112" s="37">
        <f t="shared" si="9"/>
        <v>0</v>
      </c>
    </row>
    <row r="113" spans="2:35" x14ac:dyDescent="0.2">
      <c r="B113" s="22" t="s">
        <v>593</v>
      </c>
      <c r="C113" s="55"/>
      <c r="D113" s="50"/>
      <c r="E113" s="55"/>
      <c r="F113" s="50"/>
      <c r="G113" s="55"/>
      <c r="H113" s="50"/>
      <c r="I113" s="55">
        <v>0.81900582685706913</v>
      </c>
      <c r="J113" s="50">
        <v>2870128</v>
      </c>
      <c r="K113" s="55">
        <v>0.56559289965857917</v>
      </c>
      <c r="L113" s="50">
        <v>849403</v>
      </c>
      <c r="M113" s="55"/>
      <c r="N113" s="50"/>
      <c r="O113" s="55">
        <v>0.4273016384450119</v>
      </c>
      <c r="P113" s="50">
        <v>296815</v>
      </c>
      <c r="Q113" s="55"/>
      <c r="R113" s="50"/>
      <c r="S113" s="56"/>
      <c r="T113" s="52"/>
      <c r="U113" s="55">
        <v>1.8119003649606602</v>
      </c>
      <c r="V113" s="50">
        <v>4016346</v>
      </c>
      <c r="Y113" cm="1">
        <f t="array" ref="Y113">INDEX(C113:T113,1,MATCH($AA$3,$C$4:$T$4)+1)</f>
        <v>0</v>
      </c>
      <c r="Z113" s="18">
        <f t="shared" si="7"/>
        <v>0.81900582685706913</v>
      </c>
      <c r="AA113" t="str">
        <f t="shared" si="8"/>
        <v>Dallas</v>
      </c>
      <c r="AB113" s="37">
        <f t="shared" si="6"/>
        <v>0</v>
      </c>
      <c r="AC113" s="37">
        <f t="shared" si="9"/>
        <v>0</v>
      </c>
      <c r="AD113" s="37">
        <f t="shared" si="9"/>
        <v>0</v>
      </c>
      <c r="AE113" s="37">
        <f t="shared" si="9"/>
        <v>0</v>
      </c>
      <c r="AF113" s="37">
        <f t="shared" si="9"/>
        <v>0</v>
      </c>
      <c r="AG113" s="37">
        <f t="shared" si="9"/>
        <v>0</v>
      </c>
      <c r="AH113" s="37">
        <f t="shared" si="9"/>
        <v>0</v>
      </c>
      <c r="AI113" s="37">
        <f t="shared" si="9"/>
        <v>0</v>
      </c>
    </row>
    <row r="114" spans="2:35" x14ac:dyDescent="0.2">
      <c r="B114" s="22" t="s">
        <v>651</v>
      </c>
      <c r="C114" s="55"/>
      <c r="D114" s="50"/>
      <c r="E114" s="55"/>
      <c r="F114" s="50"/>
      <c r="G114" s="55"/>
      <c r="H114" s="50"/>
      <c r="I114" s="55"/>
      <c r="J114" s="50"/>
      <c r="K114" s="55"/>
      <c r="L114" s="50"/>
      <c r="M114" s="55">
        <v>0.25118676146598973</v>
      </c>
      <c r="N114" s="50">
        <v>400778</v>
      </c>
      <c r="O114" s="55"/>
      <c r="P114" s="50"/>
      <c r="Q114" s="55"/>
      <c r="R114" s="50"/>
      <c r="S114" s="56"/>
      <c r="T114" s="52"/>
      <c r="U114" s="55">
        <v>0.25118676146598973</v>
      </c>
      <c r="V114" s="50">
        <v>400778</v>
      </c>
      <c r="Y114" cm="1">
        <f t="array" ref="Y114">INDEX(C114:T114,1,MATCH($AA$3,$C$4:$T$4)+1)</f>
        <v>0</v>
      </c>
      <c r="Z114" s="18">
        <f t="shared" si="7"/>
        <v>0.25118676146598973</v>
      </c>
      <c r="AA114" t="str">
        <f t="shared" si="8"/>
        <v>Nashville</v>
      </c>
      <c r="AB114" s="37">
        <f t="shared" si="6"/>
        <v>0</v>
      </c>
      <c r="AC114" s="37">
        <f t="shared" si="9"/>
        <v>0</v>
      </c>
      <c r="AD114" s="37">
        <f t="shared" si="9"/>
        <v>0</v>
      </c>
      <c r="AE114" s="37">
        <f t="shared" si="9"/>
        <v>0</v>
      </c>
      <c r="AF114" s="37">
        <f t="shared" si="9"/>
        <v>0</v>
      </c>
      <c r="AG114" s="37">
        <f t="shared" si="9"/>
        <v>0</v>
      </c>
      <c r="AH114" s="37">
        <f t="shared" si="9"/>
        <v>0</v>
      </c>
      <c r="AI114" s="37">
        <f t="shared" si="9"/>
        <v>0</v>
      </c>
    </row>
    <row r="115" spans="2:35" x14ac:dyDescent="0.2">
      <c r="B115" s="22" t="s">
        <v>591</v>
      </c>
      <c r="C115" s="55"/>
      <c r="D115" s="50"/>
      <c r="E115" s="55">
        <v>0.18912705237004901</v>
      </c>
      <c r="F115" s="50">
        <v>157952</v>
      </c>
      <c r="G115" s="55"/>
      <c r="H115" s="50"/>
      <c r="I115" s="55">
        <v>0.21326549586775373</v>
      </c>
      <c r="J115" s="50">
        <v>796563</v>
      </c>
      <c r="K115" s="55">
        <v>0.27969978038684062</v>
      </c>
      <c r="L115" s="50">
        <v>138783</v>
      </c>
      <c r="M115" s="55"/>
      <c r="N115" s="50"/>
      <c r="O115" s="55">
        <v>0.36700574966666666</v>
      </c>
      <c r="P115" s="50">
        <v>187820</v>
      </c>
      <c r="Q115" s="55"/>
      <c r="R115" s="50"/>
      <c r="S115" s="56"/>
      <c r="T115" s="52"/>
      <c r="U115" s="55">
        <v>1.0490980782913102</v>
      </c>
      <c r="V115" s="50">
        <v>1281118</v>
      </c>
      <c r="Y115" cm="1">
        <f t="array" ref="Y115">INDEX(C115:T115,1,MATCH($AA$3,$C$4:$T$4)+1)</f>
        <v>157952</v>
      </c>
      <c r="Z115" s="18">
        <f t="shared" si="7"/>
        <v>0.36700574966666666</v>
      </c>
      <c r="AA115" t="str">
        <f t="shared" si="8"/>
        <v>Portland</v>
      </c>
      <c r="AB115" s="37">
        <f t="shared" si="6"/>
        <v>0</v>
      </c>
      <c r="AC115" s="37">
        <f t="shared" si="9"/>
        <v>0</v>
      </c>
      <c r="AD115" s="37">
        <f t="shared" si="9"/>
        <v>0</v>
      </c>
      <c r="AE115" s="37">
        <f t="shared" si="9"/>
        <v>0</v>
      </c>
      <c r="AF115" s="37">
        <f t="shared" si="9"/>
        <v>0</v>
      </c>
      <c r="AG115" s="37">
        <f t="shared" si="9"/>
        <v>0</v>
      </c>
      <c r="AH115" s="37">
        <f t="shared" si="9"/>
        <v>157952</v>
      </c>
      <c r="AI115" s="37">
        <f t="shared" si="9"/>
        <v>0</v>
      </c>
    </row>
    <row r="116" spans="2:35" x14ac:dyDescent="0.2">
      <c r="B116" s="22" t="s">
        <v>561</v>
      </c>
      <c r="C116" s="55">
        <v>0.1028382579150276</v>
      </c>
      <c r="D116" s="50">
        <v>565413</v>
      </c>
      <c r="E116" s="55">
        <v>0.18649399965060987</v>
      </c>
      <c r="F116" s="50">
        <v>122624</v>
      </c>
      <c r="G116" s="55">
        <v>0.95725414272440468</v>
      </c>
      <c r="H116" s="50">
        <v>1525662</v>
      </c>
      <c r="I116" s="55">
        <v>1.1000478271476384</v>
      </c>
      <c r="J116" s="50">
        <v>1132476</v>
      </c>
      <c r="K116" s="55"/>
      <c r="L116" s="50"/>
      <c r="M116" s="55">
        <v>0.17777831674148525</v>
      </c>
      <c r="N116" s="50">
        <v>1130398</v>
      </c>
      <c r="O116" s="55">
        <v>0.4033067446979206</v>
      </c>
      <c r="P116" s="50">
        <v>175563</v>
      </c>
      <c r="Q116" s="55"/>
      <c r="R116" s="50"/>
      <c r="S116" s="56"/>
      <c r="T116" s="52"/>
      <c r="U116" s="55">
        <v>2.9277192888770864</v>
      </c>
      <c r="V116" s="50">
        <v>4652136</v>
      </c>
      <c r="Y116" cm="1">
        <f t="array" ref="Y116">INDEX(C116:T116,1,MATCH($AA$3,$C$4:$T$4)+1)</f>
        <v>122624</v>
      </c>
      <c r="Z116" s="18">
        <f t="shared" si="7"/>
        <v>1.1000478271476384</v>
      </c>
      <c r="AA116" t="str">
        <f t="shared" si="8"/>
        <v>Dallas</v>
      </c>
      <c r="AB116" s="37">
        <f t="shared" si="6"/>
        <v>0</v>
      </c>
      <c r="AC116" s="37">
        <f t="shared" si="9"/>
        <v>0</v>
      </c>
      <c r="AD116" s="37">
        <f t="shared" si="9"/>
        <v>0</v>
      </c>
      <c r="AE116" s="37">
        <f t="shared" si="9"/>
        <v>122624</v>
      </c>
      <c r="AF116" s="37">
        <f t="shared" si="9"/>
        <v>0</v>
      </c>
      <c r="AG116" s="37">
        <f t="shared" si="9"/>
        <v>0</v>
      </c>
      <c r="AH116" s="37">
        <f t="shared" si="9"/>
        <v>0</v>
      </c>
      <c r="AI116" s="37">
        <f t="shared" si="9"/>
        <v>0</v>
      </c>
    </row>
    <row r="117" spans="2:35" x14ac:dyDescent="0.2">
      <c r="B117" s="22" t="s">
        <v>641</v>
      </c>
      <c r="C117" s="55">
        <v>0.32488345178493339</v>
      </c>
      <c r="D117" s="50">
        <v>440054</v>
      </c>
      <c r="E117" s="55"/>
      <c r="F117" s="50"/>
      <c r="G117" s="55"/>
      <c r="H117" s="50"/>
      <c r="I117" s="55"/>
      <c r="J117" s="50"/>
      <c r="K117" s="55"/>
      <c r="L117" s="50"/>
      <c r="M117" s="55">
        <v>0.19884435429720881</v>
      </c>
      <c r="N117" s="50">
        <v>172508</v>
      </c>
      <c r="O117" s="55"/>
      <c r="P117" s="50"/>
      <c r="Q117" s="55"/>
      <c r="R117" s="50"/>
      <c r="S117" s="56"/>
      <c r="T117" s="52"/>
      <c r="U117" s="55">
        <v>0.5237278060821422</v>
      </c>
      <c r="V117" s="50">
        <v>612562</v>
      </c>
      <c r="Y117" cm="1">
        <f t="array" ref="Y117">INDEX(C117:T117,1,MATCH($AA$3,$C$4:$T$4)+1)</f>
        <v>0</v>
      </c>
      <c r="Z117" s="18">
        <f t="shared" si="7"/>
        <v>0.32488345178493339</v>
      </c>
      <c r="AA117" t="str">
        <f t="shared" si="8"/>
        <v>Allentown</v>
      </c>
      <c r="AB117" s="37">
        <f t="shared" si="6"/>
        <v>0</v>
      </c>
      <c r="AC117" s="37">
        <f t="shared" si="9"/>
        <v>0</v>
      </c>
      <c r="AD117" s="37">
        <f t="shared" si="9"/>
        <v>0</v>
      </c>
      <c r="AE117" s="37">
        <f t="shared" si="9"/>
        <v>0</v>
      </c>
      <c r="AF117" s="37">
        <f t="shared" si="9"/>
        <v>0</v>
      </c>
      <c r="AG117" s="37">
        <f t="shared" si="9"/>
        <v>0</v>
      </c>
      <c r="AH117" s="37">
        <f t="shared" si="9"/>
        <v>0</v>
      </c>
      <c r="AI117" s="37">
        <f t="shared" si="9"/>
        <v>0</v>
      </c>
    </row>
    <row r="118" spans="2:35" x14ac:dyDescent="0.2">
      <c r="B118" s="22" t="s">
        <v>556</v>
      </c>
      <c r="C118" s="55"/>
      <c r="D118" s="50"/>
      <c r="E118" s="55">
        <v>0.87511061384590472</v>
      </c>
      <c r="F118" s="50">
        <v>364832</v>
      </c>
      <c r="G118" s="55">
        <v>0.71306608822508821</v>
      </c>
      <c r="H118" s="50">
        <v>818753</v>
      </c>
      <c r="I118" s="55"/>
      <c r="J118" s="50"/>
      <c r="K118" s="55">
        <v>0.66074929469934784</v>
      </c>
      <c r="L118" s="50">
        <v>673321</v>
      </c>
      <c r="M118" s="55"/>
      <c r="N118" s="50"/>
      <c r="O118" s="55">
        <v>0.26080555810054196</v>
      </c>
      <c r="P118" s="50">
        <v>71299</v>
      </c>
      <c r="Q118" s="55"/>
      <c r="R118" s="50"/>
      <c r="S118" s="56"/>
      <c r="T118" s="52"/>
      <c r="U118" s="55">
        <v>2.509731554870883</v>
      </c>
      <c r="V118" s="50">
        <v>1928205</v>
      </c>
      <c r="Y118" cm="1">
        <f t="array" ref="Y118">INDEX(C118:T118,1,MATCH($AA$3,$C$4:$T$4)+1)</f>
        <v>364832</v>
      </c>
      <c r="Z118" s="18">
        <f t="shared" si="7"/>
        <v>0.71306608822508821</v>
      </c>
      <c r="AA118" t="str">
        <f t="shared" si="8"/>
        <v>Chicago</v>
      </c>
      <c r="AB118" s="37">
        <f t="shared" si="6"/>
        <v>0</v>
      </c>
      <c r="AC118" s="37">
        <f t="shared" si="9"/>
        <v>0</v>
      </c>
      <c r="AD118" s="37">
        <f t="shared" si="9"/>
        <v>364832</v>
      </c>
      <c r="AE118" s="37">
        <f t="shared" si="9"/>
        <v>0</v>
      </c>
      <c r="AF118" s="37">
        <f t="shared" si="9"/>
        <v>0</v>
      </c>
      <c r="AG118" s="37">
        <f t="shared" si="9"/>
        <v>0</v>
      </c>
      <c r="AH118" s="37">
        <f t="shared" si="9"/>
        <v>0</v>
      </c>
      <c r="AI118" s="37">
        <f t="shared" si="9"/>
        <v>0</v>
      </c>
    </row>
    <row r="119" spans="2:35" x14ac:dyDescent="0.2">
      <c r="B119" s="22" t="s">
        <v>618</v>
      </c>
      <c r="C119" s="55">
        <v>0.36988201221382055</v>
      </c>
      <c r="D119" s="50">
        <v>200687</v>
      </c>
      <c r="E119" s="55"/>
      <c r="F119" s="50"/>
      <c r="G119" s="55"/>
      <c r="H119" s="50"/>
      <c r="I119" s="55"/>
      <c r="J119" s="50"/>
      <c r="K119" s="55"/>
      <c r="L119" s="50"/>
      <c r="M119" s="55"/>
      <c r="N119" s="50"/>
      <c r="O119" s="55"/>
      <c r="P119" s="50"/>
      <c r="Q119" s="55">
        <v>0.31529605029167862</v>
      </c>
      <c r="R119" s="50">
        <v>247746</v>
      </c>
      <c r="S119" s="56"/>
      <c r="T119" s="52"/>
      <c r="U119" s="55">
        <v>0.68517806250549917</v>
      </c>
      <c r="V119" s="50">
        <v>448433</v>
      </c>
      <c r="Y119" cm="1">
        <f t="array" ref="Y119">INDEX(C119:T119,1,MATCH($AA$3,$C$4:$T$4)+1)</f>
        <v>0</v>
      </c>
      <c r="Z119" s="18">
        <f t="shared" si="7"/>
        <v>0.36988201221382055</v>
      </c>
      <c r="AA119" t="str">
        <f t="shared" si="8"/>
        <v>Allentown</v>
      </c>
      <c r="AB119" s="37">
        <f t="shared" ref="AB119:AB120" si="10">IF($AA119=AB$5,$Y119,0)</f>
        <v>0</v>
      </c>
      <c r="AC119" s="37">
        <f t="shared" si="9"/>
        <v>0</v>
      </c>
      <c r="AD119" s="37">
        <f t="shared" si="9"/>
        <v>0</v>
      </c>
      <c r="AE119" s="37">
        <f t="shared" si="9"/>
        <v>0</v>
      </c>
      <c r="AF119" s="37">
        <f t="shared" si="9"/>
        <v>0</v>
      </c>
      <c r="AG119" s="37">
        <f t="shared" si="9"/>
        <v>0</v>
      </c>
      <c r="AH119" s="37">
        <f t="shared" si="9"/>
        <v>0</v>
      </c>
      <c r="AI119" s="37">
        <f t="shared" si="9"/>
        <v>0</v>
      </c>
    </row>
    <row r="120" spans="2:35" x14ac:dyDescent="0.2">
      <c r="B120" s="22" t="s">
        <v>569</v>
      </c>
      <c r="C120" s="55"/>
      <c r="D120" s="50"/>
      <c r="E120" s="55">
        <v>0.33241225557996024</v>
      </c>
      <c r="F120" s="50">
        <v>121067</v>
      </c>
      <c r="G120" s="55">
        <v>0.37503046395243611</v>
      </c>
      <c r="H120" s="50">
        <v>873011</v>
      </c>
      <c r="I120" s="55">
        <v>0.60580439178608203</v>
      </c>
      <c r="J120" s="50">
        <v>862994</v>
      </c>
      <c r="K120" s="55">
        <v>0.56330332581399278</v>
      </c>
      <c r="L120" s="50">
        <v>292403</v>
      </c>
      <c r="M120" s="55"/>
      <c r="N120" s="50"/>
      <c r="O120" s="55"/>
      <c r="P120" s="50"/>
      <c r="Q120" s="55"/>
      <c r="R120" s="50"/>
      <c r="S120" s="56"/>
      <c r="T120" s="52"/>
      <c r="U120" s="55">
        <v>1.8765504371324713</v>
      </c>
      <c r="V120" s="50">
        <v>2149475</v>
      </c>
      <c r="Y120" cm="1">
        <f t="array" ref="Y120">INDEX(C120:T120,1,MATCH($AA$3,$C$4:$T$4)+1)</f>
        <v>121067</v>
      </c>
      <c r="Z120" s="18">
        <f t="shared" si="7"/>
        <v>0.60580439178608203</v>
      </c>
      <c r="AA120" t="str">
        <f t="shared" si="8"/>
        <v>Dallas</v>
      </c>
      <c r="AB120" s="37">
        <f t="shared" si="10"/>
        <v>0</v>
      </c>
      <c r="AC120" s="37">
        <f t="shared" si="9"/>
        <v>0</v>
      </c>
      <c r="AD120" s="37">
        <f t="shared" si="9"/>
        <v>0</v>
      </c>
      <c r="AE120" s="37">
        <f t="shared" si="9"/>
        <v>121067</v>
      </c>
      <c r="AF120" s="37">
        <f t="shared" si="9"/>
        <v>0</v>
      </c>
      <c r="AG120" s="37">
        <f t="shared" si="9"/>
        <v>0</v>
      </c>
      <c r="AH120" s="37">
        <f t="shared" si="9"/>
        <v>0</v>
      </c>
      <c r="AI120" s="37">
        <f t="shared" si="9"/>
        <v>0</v>
      </c>
    </row>
    <row r="121" spans="2:35" x14ac:dyDescent="0.2">
      <c r="B121" s="22" t="s">
        <v>739</v>
      </c>
      <c r="C121" s="55"/>
      <c r="D121" s="50"/>
      <c r="E121" s="55"/>
      <c r="F121" s="50"/>
      <c r="G121" s="55"/>
      <c r="H121" s="50"/>
      <c r="I121" s="55"/>
      <c r="J121" s="50"/>
      <c r="K121" s="55"/>
      <c r="L121" s="50"/>
      <c r="M121" s="55"/>
      <c r="N121" s="50"/>
      <c r="O121" s="55"/>
      <c r="P121" s="50"/>
      <c r="Q121" s="55"/>
      <c r="R121" s="50"/>
      <c r="S121" s="56"/>
      <c r="T121" s="52"/>
      <c r="U121" s="56"/>
      <c r="V121" s="52"/>
      <c r="AB121" s="44"/>
      <c r="AC121" s="44"/>
      <c r="AD121" s="44"/>
      <c r="AE121" s="44"/>
      <c r="AF121" s="44"/>
      <c r="AG121" s="44"/>
      <c r="AH121" s="44"/>
      <c r="AI121" s="44"/>
    </row>
    <row r="122" spans="2:35" x14ac:dyDescent="0.2">
      <c r="B122" s="22" t="s">
        <v>740</v>
      </c>
      <c r="C122" s="55">
        <v>8.0760256614699255</v>
      </c>
      <c r="D122" s="28">
        <v>12500016</v>
      </c>
      <c r="E122" s="55">
        <v>20.579296638750741</v>
      </c>
      <c r="F122" s="28">
        <v>10000042</v>
      </c>
      <c r="G122" s="55">
        <v>19.900389441186682</v>
      </c>
      <c r="H122" s="28">
        <v>30000034</v>
      </c>
      <c r="I122" s="55">
        <v>20.826822611734201</v>
      </c>
      <c r="J122" s="28">
        <v>45000042</v>
      </c>
      <c r="K122" s="55">
        <v>24.747791508422548</v>
      </c>
      <c r="L122" s="28">
        <v>24000044</v>
      </c>
      <c r="M122" s="55">
        <v>10.423968647358805</v>
      </c>
      <c r="N122" s="28">
        <v>31500020</v>
      </c>
      <c r="O122" s="55">
        <v>21.759832402326076</v>
      </c>
      <c r="P122" s="28">
        <v>13500042</v>
      </c>
      <c r="Q122" s="55">
        <v>13.310947899794019</v>
      </c>
      <c r="R122" s="28">
        <v>6000021</v>
      </c>
      <c r="S122" s="56"/>
      <c r="T122" s="52"/>
      <c r="U122" s="56">
        <v>139.62507481104305</v>
      </c>
      <c r="V122" s="52">
        <v>172500261</v>
      </c>
      <c r="AA122" s="33" t="s">
        <v>812</v>
      </c>
      <c r="AB122" s="47">
        <f>SUM(AB6:AB120)</f>
        <v>313672</v>
      </c>
      <c r="AC122" s="47">
        <f t="shared" ref="AC122:AI122" si="11">SUM(AC6:AC120)</f>
        <v>0</v>
      </c>
      <c r="AD122" s="47">
        <f t="shared" si="11"/>
        <v>2066627</v>
      </c>
      <c r="AE122" s="47">
        <f t="shared" si="11"/>
        <v>2312733</v>
      </c>
      <c r="AF122" s="47">
        <f t="shared" si="11"/>
        <v>3128346</v>
      </c>
      <c r="AG122" s="47">
        <f t="shared" si="11"/>
        <v>153171</v>
      </c>
      <c r="AH122" s="47">
        <f t="shared" si="11"/>
        <v>1818467</v>
      </c>
      <c r="AI122" s="47">
        <f t="shared" si="11"/>
        <v>207026</v>
      </c>
    </row>
    <row r="123" spans="2:35" x14ac:dyDescent="0.2">
      <c r="AA123" s="27" t="s">
        <v>815</v>
      </c>
      <c r="AB123" s="28">
        <f>D125</f>
        <v>12499984</v>
      </c>
      <c r="AC123" s="28">
        <f>F125</f>
        <v>9999958</v>
      </c>
      <c r="AD123" s="28">
        <f>H125</f>
        <v>19999966</v>
      </c>
      <c r="AE123" s="28">
        <f>J125</f>
        <v>14999958</v>
      </c>
      <c r="AF123" s="28">
        <f>L125</f>
        <v>5999956</v>
      </c>
      <c r="AG123" s="28">
        <f>N125</f>
        <v>13499980</v>
      </c>
      <c r="AH123" s="28">
        <f>P125</f>
        <v>1499958</v>
      </c>
      <c r="AI123" s="28">
        <f>R125</f>
        <v>3999979</v>
      </c>
    </row>
    <row r="124" spans="2:35" x14ac:dyDescent="0.2">
      <c r="B124" s="25" t="s">
        <v>813</v>
      </c>
      <c r="C124" s="58"/>
      <c r="D124" s="26">
        <f>'MFG locations'!D10</f>
        <v>25000000</v>
      </c>
      <c r="E124" s="58"/>
      <c r="F124" s="26">
        <f>'MFG locations'!D7</f>
        <v>20000000</v>
      </c>
      <c r="G124" s="58"/>
      <c r="H124" s="26">
        <f>'MFG locations'!D5</f>
        <v>50000000</v>
      </c>
      <c r="I124" s="58"/>
      <c r="J124" s="26">
        <f>'MFG locations'!D4</f>
        <v>60000000</v>
      </c>
      <c r="K124" s="58"/>
      <c r="L124" s="26">
        <f>'MFG locations'!D6</f>
        <v>30000000</v>
      </c>
      <c r="M124" s="58"/>
      <c r="N124" s="26">
        <f>'MFG locations'!D9</f>
        <v>45000000</v>
      </c>
      <c r="O124" s="58"/>
      <c r="P124" s="26">
        <f>'MFG locations'!D8</f>
        <v>15000000</v>
      </c>
      <c r="Q124" s="58"/>
      <c r="R124" s="26">
        <f>'MFG locations'!D11</f>
        <v>10000000</v>
      </c>
    </row>
    <row r="125" spans="2:35" x14ac:dyDescent="0.2">
      <c r="B125" s="25" t="s">
        <v>814</v>
      </c>
      <c r="C125" s="58"/>
      <c r="D125" s="30">
        <f>D124-D122</f>
        <v>12499984</v>
      </c>
      <c r="E125" s="30"/>
      <c r="F125" s="30">
        <f t="shared" ref="F125:R125" si="12">F124-F122</f>
        <v>9999958</v>
      </c>
      <c r="G125" s="30"/>
      <c r="H125" s="30">
        <f t="shared" si="12"/>
        <v>19999966</v>
      </c>
      <c r="I125" s="30"/>
      <c r="J125" s="30">
        <f t="shared" si="12"/>
        <v>14999958</v>
      </c>
      <c r="K125" s="30"/>
      <c r="L125" s="30">
        <f t="shared" si="12"/>
        <v>5999956</v>
      </c>
      <c r="M125" s="30"/>
      <c r="N125" s="30">
        <f t="shared" si="12"/>
        <v>13499980</v>
      </c>
      <c r="O125" s="30"/>
      <c r="P125" s="30">
        <f t="shared" si="12"/>
        <v>1499958</v>
      </c>
      <c r="Q125" s="30"/>
      <c r="R125" s="30">
        <f t="shared" si="12"/>
        <v>3999979</v>
      </c>
      <c r="AA125" s="33" t="s">
        <v>816</v>
      </c>
      <c r="AB125" s="28">
        <f>AB123-AB122</f>
        <v>12186312</v>
      </c>
      <c r="AC125" s="28">
        <f t="shared" ref="AC125:AI125" si="13">AC123-AC122</f>
        <v>9999958</v>
      </c>
      <c r="AD125" s="28">
        <f t="shared" si="13"/>
        <v>17933339</v>
      </c>
      <c r="AE125" s="28">
        <f t="shared" si="13"/>
        <v>12687225</v>
      </c>
      <c r="AF125" s="28">
        <f t="shared" si="13"/>
        <v>2871610</v>
      </c>
      <c r="AG125" s="28">
        <f t="shared" si="13"/>
        <v>13346809</v>
      </c>
      <c r="AH125" s="28">
        <f t="shared" si="13"/>
        <v>-318509</v>
      </c>
      <c r="AI125" s="28">
        <f t="shared" si="13"/>
        <v>3792953</v>
      </c>
    </row>
    <row r="126" spans="2:35" x14ac:dyDescent="0.2">
      <c r="AA126" s="33" t="s">
        <v>817</v>
      </c>
      <c r="AB126" t="str">
        <f>IF(AB125&lt;0,"Flag","")</f>
        <v/>
      </c>
      <c r="AC126" t="str">
        <f t="shared" ref="AC126:AI126" si="14">IF(AC125&lt;0,"Flag","")</f>
        <v/>
      </c>
      <c r="AD126" t="str">
        <f t="shared" si="14"/>
        <v/>
      </c>
      <c r="AE126" t="str">
        <f t="shared" si="14"/>
        <v/>
      </c>
      <c r="AF126" t="str">
        <f t="shared" si="14"/>
        <v/>
      </c>
      <c r="AG126" t="str">
        <f t="shared" si="14"/>
        <v/>
      </c>
      <c r="AH126" t="str">
        <f t="shared" si="14"/>
        <v>Flag</v>
      </c>
      <c r="AI126" t="str">
        <f t="shared" si="14"/>
        <v/>
      </c>
    </row>
    <row r="132" spans="29:30" x14ac:dyDescent="0.2">
      <c r="AC132" s="33" t="s">
        <v>820</v>
      </c>
    </row>
    <row r="133" spans="29:30" x14ac:dyDescent="0.2">
      <c r="AC133" s="60" t="s">
        <v>16</v>
      </c>
      <c r="AD133" t="s">
        <v>821</v>
      </c>
    </row>
    <row r="134" spans="29:30" x14ac:dyDescent="0.2">
      <c r="AC134" s="60" t="s">
        <v>10</v>
      </c>
      <c r="AD134" t="s">
        <v>822</v>
      </c>
    </row>
    <row r="135" spans="29:30" x14ac:dyDescent="0.2">
      <c r="AC135" s="60" t="s">
        <v>6</v>
      </c>
      <c r="AD135" t="s">
        <v>823</v>
      </c>
    </row>
    <row r="136" spans="29:30" x14ac:dyDescent="0.2">
      <c r="AC136" s="60" t="s">
        <v>13</v>
      </c>
      <c r="AD136" t="s">
        <v>821</v>
      </c>
    </row>
    <row r="137" spans="29:30" x14ac:dyDescent="0.2">
      <c r="AC137" s="60" t="s">
        <v>18</v>
      </c>
      <c r="AD137" t="s">
        <v>819</v>
      </c>
    </row>
  </sheetData>
  <conditionalFormatting sqref="AB126:AI126">
    <cfRule type="cellIs" dxfId="6" priority="1" operator="equal">
      <formula>"Flag"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3C0F-EAA0-0241-A447-415F95550569}">
  <dimension ref="A1:K119"/>
  <sheetViews>
    <sheetView workbookViewId="0">
      <selection activeCell="P31" sqref="P31"/>
    </sheetView>
  </sheetViews>
  <sheetFormatPr baseColWidth="10" defaultRowHeight="15" x14ac:dyDescent="0.2"/>
  <cols>
    <col min="1" max="1" width="23" bestFit="1" customWidth="1"/>
    <col min="2" max="2" width="15.33203125" style="53" bestFit="1" customWidth="1"/>
    <col min="3" max="8" width="10.6640625" bestFit="1" customWidth="1"/>
    <col min="9" max="9" width="9.6640625" bestFit="1" customWidth="1"/>
    <col min="10" max="10" width="6.33203125" bestFit="1" customWidth="1"/>
    <col min="11" max="11" width="11.6640625" bestFit="1" customWidth="1"/>
  </cols>
  <sheetData>
    <row r="1" spans="1:11" x14ac:dyDescent="0.2">
      <c r="A1" s="21" t="s">
        <v>742</v>
      </c>
      <c r="B1" s="54" t="s">
        <v>741</v>
      </c>
    </row>
    <row r="2" spans="1:11" x14ac:dyDescent="0.2">
      <c r="A2" s="21" t="s">
        <v>738</v>
      </c>
      <c r="B2" s="53" t="s">
        <v>22</v>
      </c>
      <c r="C2" t="s">
        <v>16</v>
      </c>
      <c r="D2" t="s">
        <v>10</v>
      </c>
      <c r="E2" t="s">
        <v>6</v>
      </c>
      <c r="F2" t="s">
        <v>13</v>
      </c>
      <c r="G2" t="s">
        <v>20</v>
      </c>
      <c r="H2" t="s">
        <v>18</v>
      </c>
      <c r="I2" t="s">
        <v>24</v>
      </c>
      <c r="J2" t="s">
        <v>739</v>
      </c>
      <c r="K2" t="s">
        <v>740</v>
      </c>
    </row>
    <row r="3" spans="1:11" x14ac:dyDescent="0.2">
      <c r="A3" s="22" t="s">
        <v>629</v>
      </c>
      <c r="B3" s="61"/>
      <c r="C3" s="50"/>
      <c r="D3" s="50"/>
      <c r="E3" s="50"/>
      <c r="F3" s="50"/>
      <c r="G3" s="50">
        <v>620932</v>
      </c>
      <c r="H3" s="50"/>
      <c r="I3" s="50">
        <v>213742</v>
      </c>
      <c r="J3" s="50"/>
      <c r="K3" s="50">
        <v>834674</v>
      </c>
    </row>
    <row r="4" spans="1:11" x14ac:dyDescent="0.2">
      <c r="A4" s="22" t="s">
        <v>586</v>
      </c>
      <c r="B4" s="61"/>
      <c r="C4" s="50">
        <v>34146</v>
      </c>
      <c r="D4" s="50">
        <v>453323</v>
      </c>
      <c r="E4" s="50">
        <v>887734</v>
      </c>
      <c r="F4" s="50">
        <v>586080</v>
      </c>
      <c r="G4" s="50"/>
      <c r="H4" s="50">
        <v>280893</v>
      </c>
      <c r="I4" s="50"/>
      <c r="J4" s="50"/>
      <c r="K4" s="50">
        <v>2242176</v>
      </c>
    </row>
    <row r="5" spans="1:11" x14ac:dyDescent="0.2">
      <c r="A5" s="22" t="s">
        <v>543</v>
      </c>
      <c r="B5" s="61">
        <v>687366</v>
      </c>
      <c r="C5" s="50">
        <v>262349</v>
      </c>
      <c r="D5" s="50"/>
      <c r="E5" s="50"/>
      <c r="F5" s="50">
        <v>324161</v>
      </c>
      <c r="G5" s="50"/>
      <c r="H5" s="50">
        <v>75844</v>
      </c>
      <c r="I5" s="50"/>
      <c r="J5" s="50"/>
      <c r="K5" s="50">
        <v>1349720</v>
      </c>
    </row>
    <row r="6" spans="1:11" x14ac:dyDescent="0.2">
      <c r="A6" s="22" t="s">
        <v>635</v>
      </c>
      <c r="B6" s="61"/>
      <c r="C6" s="50"/>
      <c r="D6" s="50"/>
      <c r="E6" s="50"/>
      <c r="F6" s="50"/>
      <c r="G6" s="50"/>
      <c r="H6" s="50"/>
      <c r="I6" s="50">
        <v>254629</v>
      </c>
      <c r="J6" s="50"/>
      <c r="K6" s="50">
        <v>254629</v>
      </c>
    </row>
    <row r="7" spans="1:11" x14ac:dyDescent="0.2">
      <c r="A7" s="22" t="s">
        <v>639</v>
      </c>
      <c r="B7" s="61"/>
      <c r="C7" s="50"/>
      <c r="D7" s="50"/>
      <c r="E7" s="50"/>
      <c r="F7" s="50"/>
      <c r="G7" s="50"/>
      <c r="H7" s="50"/>
      <c r="I7" s="50">
        <v>129325</v>
      </c>
      <c r="J7" s="50"/>
      <c r="K7" s="50">
        <v>129325</v>
      </c>
    </row>
    <row r="8" spans="1:11" x14ac:dyDescent="0.2">
      <c r="A8" s="22" t="s">
        <v>551</v>
      </c>
      <c r="B8" s="61"/>
      <c r="C8" s="50"/>
      <c r="D8" s="50">
        <v>439051</v>
      </c>
      <c r="E8" s="50">
        <v>988924</v>
      </c>
      <c r="F8" s="50"/>
      <c r="G8" s="50"/>
      <c r="H8" s="50"/>
      <c r="I8" s="50"/>
      <c r="J8" s="50"/>
      <c r="K8" s="50">
        <v>1427975</v>
      </c>
    </row>
    <row r="9" spans="1:11" x14ac:dyDescent="0.2">
      <c r="A9" s="22" t="s">
        <v>542</v>
      </c>
      <c r="B9" s="61"/>
      <c r="C9" s="50"/>
      <c r="D9" s="50"/>
      <c r="E9" s="50">
        <v>925246</v>
      </c>
      <c r="F9" s="50">
        <v>288540</v>
      </c>
      <c r="G9" s="50"/>
      <c r="H9" s="50">
        <v>314703</v>
      </c>
      <c r="I9" s="50"/>
      <c r="J9" s="50"/>
      <c r="K9" s="50">
        <v>1528489</v>
      </c>
    </row>
    <row r="10" spans="1:11" x14ac:dyDescent="0.2">
      <c r="A10" s="22" t="s">
        <v>599</v>
      </c>
      <c r="B10" s="61"/>
      <c r="C10" s="50"/>
      <c r="D10" s="50">
        <v>826361</v>
      </c>
      <c r="E10" s="50"/>
      <c r="F10" s="50">
        <v>964712</v>
      </c>
      <c r="G10" s="50"/>
      <c r="H10" s="50">
        <v>250553</v>
      </c>
      <c r="I10" s="50">
        <v>17116</v>
      </c>
      <c r="J10" s="50"/>
      <c r="K10" s="50">
        <v>2058742</v>
      </c>
    </row>
    <row r="11" spans="1:11" x14ac:dyDescent="0.2">
      <c r="A11" s="22" t="s">
        <v>573</v>
      </c>
      <c r="B11" s="61"/>
      <c r="C11" s="50">
        <v>360714</v>
      </c>
      <c r="D11" s="50">
        <v>830626</v>
      </c>
      <c r="E11" s="50">
        <v>1109696</v>
      </c>
      <c r="F11" s="50">
        <v>114027</v>
      </c>
      <c r="G11" s="50">
        <v>511211</v>
      </c>
      <c r="H11" s="50">
        <v>92591</v>
      </c>
      <c r="I11" s="50">
        <v>30765</v>
      </c>
      <c r="J11" s="50"/>
      <c r="K11" s="50">
        <v>3049630</v>
      </c>
    </row>
    <row r="12" spans="1:11" x14ac:dyDescent="0.2">
      <c r="A12" s="22" t="s">
        <v>644</v>
      </c>
      <c r="B12" s="61">
        <v>45715</v>
      </c>
      <c r="C12" s="50"/>
      <c r="D12" s="50"/>
      <c r="E12" s="50"/>
      <c r="F12" s="50"/>
      <c r="G12" s="50">
        <v>986538</v>
      </c>
      <c r="H12" s="50"/>
      <c r="I12" s="50"/>
      <c r="J12" s="50"/>
      <c r="K12" s="50">
        <v>1032253</v>
      </c>
    </row>
    <row r="13" spans="1:11" x14ac:dyDescent="0.2">
      <c r="A13" s="22" t="s">
        <v>562</v>
      </c>
      <c r="B13" s="61"/>
      <c r="C13" s="50">
        <v>90258</v>
      </c>
      <c r="D13" s="50"/>
      <c r="E13" s="50"/>
      <c r="F13" s="50">
        <v>380479</v>
      </c>
      <c r="G13" s="50"/>
      <c r="H13" s="50">
        <v>1126012</v>
      </c>
      <c r="I13" s="50"/>
      <c r="J13" s="50"/>
      <c r="K13" s="50">
        <v>1596749</v>
      </c>
    </row>
    <row r="14" spans="1:11" x14ac:dyDescent="0.2">
      <c r="A14" s="22" t="s">
        <v>627</v>
      </c>
      <c r="B14" s="61"/>
      <c r="C14" s="50"/>
      <c r="D14" s="50"/>
      <c r="E14" s="50"/>
      <c r="F14" s="50"/>
      <c r="G14" s="50">
        <v>66722</v>
      </c>
      <c r="H14" s="50"/>
      <c r="I14" s="50">
        <v>201302</v>
      </c>
      <c r="J14" s="50"/>
      <c r="K14" s="50">
        <v>268024</v>
      </c>
    </row>
    <row r="15" spans="1:11" x14ac:dyDescent="0.2">
      <c r="A15" s="22" t="s">
        <v>584</v>
      </c>
      <c r="B15" s="61"/>
      <c r="C15" s="50">
        <v>210490</v>
      </c>
      <c r="D15" s="50">
        <v>370628</v>
      </c>
      <c r="E15" s="50"/>
      <c r="F15" s="50">
        <v>860053</v>
      </c>
      <c r="G15" s="50"/>
      <c r="H15" s="50">
        <v>290224</v>
      </c>
      <c r="I15" s="50"/>
      <c r="J15" s="50"/>
      <c r="K15" s="50">
        <v>1731395</v>
      </c>
    </row>
    <row r="16" spans="1:11" x14ac:dyDescent="0.2">
      <c r="A16" s="22" t="s">
        <v>634</v>
      </c>
      <c r="B16" s="61"/>
      <c r="C16" s="50"/>
      <c r="D16" s="50"/>
      <c r="E16" s="50"/>
      <c r="F16" s="50"/>
      <c r="G16" s="50">
        <v>412563</v>
      </c>
      <c r="H16" s="50"/>
      <c r="I16" s="50"/>
      <c r="J16" s="50"/>
      <c r="K16" s="50">
        <v>412563</v>
      </c>
    </row>
    <row r="17" spans="1:11" x14ac:dyDescent="0.2">
      <c r="A17" s="22" t="s">
        <v>541</v>
      </c>
      <c r="B17" s="61"/>
      <c r="C17" s="50">
        <v>121981</v>
      </c>
      <c r="D17" s="50"/>
      <c r="E17" s="50"/>
      <c r="F17" s="50">
        <v>1073928</v>
      </c>
      <c r="G17" s="50"/>
      <c r="H17" s="50"/>
      <c r="I17" s="50"/>
      <c r="J17" s="50"/>
      <c r="K17" s="50">
        <v>1195909</v>
      </c>
    </row>
    <row r="18" spans="1:11" x14ac:dyDescent="0.2">
      <c r="A18" s="22" t="s">
        <v>580</v>
      </c>
      <c r="B18" s="61">
        <v>745363</v>
      </c>
      <c r="C18" s="50">
        <v>139027</v>
      </c>
      <c r="D18" s="50">
        <v>699727</v>
      </c>
      <c r="E18" s="50">
        <v>1406987</v>
      </c>
      <c r="F18" s="50">
        <v>450590</v>
      </c>
      <c r="G18" s="50">
        <v>588289</v>
      </c>
      <c r="H18" s="50">
        <v>532144</v>
      </c>
      <c r="I18" s="50">
        <v>75963</v>
      </c>
      <c r="J18" s="50"/>
      <c r="K18" s="50">
        <v>4638090</v>
      </c>
    </row>
    <row r="19" spans="1:11" x14ac:dyDescent="0.2">
      <c r="A19" s="22" t="s">
        <v>612</v>
      </c>
      <c r="B19" s="61"/>
      <c r="C19" s="50">
        <v>312606</v>
      </c>
      <c r="D19" s="50"/>
      <c r="E19" s="50"/>
      <c r="F19" s="50"/>
      <c r="G19" s="50">
        <v>1338876</v>
      </c>
      <c r="H19" s="50">
        <v>293545</v>
      </c>
      <c r="I19" s="50"/>
      <c r="J19" s="50"/>
      <c r="K19" s="50">
        <v>1945027</v>
      </c>
    </row>
    <row r="20" spans="1:11" x14ac:dyDescent="0.2">
      <c r="A20" s="22" t="s">
        <v>632</v>
      </c>
      <c r="B20" s="61">
        <v>410625</v>
      </c>
      <c r="C20" s="50"/>
      <c r="D20" s="50"/>
      <c r="E20" s="50"/>
      <c r="F20" s="50"/>
      <c r="G20" s="50"/>
      <c r="H20" s="50"/>
      <c r="I20" s="50">
        <v>76996</v>
      </c>
      <c r="J20" s="50"/>
      <c r="K20" s="50">
        <v>487621</v>
      </c>
    </row>
    <row r="21" spans="1:11" x14ac:dyDescent="0.2">
      <c r="A21" s="22" t="s">
        <v>549</v>
      </c>
      <c r="B21" s="61"/>
      <c r="C21" s="50"/>
      <c r="D21" s="50">
        <v>528957</v>
      </c>
      <c r="E21" s="50">
        <v>39539</v>
      </c>
      <c r="F21" s="50">
        <v>241680</v>
      </c>
      <c r="G21" s="50"/>
      <c r="H21" s="50">
        <v>129576</v>
      </c>
      <c r="I21" s="50"/>
      <c r="J21" s="50"/>
      <c r="K21" s="50">
        <v>939752</v>
      </c>
    </row>
    <row r="22" spans="1:11" x14ac:dyDescent="0.2">
      <c r="A22" s="22" t="s">
        <v>623</v>
      </c>
      <c r="B22" s="61">
        <v>365557</v>
      </c>
      <c r="C22" s="50"/>
      <c r="D22" s="50"/>
      <c r="E22" s="50"/>
      <c r="F22" s="50"/>
      <c r="G22" s="50">
        <v>124809</v>
      </c>
      <c r="H22" s="50"/>
      <c r="I22" s="50"/>
      <c r="J22" s="50"/>
      <c r="K22" s="50">
        <v>490366</v>
      </c>
    </row>
    <row r="23" spans="1:11" x14ac:dyDescent="0.2">
      <c r="A23" s="22" t="s">
        <v>577</v>
      </c>
      <c r="B23" s="61"/>
      <c r="C23" s="50"/>
      <c r="D23" s="50">
        <v>406872</v>
      </c>
      <c r="E23" s="50"/>
      <c r="F23" s="50">
        <v>768393</v>
      </c>
      <c r="G23" s="50"/>
      <c r="H23" s="50">
        <v>270074</v>
      </c>
      <c r="I23" s="50"/>
      <c r="J23" s="50"/>
      <c r="K23" s="50">
        <v>1445339</v>
      </c>
    </row>
    <row r="24" spans="1:11" x14ac:dyDescent="0.2">
      <c r="A24" s="22" t="s">
        <v>616</v>
      </c>
      <c r="B24" s="61"/>
      <c r="C24" s="50"/>
      <c r="D24" s="50"/>
      <c r="E24" s="50"/>
      <c r="F24" s="50"/>
      <c r="G24" s="50">
        <v>1396786</v>
      </c>
      <c r="H24" s="50"/>
      <c r="I24" s="50">
        <v>274779</v>
      </c>
      <c r="J24" s="50"/>
      <c r="K24" s="50">
        <v>1671565</v>
      </c>
    </row>
    <row r="25" spans="1:11" x14ac:dyDescent="0.2">
      <c r="A25" s="22" t="s">
        <v>565</v>
      </c>
      <c r="B25" s="61"/>
      <c r="C25" s="50">
        <v>288403</v>
      </c>
      <c r="D25" s="50">
        <v>1099668</v>
      </c>
      <c r="E25" s="50">
        <v>683447</v>
      </c>
      <c r="F25" s="50">
        <v>534294</v>
      </c>
      <c r="G25" s="50"/>
      <c r="H25" s="50">
        <v>132849</v>
      </c>
      <c r="I25" s="50"/>
      <c r="J25" s="50"/>
      <c r="K25" s="50">
        <v>2738661</v>
      </c>
    </row>
    <row r="26" spans="1:11" x14ac:dyDescent="0.2">
      <c r="A26" s="22" t="s">
        <v>637</v>
      </c>
      <c r="B26" s="61"/>
      <c r="C26" s="50"/>
      <c r="D26" s="50"/>
      <c r="E26" s="50"/>
      <c r="F26" s="50"/>
      <c r="G26" s="50">
        <v>1688479</v>
      </c>
      <c r="H26" s="50"/>
      <c r="I26" s="50"/>
      <c r="J26" s="50"/>
      <c r="K26" s="50">
        <v>1688479</v>
      </c>
    </row>
    <row r="27" spans="1:11" x14ac:dyDescent="0.2">
      <c r="A27" s="22" t="s">
        <v>546</v>
      </c>
      <c r="B27" s="61"/>
      <c r="C27" s="50"/>
      <c r="D27" s="50"/>
      <c r="E27" s="50">
        <v>647756</v>
      </c>
      <c r="F27" s="50"/>
      <c r="G27" s="50"/>
      <c r="H27" s="50">
        <v>406872</v>
      </c>
      <c r="I27" s="50"/>
      <c r="J27" s="50"/>
      <c r="K27" s="50">
        <v>1054628</v>
      </c>
    </row>
    <row r="28" spans="1:11" x14ac:dyDescent="0.2">
      <c r="A28" s="22" t="s">
        <v>625</v>
      </c>
      <c r="B28" s="61">
        <v>315451</v>
      </c>
      <c r="C28" s="50"/>
      <c r="D28" s="50"/>
      <c r="E28" s="50"/>
      <c r="F28" s="50"/>
      <c r="G28" s="50">
        <v>1051296</v>
      </c>
      <c r="H28" s="50"/>
      <c r="I28" s="50"/>
      <c r="J28" s="50"/>
      <c r="K28" s="50">
        <v>1366747</v>
      </c>
    </row>
    <row r="29" spans="1:11" x14ac:dyDescent="0.2">
      <c r="A29" s="22" t="s">
        <v>581</v>
      </c>
      <c r="B29" s="61"/>
      <c r="C29" s="50">
        <v>24407</v>
      </c>
      <c r="D29" s="50"/>
      <c r="E29" s="50">
        <v>186699</v>
      </c>
      <c r="F29" s="50">
        <v>1180079</v>
      </c>
      <c r="G29" s="50"/>
      <c r="H29" s="50">
        <v>209658</v>
      </c>
      <c r="I29" s="50"/>
      <c r="J29" s="50"/>
      <c r="K29" s="50">
        <v>1600843</v>
      </c>
    </row>
    <row r="30" spans="1:11" x14ac:dyDescent="0.2">
      <c r="A30" s="22" t="s">
        <v>611</v>
      </c>
      <c r="B30" s="61">
        <v>478716</v>
      </c>
      <c r="C30" s="50"/>
      <c r="D30" s="50"/>
      <c r="E30" s="50"/>
      <c r="F30" s="50">
        <v>475985</v>
      </c>
      <c r="G30" s="50"/>
      <c r="H30" s="50">
        <v>156217</v>
      </c>
      <c r="I30" s="50"/>
      <c r="J30" s="50"/>
      <c r="K30" s="50">
        <v>1110918</v>
      </c>
    </row>
    <row r="31" spans="1:11" x14ac:dyDescent="0.2">
      <c r="A31" s="22" t="s">
        <v>592</v>
      </c>
      <c r="B31" s="61"/>
      <c r="C31" s="50"/>
      <c r="D31" s="50"/>
      <c r="E31" s="50">
        <v>1948778</v>
      </c>
      <c r="F31" s="50">
        <v>478444</v>
      </c>
      <c r="G31" s="50">
        <v>1799666</v>
      </c>
      <c r="H31" s="50">
        <v>101281</v>
      </c>
      <c r="I31" s="50"/>
      <c r="J31" s="50"/>
      <c r="K31" s="50">
        <v>4328169</v>
      </c>
    </row>
    <row r="32" spans="1:11" x14ac:dyDescent="0.2">
      <c r="A32" s="22" t="s">
        <v>552</v>
      </c>
      <c r="B32" s="61">
        <v>223608</v>
      </c>
      <c r="C32" s="50">
        <v>637588</v>
      </c>
      <c r="D32" s="50">
        <v>26099</v>
      </c>
      <c r="E32" s="50">
        <v>1063386</v>
      </c>
      <c r="F32" s="50">
        <v>232275</v>
      </c>
      <c r="G32" s="50"/>
      <c r="H32" s="50">
        <v>191426</v>
      </c>
      <c r="I32" s="50">
        <v>262412</v>
      </c>
      <c r="J32" s="50"/>
      <c r="K32" s="50">
        <v>2636794</v>
      </c>
    </row>
    <row r="33" spans="1:11" x14ac:dyDescent="0.2">
      <c r="A33" s="22" t="s">
        <v>554</v>
      </c>
      <c r="B33" s="61"/>
      <c r="C33" s="50">
        <v>216380</v>
      </c>
      <c r="D33" s="50">
        <v>826517</v>
      </c>
      <c r="E33" s="50">
        <v>1141813</v>
      </c>
      <c r="F33" s="50"/>
      <c r="G33" s="50">
        <v>388760</v>
      </c>
      <c r="H33" s="50">
        <v>207419</v>
      </c>
      <c r="I33" s="50"/>
      <c r="J33" s="50"/>
      <c r="K33" s="50">
        <v>2780889</v>
      </c>
    </row>
    <row r="34" spans="1:11" x14ac:dyDescent="0.2">
      <c r="A34" s="22" t="s">
        <v>643</v>
      </c>
      <c r="B34" s="61"/>
      <c r="C34" s="50"/>
      <c r="D34" s="50"/>
      <c r="E34" s="50"/>
      <c r="F34" s="50"/>
      <c r="G34" s="50">
        <v>137009</v>
      </c>
      <c r="H34" s="50"/>
      <c r="I34" s="50">
        <v>50228</v>
      </c>
      <c r="J34" s="50"/>
      <c r="K34" s="50">
        <v>187237</v>
      </c>
    </row>
    <row r="35" spans="1:11" x14ac:dyDescent="0.2">
      <c r="A35" s="22" t="s">
        <v>560</v>
      </c>
      <c r="B35" s="61"/>
      <c r="C35" s="50">
        <v>202445</v>
      </c>
      <c r="D35" s="50"/>
      <c r="E35" s="50">
        <v>510532</v>
      </c>
      <c r="F35" s="50">
        <v>900705</v>
      </c>
      <c r="G35" s="50"/>
      <c r="H35" s="50">
        <v>379478</v>
      </c>
      <c r="I35" s="50"/>
      <c r="J35" s="50"/>
      <c r="K35" s="50">
        <v>1993160</v>
      </c>
    </row>
    <row r="36" spans="1:11" x14ac:dyDescent="0.2">
      <c r="A36" s="22" t="s">
        <v>619</v>
      </c>
      <c r="B36" s="61">
        <v>419932</v>
      </c>
      <c r="C36" s="50"/>
      <c r="D36" s="50"/>
      <c r="E36" s="50"/>
      <c r="F36" s="50"/>
      <c r="G36" s="50"/>
      <c r="H36" s="50"/>
      <c r="I36" s="50">
        <v>61694</v>
      </c>
      <c r="J36" s="50"/>
      <c r="K36" s="50">
        <v>481626</v>
      </c>
    </row>
    <row r="37" spans="1:11" x14ac:dyDescent="0.2">
      <c r="A37" s="22" t="s">
        <v>570</v>
      </c>
      <c r="B37" s="61"/>
      <c r="C37" s="50">
        <v>130189</v>
      </c>
      <c r="D37" s="50"/>
      <c r="E37" s="50">
        <v>3342062</v>
      </c>
      <c r="F37" s="50">
        <v>208408</v>
      </c>
      <c r="G37" s="50"/>
      <c r="H37" s="50"/>
      <c r="I37" s="50"/>
      <c r="J37" s="50"/>
      <c r="K37" s="50">
        <v>3680659</v>
      </c>
    </row>
    <row r="38" spans="1:11" x14ac:dyDescent="0.2">
      <c r="A38" s="22" t="s">
        <v>557</v>
      </c>
      <c r="B38" s="61">
        <v>93887</v>
      </c>
      <c r="C38" s="50">
        <v>166761</v>
      </c>
      <c r="D38" s="50">
        <v>390451</v>
      </c>
      <c r="E38" s="50">
        <v>2411257</v>
      </c>
      <c r="F38" s="50">
        <v>563475</v>
      </c>
      <c r="G38" s="50"/>
      <c r="H38" s="50">
        <v>241756</v>
      </c>
      <c r="I38" s="50">
        <v>111722</v>
      </c>
      <c r="J38" s="50"/>
      <c r="K38" s="50">
        <v>3979309</v>
      </c>
    </row>
    <row r="39" spans="1:11" x14ac:dyDescent="0.2">
      <c r="A39" s="22" t="s">
        <v>640</v>
      </c>
      <c r="B39" s="61">
        <v>497787</v>
      </c>
      <c r="C39" s="50"/>
      <c r="D39" s="50"/>
      <c r="E39" s="50"/>
      <c r="F39" s="50"/>
      <c r="G39" s="50">
        <v>1464232</v>
      </c>
      <c r="H39" s="50"/>
      <c r="I39" s="50"/>
      <c r="J39" s="50"/>
      <c r="K39" s="50">
        <v>1962019</v>
      </c>
    </row>
    <row r="40" spans="1:11" x14ac:dyDescent="0.2">
      <c r="A40" s="22" t="s">
        <v>553</v>
      </c>
      <c r="B40" s="61"/>
      <c r="C40" s="50">
        <v>351040</v>
      </c>
      <c r="D40" s="50">
        <v>533820</v>
      </c>
      <c r="E40" s="50">
        <v>1897606</v>
      </c>
      <c r="F40" s="50">
        <v>1067066</v>
      </c>
      <c r="G40" s="50"/>
      <c r="H40" s="50"/>
      <c r="I40" s="50"/>
      <c r="J40" s="50"/>
      <c r="K40" s="50">
        <v>3849532</v>
      </c>
    </row>
    <row r="41" spans="1:11" x14ac:dyDescent="0.2">
      <c r="A41" s="22" t="s">
        <v>648</v>
      </c>
      <c r="B41" s="61"/>
      <c r="C41" s="50"/>
      <c r="D41" s="50"/>
      <c r="E41" s="50"/>
      <c r="F41" s="50"/>
      <c r="G41" s="50">
        <v>1516639</v>
      </c>
      <c r="H41" s="50"/>
      <c r="I41" s="50">
        <v>186721</v>
      </c>
      <c r="J41" s="50"/>
      <c r="K41" s="50">
        <v>1703360</v>
      </c>
    </row>
    <row r="42" spans="1:11" x14ac:dyDescent="0.2">
      <c r="A42" s="22" t="s">
        <v>576</v>
      </c>
      <c r="B42" s="61"/>
      <c r="C42" s="50">
        <v>166362</v>
      </c>
      <c r="D42" s="50">
        <v>675052</v>
      </c>
      <c r="E42" s="50">
        <v>1489289</v>
      </c>
      <c r="F42" s="50">
        <v>769368</v>
      </c>
      <c r="G42" s="50"/>
      <c r="H42" s="50"/>
      <c r="I42" s="50"/>
      <c r="J42" s="50"/>
      <c r="K42" s="50">
        <v>3100071</v>
      </c>
    </row>
    <row r="43" spans="1:11" x14ac:dyDescent="0.2">
      <c r="A43" s="22" t="s">
        <v>622</v>
      </c>
      <c r="B43" s="61">
        <v>974286</v>
      </c>
      <c r="C43" s="50"/>
      <c r="D43" s="50"/>
      <c r="E43" s="50"/>
      <c r="F43" s="50"/>
      <c r="G43" s="50"/>
      <c r="H43" s="50"/>
      <c r="I43" s="50"/>
      <c r="J43" s="50"/>
      <c r="K43" s="50">
        <v>974286</v>
      </c>
    </row>
    <row r="44" spans="1:11" x14ac:dyDescent="0.2">
      <c r="A44" s="22" t="s">
        <v>555</v>
      </c>
      <c r="B44" s="61"/>
      <c r="C44" s="50">
        <v>322852</v>
      </c>
      <c r="D44" s="50">
        <v>287258</v>
      </c>
      <c r="E44" s="50">
        <v>1478425</v>
      </c>
      <c r="F44" s="50"/>
      <c r="G44" s="50"/>
      <c r="H44" s="50">
        <v>311341</v>
      </c>
      <c r="I44" s="50"/>
      <c r="J44" s="50"/>
      <c r="K44" s="50">
        <v>2399876</v>
      </c>
    </row>
    <row r="45" spans="1:11" x14ac:dyDescent="0.2">
      <c r="A45" s="22" t="s">
        <v>638</v>
      </c>
      <c r="B45" s="61"/>
      <c r="C45" s="50"/>
      <c r="D45" s="50"/>
      <c r="E45" s="50"/>
      <c r="F45" s="50"/>
      <c r="G45" s="50"/>
      <c r="H45" s="50"/>
      <c r="I45" s="50">
        <v>91398</v>
      </c>
      <c r="J45" s="50"/>
      <c r="K45" s="50">
        <v>91398</v>
      </c>
    </row>
    <row r="46" spans="1:11" x14ac:dyDescent="0.2">
      <c r="A46" s="22" t="s">
        <v>548</v>
      </c>
      <c r="B46" s="61"/>
      <c r="C46" s="50">
        <v>171000</v>
      </c>
      <c r="D46" s="50"/>
      <c r="E46" s="50">
        <v>700778</v>
      </c>
      <c r="F46" s="50">
        <v>527366</v>
      </c>
      <c r="G46" s="50"/>
      <c r="H46" s="50">
        <v>218020</v>
      </c>
      <c r="I46" s="50"/>
      <c r="J46" s="50"/>
      <c r="K46" s="50">
        <v>1617164</v>
      </c>
    </row>
    <row r="47" spans="1:11" x14ac:dyDescent="0.2">
      <c r="A47" s="22" t="s">
        <v>655</v>
      </c>
      <c r="B47" s="61"/>
      <c r="C47" s="50"/>
      <c r="D47" s="50"/>
      <c r="E47" s="50"/>
      <c r="F47" s="50"/>
      <c r="G47" s="50"/>
      <c r="H47" s="50"/>
      <c r="I47" s="50">
        <v>249952</v>
      </c>
      <c r="J47" s="50"/>
      <c r="K47" s="50">
        <v>249952</v>
      </c>
    </row>
    <row r="48" spans="1:11" x14ac:dyDescent="0.2">
      <c r="A48" s="22" t="s">
        <v>600</v>
      </c>
      <c r="B48" s="61"/>
      <c r="C48" s="50"/>
      <c r="D48" s="50">
        <v>135548</v>
      </c>
      <c r="E48" s="50">
        <v>1174684</v>
      </c>
      <c r="F48" s="50"/>
      <c r="G48" s="50"/>
      <c r="H48" s="50"/>
      <c r="I48" s="50"/>
      <c r="J48" s="50"/>
      <c r="K48" s="50">
        <v>1310232</v>
      </c>
    </row>
    <row r="49" spans="1:11" x14ac:dyDescent="0.2">
      <c r="A49" s="22" t="s">
        <v>653</v>
      </c>
      <c r="B49" s="61"/>
      <c r="C49" s="50"/>
      <c r="D49" s="50"/>
      <c r="E49" s="50"/>
      <c r="F49" s="50"/>
      <c r="G49" s="50"/>
      <c r="H49" s="50"/>
      <c r="I49" s="50">
        <v>260798</v>
      </c>
      <c r="J49" s="50"/>
      <c r="K49" s="50">
        <v>260798</v>
      </c>
    </row>
    <row r="50" spans="1:11" x14ac:dyDescent="0.2">
      <c r="A50" s="22" t="s">
        <v>597</v>
      </c>
      <c r="B50" s="61"/>
      <c r="C50" s="50">
        <v>223751</v>
      </c>
      <c r="D50" s="50"/>
      <c r="E50" s="50">
        <v>360275</v>
      </c>
      <c r="F50" s="50">
        <v>707118</v>
      </c>
      <c r="G50" s="50"/>
      <c r="H50" s="50"/>
      <c r="I50" s="50"/>
      <c r="J50" s="50"/>
      <c r="K50" s="50">
        <v>1291144</v>
      </c>
    </row>
    <row r="51" spans="1:11" x14ac:dyDescent="0.2">
      <c r="A51" s="22" t="s">
        <v>547</v>
      </c>
      <c r="B51" s="61"/>
      <c r="C51" s="50"/>
      <c r="D51" s="50"/>
      <c r="E51" s="50">
        <v>374422</v>
      </c>
      <c r="F51" s="50">
        <v>508037</v>
      </c>
      <c r="G51" s="50">
        <v>1285521</v>
      </c>
      <c r="H51" s="50">
        <v>627059</v>
      </c>
      <c r="I51" s="50"/>
      <c r="J51" s="50"/>
      <c r="K51" s="50">
        <v>2795039</v>
      </c>
    </row>
    <row r="52" spans="1:11" x14ac:dyDescent="0.2">
      <c r="A52" s="22" t="s">
        <v>550</v>
      </c>
      <c r="B52" s="61">
        <v>552453</v>
      </c>
      <c r="C52" s="50"/>
      <c r="D52" s="50">
        <v>316611</v>
      </c>
      <c r="E52" s="50">
        <v>1110731</v>
      </c>
      <c r="F52" s="50"/>
      <c r="G52" s="50"/>
      <c r="H52" s="50">
        <v>299571</v>
      </c>
      <c r="I52" s="50"/>
      <c r="J52" s="50"/>
      <c r="K52" s="50">
        <v>2279366</v>
      </c>
    </row>
    <row r="53" spans="1:11" x14ac:dyDescent="0.2">
      <c r="A53" s="22" t="s">
        <v>617</v>
      </c>
      <c r="B53" s="61"/>
      <c r="C53" s="50"/>
      <c r="D53" s="50"/>
      <c r="E53" s="50"/>
      <c r="F53" s="50"/>
      <c r="G53" s="50">
        <v>573247</v>
      </c>
      <c r="H53" s="50"/>
      <c r="I53" s="50">
        <v>66759</v>
      </c>
      <c r="J53" s="50"/>
      <c r="K53" s="50">
        <v>640006</v>
      </c>
    </row>
    <row r="54" spans="1:11" x14ac:dyDescent="0.2">
      <c r="A54" s="22" t="s">
        <v>567</v>
      </c>
      <c r="B54" s="61"/>
      <c r="C54" s="50">
        <v>204332</v>
      </c>
      <c r="D54" s="50">
        <v>443958</v>
      </c>
      <c r="E54" s="50">
        <v>717792</v>
      </c>
      <c r="F54" s="50">
        <v>968097</v>
      </c>
      <c r="G54" s="50"/>
      <c r="H54" s="50"/>
      <c r="I54" s="50"/>
      <c r="J54" s="50"/>
      <c r="K54" s="50">
        <v>2334179</v>
      </c>
    </row>
    <row r="55" spans="1:11" x14ac:dyDescent="0.2">
      <c r="A55" s="22" t="s">
        <v>620</v>
      </c>
      <c r="B55" s="61">
        <v>605884</v>
      </c>
      <c r="C55" s="50"/>
      <c r="D55" s="50"/>
      <c r="E55" s="50"/>
      <c r="F55" s="50"/>
      <c r="G55" s="50"/>
      <c r="H55" s="50"/>
      <c r="I55" s="50">
        <v>152371</v>
      </c>
      <c r="J55" s="50"/>
      <c r="K55" s="50">
        <v>758255</v>
      </c>
    </row>
    <row r="56" spans="1:11" x14ac:dyDescent="0.2">
      <c r="A56" s="22" t="s">
        <v>572</v>
      </c>
      <c r="B56" s="61"/>
      <c r="C56" s="50">
        <v>175158</v>
      </c>
      <c r="D56" s="50">
        <v>42252</v>
      </c>
      <c r="E56" s="50">
        <v>268687</v>
      </c>
      <c r="F56" s="50">
        <v>187171</v>
      </c>
      <c r="G56" s="50"/>
      <c r="H56" s="50">
        <v>171313</v>
      </c>
      <c r="I56" s="50"/>
      <c r="J56" s="50"/>
      <c r="K56" s="50">
        <v>844581</v>
      </c>
    </row>
    <row r="57" spans="1:11" x14ac:dyDescent="0.2">
      <c r="A57" s="22" t="s">
        <v>559</v>
      </c>
      <c r="B57" s="61"/>
      <c r="C57" s="50">
        <v>155118</v>
      </c>
      <c r="D57" s="50">
        <v>618642</v>
      </c>
      <c r="E57" s="50"/>
      <c r="F57" s="50">
        <v>212947</v>
      </c>
      <c r="G57" s="50">
        <v>596685</v>
      </c>
      <c r="H57" s="50">
        <v>731403</v>
      </c>
      <c r="I57" s="50">
        <v>82080</v>
      </c>
      <c r="J57" s="50"/>
      <c r="K57" s="50">
        <v>2396875</v>
      </c>
    </row>
    <row r="58" spans="1:11" x14ac:dyDescent="0.2">
      <c r="A58" s="22" t="s">
        <v>636</v>
      </c>
      <c r="B58" s="61"/>
      <c r="C58" s="50"/>
      <c r="D58" s="50"/>
      <c r="E58" s="50"/>
      <c r="F58" s="50"/>
      <c r="G58" s="50"/>
      <c r="H58" s="50"/>
      <c r="I58" s="50">
        <v>83872</v>
      </c>
      <c r="J58" s="50"/>
      <c r="K58" s="50">
        <v>83872</v>
      </c>
    </row>
    <row r="59" spans="1:11" x14ac:dyDescent="0.2">
      <c r="A59" s="22" t="s">
        <v>544</v>
      </c>
      <c r="B59" s="61"/>
      <c r="C59" s="50"/>
      <c r="D59" s="50">
        <v>328081</v>
      </c>
      <c r="E59" s="50">
        <v>754316</v>
      </c>
      <c r="F59" s="50"/>
      <c r="G59" s="50"/>
      <c r="H59" s="50">
        <v>20376</v>
      </c>
      <c r="I59" s="50"/>
      <c r="J59" s="50"/>
      <c r="K59" s="50">
        <v>1102773</v>
      </c>
    </row>
    <row r="60" spans="1:11" x14ac:dyDescent="0.2">
      <c r="A60" s="22" t="s">
        <v>624</v>
      </c>
      <c r="B60" s="61">
        <v>125859</v>
      </c>
      <c r="C60" s="50"/>
      <c r="D60" s="50"/>
      <c r="E60" s="50"/>
      <c r="F60" s="50"/>
      <c r="G60" s="50"/>
      <c r="H60" s="50"/>
      <c r="I60" s="50"/>
      <c r="J60" s="50"/>
      <c r="K60" s="50">
        <v>125859</v>
      </c>
    </row>
    <row r="61" spans="1:11" x14ac:dyDescent="0.2">
      <c r="A61" s="22" t="s">
        <v>607</v>
      </c>
      <c r="B61" s="61"/>
      <c r="C61" s="50">
        <v>91865</v>
      </c>
      <c r="D61" s="50">
        <v>486718</v>
      </c>
      <c r="E61" s="50"/>
      <c r="F61" s="50">
        <v>21125</v>
      </c>
      <c r="G61" s="50"/>
      <c r="H61" s="50"/>
      <c r="I61" s="50"/>
      <c r="J61" s="50"/>
      <c r="K61" s="50">
        <v>599708</v>
      </c>
    </row>
    <row r="62" spans="1:11" x14ac:dyDescent="0.2">
      <c r="A62" s="22" t="s">
        <v>649</v>
      </c>
      <c r="B62" s="61"/>
      <c r="C62" s="50"/>
      <c r="D62" s="50"/>
      <c r="E62" s="50"/>
      <c r="F62" s="50"/>
      <c r="G62" s="50"/>
      <c r="H62" s="50"/>
      <c r="I62" s="50">
        <v>38680</v>
      </c>
      <c r="J62" s="50"/>
      <c r="K62" s="50">
        <v>38680</v>
      </c>
    </row>
    <row r="63" spans="1:11" x14ac:dyDescent="0.2">
      <c r="A63" s="22" t="s">
        <v>579</v>
      </c>
      <c r="B63" s="61"/>
      <c r="C63" s="50"/>
      <c r="D63" s="50">
        <v>952822</v>
      </c>
      <c r="E63" s="50"/>
      <c r="F63" s="50"/>
      <c r="G63" s="50"/>
      <c r="H63" s="50">
        <v>341049</v>
      </c>
      <c r="I63" s="50"/>
      <c r="J63" s="50"/>
      <c r="K63" s="50">
        <v>1293871</v>
      </c>
    </row>
    <row r="64" spans="1:11" x14ac:dyDescent="0.2">
      <c r="A64" s="22" t="s">
        <v>587</v>
      </c>
      <c r="B64" s="61"/>
      <c r="C64" s="50">
        <v>153171</v>
      </c>
      <c r="D64" s="50">
        <v>103241</v>
      </c>
      <c r="E64" s="50">
        <v>528863</v>
      </c>
      <c r="F64" s="50">
        <v>458773</v>
      </c>
      <c r="G64" s="50">
        <v>255034</v>
      </c>
      <c r="H64" s="50">
        <v>484431</v>
      </c>
      <c r="I64" s="50">
        <v>87595</v>
      </c>
      <c r="J64" s="50"/>
      <c r="K64" s="50">
        <v>2071108</v>
      </c>
    </row>
    <row r="65" spans="1:11" x14ac:dyDescent="0.2">
      <c r="A65" s="22" t="s">
        <v>631</v>
      </c>
      <c r="B65" s="61"/>
      <c r="C65" s="50"/>
      <c r="D65" s="50"/>
      <c r="E65" s="50"/>
      <c r="F65" s="50"/>
      <c r="G65" s="50">
        <v>1568930</v>
      </c>
      <c r="H65" s="50"/>
      <c r="I65" s="50">
        <v>258334</v>
      </c>
      <c r="J65" s="50"/>
      <c r="K65" s="50">
        <v>1827264</v>
      </c>
    </row>
    <row r="66" spans="1:11" x14ac:dyDescent="0.2">
      <c r="A66" s="22" t="s">
        <v>590</v>
      </c>
      <c r="B66" s="61"/>
      <c r="C66" s="50">
        <v>82157</v>
      </c>
      <c r="D66" s="50">
        <v>2420702</v>
      </c>
      <c r="E66" s="50">
        <v>168869</v>
      </c>
      <c r="F66" s="50"/>
      <c r="G66" s="50"/>
      <c r="H66" s="50"/>
      <c r="I66" s="50"/>
      <c r="J66" s="50"/>
      <c r="K66" s="50">
        <v>2671728</v>
      </c>
    </row>
    <row r="67" spans="1:11" x14ac:dyDescent="0.2">
      <c r="A67" s="22" t="s">
        <v>571</v>
      </c>
      <c r="B67" s="61">
        <v>613899</v>
      </c>
      <c r="C67" s="50">
        <v>227067</v>
      </c>
      <c r="D67" s="50">
        <v>312984</v>
      </c>
      <c r="E67" s="50">
        <v>1168254</v>
      </c>
      <c r="F67" s="50">
        <v>267547</v>
      </c>
      <c r="G67" s="50"/>
      <c r="H67" s="50">
        <v>1309</v>
      </c>
      <c r="I67" s="50">
        <v>211991</v>
      </c>
      <c r="J67" s="50"/>
      <c r="K67" s="50">
        <v>2803051</v>
      </c>
    </row>
    <row r="68" spans="1:11" x14ac:dyDescent="0.2">
      <c r="A68" s="22" t="s">
        <v>647</v>
      </c>
      <c r="B68" s="61"/>
      <c r="C68" s="50"/>
      <c r="D68" s="50"/>
      <c r="E68" s="50"/>
      <c r="F68" s="50"/>
      <c r="G68" s="50">
        <v>600917</v>
      </c>
      <c r="H68" s="50"/>
      <c r="I68" s="50">
        <v>44132</v>
      </c>
      <c r="J68" s="50"/>
      <c r="K68" s="50">
        <v>645049</v>
      </c>
    </row>
    <row r="69" spans="1:11" x14ac:dyDescent="0.2">
      <c r="A69" s="22" t="s">
        <v>574</v>
      </c>
      <c r="B69" s="61"/>
      <c r="C69" s="50">
        <v>139503</v>
      </c>
      <c r="D69" s="50">
        <v>471683</v>
      </c>
      <c r="E69" s="50">
        <v>868881</v>
      </c>
      <c r="F69" s="50">
        <v>326530</v>
      </c>
      <c r="G69" s="50"/>
      <c r="H69" s="50">
        <v>155642</v>
      </c>
      <c r="I69" s="50"/>
      <c r="J69" s="50"/>
      <c r="K69" s="50">
        <v>1962239</v>
      </c>
    </row>
    <row r="70" spans="1:11" x14ac:dyDescent="0.2">
      <c r="A70" s="22" t="s">
        <v>621</v>
      </c>
      <c r="B70" s="61"/>
      <c r="C70" s="50"/>
      <c r="D70" s="50"/>
      <c r="E70" s="50"/>
      <c r="F70" s="50"/>
      <c r="G70" s="50"/>
      <c r="H70" s="50"/>
      <c r="I70" s="50">
        <v>148912</v>
      </c>
      <c r="J70" s="50"/>
      <c r="K70" s="50">
        <v>148912</v>
      </c>
    </row>
    <row r="71" spans="1:11" x14ac:dyDescent="0.2">
      <c r="A71" s="22" t="s">
        <v>604</v>
      </c>
      <c r="B71" s="61"/>
      <c r="C71" s="50">
        <v>117700</v>
      </c>
      <c r="D71" s="50"/>
      <c r="E71" s="50">
        <v>434480</v>
      </c>
      <c r="F71" s="50"/>
      <c r="G71" s="50"/>
      <c r="H71" s="50">
        <v>234222</v>
      </c>
      <c r="I71" s="50"/>
      <c r="J71" s="50"/>
      <c r="K71" s="50">
        <v>786402</v>
      </c>
    </row>
    <row r="72" spans="1:11" x14ac:dyDescent="0.2">
      <c r="A72" s="22" t="s">
        <v>589</v>
      </c>
      <c r="B72" s="61">
        <v>323617</v>
      </c>
      <c r="C72" s="50">
        <v>385546</v>
      </c>
      <c r="D72" s="50">
        <v>1432881</v>
      </c>
      <c r="E72" s="50"/>
      <c r="F72" s="50">
        <v>78862</v>
      </c>
      <c r="G72" s="50">
        <v>1450139</v>
      </c>
      <c r="H72" s="50"/>
      <c r="I72" s="50"/>
      <c r="J72" s="50"/>
      <c r="K72" s="50">
        <v>3671045</v>
      </c>
    </row>
    <row r="73" spans="1:11" x14ac:dyDescent="0.2">
      <c r="A73" s="22" t="s">
        <v>654</v>
      </c>
      <c r="B73" s="61"/>
      <c r="C73" s="50"/>
      <c r="D73" s="50"/>
      <c r="E73" s="50"/>
      <c r="F73" s="50"/>
      <c r="G73" s="50">
        <v>778929</v>
      </c>
      <c r="H73" s="50"/>
      <c r="I73" s="50"/>
      <c r="J73" s="50"/>
      <c r="K73" s="50">
        <v>778929</v>
      </c>
    </row>
    <row r="74" spans="1:11" x14ac:dyDescent="0.2">
      <c r="A74" s="22" t="s">
        <v>598</v>
      </c>
      <c r="B74" s="61"/>
      <c r="C74" s="50">
        <v>215575</v>
      </c>
      <c r="D74" s="50">
        <v>815837</v>
      </c>
      <c r="E74" s="50"/>
      <c r="F74" s="50">
        <v>11592</v>
      </c>
      <c r="G74" s="50"/>
      <c r="H74" s="50"/>
      <c r="I74" s="50"/>
      <c r="J74" s="50"/>
      <c r="K74" s="50">
        <v>1043004</v>
      </c>
    </row>
    <row r="75" spans="1:11" x14ac:dyDescent="0.2">
      <c r="A75" s="22" t="s">
        <v>601</v>
      </c>
      <c r="B75" s="61">
        <v>396880</v>
      </c>
      <c r="C75" s="50">
        <v>179295</v>
      </c>
      <c r="D75" s="50">
        <v>475179</v>
      </c>
      <c r="E75" s="50">
        <v>991975</v>
      </c>
      <c r="F75" s="50">
        <v>113044</v>
      </c>
      <c r="G75" s="50"/>
      <c r="H75" s="50"/>
      <c r="I75" s="50"/>
      <c r="J75" s="50"/>
      <c r="K75" s="50">
        <v>2156373</v>
      </c>
    </row>
    <row r="76" spans="1:11" x14ac:dyDescent="0.2">
      <c r="A76" s="22" t="s">
        <v>645</v>
      </c>
      <c r="B76" s="61"/>
      <c r="C76" s="50"/>
      <c r="D76" s="50"/>
      <c r="E76" s="50"/>
      <c r="F76" s="50"/>
      <c r="G76" s="50">
        <v>505260</v>
      </c>
      <c r="H76" s="50"/>
      <c r="I76" s="50">
        <v>81373</v>
      </c>
      <c r="J76" s="50"/>
      <c r="K76" s="50">
        <v>586633</v>
      </c>
    </row>
    <row r="77" spans="1:11" x14ac:dyDescent="0.2">
      <c r="A77" s="22" t="s">
        <v>563</v>
      </c>
      <c r="B77" s="61"/>
      <c r="C77" s="50">
        <v>450352</v>
      </c>
      <c r="D77" s="50">
        <v>341456</v>
      </c>
      <c r="E77" s="50">
        <v>2319338</v>
      </c>
      <c r="F77" s="50">
        <v>319709</v>
      </c>
      <c r="G77" s="50"/>
      <c r="H77" s="50">
        <v>272253</v>
      </c>
      <c r="I77" s="50"/>
      <c r="J77" s="50"/>
      <c r="K77" s="50">
        <v>3703108</v>
      </c>
    </row>
    <row r="78" spans="1:11" x14ac:dyDescent="0.2">
      <c r="A78" s="22" t="s">
        <v>614</v>
      </c>
      <c r="B78" s="61"/>
      <c r="C78" s="50"/>
      <c r="D78" s="50"/>
      <c r="E78" s="50"/>
      <c r="F78" s="50"/>
      <c r="G78" s="50"/>
      <c r="H78" s="50"/>
      <c r="I78" s="50">
        <v>221368</v>
      </c>
      <c r="J78" s="50"/>
      <c r="K78" s="50">
        <v>221368</v>
      </c>
    </row>
    <row r="79" spans="1:11" x14ac:dyDescent="0.2">
      <c r="A79" s="22" t="s">
        <v>603</v>
      </c>
      <c r="B79" s="61"/>
      <c r="C79" s="50">
        <v>76918</v>
      </c>
      <c r="D79" s="50"/>
      <c r="E79" s="50"/>
      <c r="F79" s="50">
        <v>59969</v>
      </c>
      <c r="G79" s="50"/>
      <c r="H79" s="50">
        <v>295364</v>
      </c>
      <c r="I79" s="50"/>
      <c r="J79" s="50"/>
      <c r="K79" s="50">
        <v>432251</v>
      </c>
    </row>
    <row r="80" spans="1:11" x14ac:dyDescent="0.2">
      <c r="A80" s="22" t="s">
        <v>545</v>
      </c>
      <c r="B80" s="61"/>
      <c r="C80" s="50"/>
      <c r="D80" s="50">
        <v>1492701</v>
      </c>
      <c r="E80" s="50">
        <v>517252</v>
      </c>
      <c r="F80" s="50"/>
      <c r="G80" s="50">
        <v>852592</v>
      </c>
      <c r="H80" s="50">
        <v>275591</v>
      </c>
      <c r="I80" s="50"/>
      <c r="J80" s="50"/>
      <c r="K80" s="50">
        <v>3138136</v>
      </c>
    </row>
    <row r="81" spans="1:11" x14ac:dyDescent="0.2">
      <c r="A81" s="22" t="s">
        <v>595</v>
      </c>
      <c r="B81" s="61">
        <v>292652</v>
      </c>
      <c r="C81" s="50"/>
      <c r="D81" s="50"/>
      <c r="E81" s="50"/>
      <c r="F81" s="50">
        <v>1141198</v>
      </c>
      <c r="G81" s="50"/>
      <c r="H81" s="50">
        <v>37078</v>
      </c>
      <c r="I81" s="50"/>
      <c r="J81" s="50"/>
      <c r="K81" s="50">
        <v>1470928</v>
      </c>
    </row>
    <row r="82" spans="1:11" x14ac:dyDescent="0.2">
      <c r="A82" s="22" t="s">
        <v>582</v>
      </c>
      <c r="B82" s="61"/>
      <c r="C82" s="50">
        <v>62507</v>
      </c>
      <c r="D82" s="50"/>
      <c r="E82" s="50"/>
      <c r="F82" s="50">
        <v>773019</v>
      </c>
      <c r="G82" s="50"/>
      <c r="H82" s="50"/>
      <c r="I82" s="50">
        <v>236517</v>
      </c>
      <c r="J82" s="50"/>
      <c r="K82" s="50">
        <v>1072043</v>
      </c>
    </row>
    <row r="83" spans="1:11" x14ac:dyDescent="0.2">
      <c r="A83" s="22" t="s">
        <v>608</v>
      </c>
      <c r="B83" s="61">
        <v>424240</v>
      </c>
      <c r="C83" s="50"/>
      <c r="D83" s="50">
        <v>67551</v>
      </c>
      <c r="E83" s="50">
        <v>1045385</v>
      </c>
      <c r="F83" s="50"/>
      <c r="G83" s="50"/>
      <c r="H83" s="50">
        <v>212215</v>
      </c>
      <c r="I83" s="50"/>
      <c r="J83" s="50"/>
      <c r="K83" s="50">
        <v>1749391</v>
      </c>
    </row>
    <row r="84" spans="1:11" x14ac:dyDescent="0.2">
      <c r="A84" s="22" t="s">
        <v>613</v>
      </c>
      <c r="B84" s="61">
        <v>68619</v>
      </c>
      <c r="C84" s="50"/>
      <c r="D84" s="50"/>
      <c r="E84" s="50"/>
      <c r="F84" s="50"/>
      <c r="G84" s="50"/>
      <c r="H84" s="50"/>
      <c r="I84" s="50">
        <v>255968</v>
      </c>
      <c r="J84" s="50"/>
      <c r="K84" s="50">
        <v>324587</v>
      </c>
    </row>
    <row r="85" spans="1:11" x14ac:dyDescent="0.2">
      <c r="A85" s="22" t="s">
        <v>602</v>
      </c>
      <c r="B85" s="61"/>
      <c r="C85" s="50">
        <v>115444</v>
      </c>
      <c r="D85" s="50">
        <v>520248</v>
      </c>
      <c r="E85" s="50">
        <v>32717</v>
      </c>
      <c r="F85" s="50"/>
      <c r="G85" s="50"/>
      <c r="H85" s="50"/>
      <c r="I85" s="50"/>
      <c r="J85" s="50"/>
      <c r="K85" s="50">
        <v>668409</v>
      </c>
    </row>
    <row r="86" spans="1:11" x14ac:dyDescent="0.2">
      <c r="A86" s="22" t="s">
        <v>626</v>
      </c>
      <c r="B86" s="61"/>
      <c r="C86" s="50"/>
      <c r="D86" s="50"/>
      <c r="E86" s="50"/>
      <c r="F86" s="50"/>
      <c r="G86" s="50">
        <v>236489</v>
      </c>
      <c r="H86" s="50"/>
      <c r="I86" s="50"/>
      <c r="J86" s="50"/>
      <c r="K86" s="50">
        <v>236489</v>
      </c>
    </row>
    <row r="87" spans="1:11" x14ac:dyDescent="0.2">
      <c r="A87" s="22" t="s">
        <v>609</v>
      </c>
      <c r="B87" s="61"/>
      <c r="C87" s="50">
        <v>95084</v>
      </c>
      <c r="D87" s="50"/>
      <c r="E87" s="50"/>
      <c r="F87" s="50"/>
      <c r="G87" s="50"/>
      <c r="H87" s="50">
        <v>173472</v>
      </c>
      <c r="I87" s="50"/>
      <c r="J87" s="50"/>
      <c r="K87" s="50">
        <v>268556</v>
      </c>
    </row>
    <row r="88" spans="1:11" x14ac:dyDescent="0.2">
      <c r="A88" s="22" t="s">
        <v>596</v>
      </c>
      <c r="B88" s="61">
        <v>160099</v>
      </c>
      <c r="C88" s="50">
        <v>313672</v>
      </c>
      <c r="D88" s="50"/>
      <c r="E88" s="50"/>
      <c r="F88" s="50">
        <v>196583</v>
      </c>
      <c r="G88" s="50"/>
      <c r="H88" s="50"/>
      <c r="I88" s="50"/>
      <c r="J88" s="50"/>
      <c r="K88" s="50">
        <v>670354</v>
      </c>
    </row>
    <row r="89" spans="1:11" x14ac:dyDescent="0.2">
      <c r="A89" s="22" t="s">
        <v>646</v>
      </c>
      <c r="B89" s="61"/>
      <c r="C89" s="50"/>
      <c r="D89" s="50"/>
      <c r="E89" s="50"/>
      <c r="F89" s="50"/>
      <c r="G89" s="50">
        <v>591103</v>
      </c>
      <c r="H89" s="50"/>
      <c r="I89" s="50">
        <v>253359</v>
      </c>
      <c r="J89" s="50"/>
      <c r="K89" s="50">
        <v>844462</v>
      </c>
    </row>
    <row r="90" spans="1:11" x14ac:dyDescent="0.2">
      <c r="A90" s="22" t="s">
        <v>564</v>
      </c>
      <c r="B90" s="61"/>
      <c r="C90" s="50">
        <v>293041</v>
      </c>
      <c r="D90" s="50">
        <v>133502</v>
      </c>
      <c r="E90" s="50">
        <v>58696</v>
      </c>
      <c r="F90" s="50">
        <v>786202</v>
      </c>
      <c r="G90" s="50"/>
      <c r="H90" s="50">
        <v>400958</v>
      </c>
      <c r="I90" s="50"/>
      <c r="J90" s="50"/>
      <c r="K90" s="50">
        <v>1672399</v>
      </c>
    </row>
    <row r="91" spans="1:11" x14ac:dyDescent="0.2">
      <c r="A91" s="22" t="s">
        <v>615</v>
      </c>
      <c r="B91" s="61">
        <v>180002</v>
      </c>
      <c r="C91" s="50"/>
      <c r="D91" s="50"/>
      <c r="E91" s="50"/>
      <c r="F91" s="50"/>
      <c r="G91" s="50">
        <v>671952</v>
      </c>
      <c r="H91" s="50"/>
      <c r="I91" s="50">
        <v>197031</v>
      </c>
      <c r="J91" s="50"/>
      <c r="K91" s="50">
        <v>1048985</v>
      </c>
    </row>
    <row r="92" spans="1:11" x14ac:dyDescent="0.2">
      <c r="A92" s="22" t="s">
        <v>585</v>
      </c>
      <c r="B92" s="61"/>
      <c r="C92" s="50">
        <v>47856</v>
      </c>
      <c r="D92" s="50">
        <v>771559</v>
      </c>
      <c r="E92" s="50">
        <v>1130199</v>
      </c>
      <c r="F92" s="50"/>
      <c r="G92" s="50"/>
      <c r="H92" s="50">
        <v>511309</v>
      </c>
      <c r="I92" s="50"/>
      <c r="J92" s="50"/>
      <c r="K92" s="50">
        <v>2460923</v>
      </c>
    </row>
    <row r="93" spans="1:11" x14ac:dyDescent="0.2">
      <c r="A93" s="22" t="s">
        <v>628</v>
      </c>
      <c r="B93" s="61">
        <v>383113</v>
      </c>
      <c r="C93" s="50"/>
      <c r="D93" s="50"/>
      <c r="E93" s="50"/>
      <c r="F93" s="50"/>
      <c r="G93" s="50"/>
      <c r="H93" s="50"/>
      <c r="I93" s="50"/>
      <c r="J93" s="50"/>
      <c r="K93" s="50">
        <v>383113</v>
      </c>
    </row>
    <row r="94" spans="1:11" x14ac:dyDescent="0.2">
      <c r="A94" s="22" t="s">
        <v>610</v>
      </c>
      <c r="B94" s="61"/>
      <c r="C94" s="50">
        <v>289415</v>
      </c>
      <c r="D94" s="50"/>
      <c r="E94" s="50"/>
      <c r="F94" s="50">
        <v>301294</v>
      </c>
      <c r="G94" s="50"/>
      <c r="H94" s="50"/>
      <c r="I94" s="50"/>
      <c r="J94" s="50"/>
      <c r="K94" s="50">
        <v>590709</v>
      </c>
    </row>
    <row r="95" spans="1:11" x14ac:dyDescent="0.2">
      <c r="A95" s="22" t="s">
        <v>568</v>
      </c>
      <c r="B95" s="61">
        <v>369171</v>
      </c>
      <c r="C95" s="50">
        <v>262606</v>
      </c>
      <c r="D95" s="50"/>
      <c r="E95" s="50"/>
      <c r="F95" s="50">
        <v>236747</v>
      </c>
      <c r="G95" s="50">
        <v>1289272</v>
      </c>
      <c r="H95" s="50">
        <v>536200</v>
      </c>
      <c r="I95" s="50"/>
      <c r="J95" s="50"/>
      <c r="K95" s="50">
        <v>2693996</v>
      </c>
    </row>
    <row r="96" spans="1:11" x14ac:dyDescent="0.2">
      <c r="A96" s="22" t="s">
        <v>605</v>
      </c>
      <c r="B96" s="61"/>
      <c r="C96" s="50">
        <v>131337</v>
      </c>
      <c r="D96" s="50">
        <v>585515</v>
      </c>
      <c r="E96" s="50"/>
      <c r="F96" s="50"/>
      <c r="G96" s="50">
        <v>545614</v>
      </c>
      <c r="H96" s="50">
        <v>20644</v>
      </c>
      <c r="I96" s="50"/>
      <c r="J96" s="50"/>
      <c r="K96" s="50">
        <v>1283110</v>
      </c>
    </row>
    <row r="97" spans="1:11" x14ac:dyDescent="0.2">
      <c r="A97" s="22" t="s">
        <v>575</v>
      </c>
      <c r="B97" s="61"/>
      <c r="C97" s="50">
        <v>207026</v>
      </c>
      <c r="D97" s="50"/>
      <c r="E97" s="50"/>
      <c r="F97" s="50">
        <v>292027</v>
      </c>
      <c r="G97" s="50"/>
      <c r="H97" s="50">
        <v>256816</v>
      </c>
      <c r="I97" s="50">
        <v>46516</v>
      </c>
      <c r="J97" s="50"/>
      <c r="K97" s="50">
        <v>802385</v>
      </c>
    </row>
    <row r="98" spans="1:11" x14ac:dyDescent="0.2">
      <c r="A98" s="22" t="s">
        <v>642</v>
      </c>
      <c r="B98" s="61"/>
      <c r="C98" s="50"/>
      <c r="D98" s="50"/>
      <c r="E98" s="50"/>
      <c r="F98" s="50"/>
      <c r="G98" s="50"/>
      <c r="H98" s="50"/>
      <c r="I98" s="50">
        <v>318489</v>
      </c>
      <c r="J98" s="50"/>
      <c r="K98" s="50">
        <v>318489</v>
      </c>
    </row>
    <row r="99" spans="1:11" x14ac:dyDescent="0.2">
      <c r="A99" s="22" t="s">
        <v>558</v>
      </c>
      <c r="B99" s="61"/>
      <c r="C99" s="50">
        <v>10317</v>
      </c>
      <c r="D99" s="50">
        <v>1135562</v>
      </c>
      <c r="E99" s="50">
        <v>103583</v>
      </c>
      <c r="F99" s="50">
        <v>600254</v>
      </c>
      <c r="G99" s="50"/>
      <c r="H99" s="50">
        <v>31375</v>
      </c>
      <c r="I99" s="50"/>
      <c r="J99" s="50"/>
      <c r="K99" s="50">
        <v>1881091</v>
      </c>
    </row>
    <row r="100" spans="1:11" x14ac:dyDescent="0.2">
      <c r="A100" s="22" t="s">
        <v>650</v>
      </c>
      <c r="B100" s="61">
        <v>632109</v>
      </c>
      <c r="C100" s="50"/>
      <c r="D100" s="50"/>
      <c r="E100" s="50"/>
      <c r="F100" s="50"/>
      <c r="G100" s="50"/>
      <c r="H100" s="50"/>
      <c r="I100" s="50"/>
      <c r="J100" s="50"/>
      <c r="K100" s="50">
        <v>632109</v>
      </c>
    </row>
    <row r="101" spans="1:11" x14ac:dyDescent="0.2">
      <c r="A101" s="22" t="s">
        <v>583</v>
      </c>
      <c r="B101" s="61"/>
      <c r="C101" s="50">
        <v>62394</v>
      </c>
      <c r="D101" s="50">
        <v>680059</v>
      </c>
      <c r="E101" s="50">
        <v>980473</v>
      </c>
      <c r="F101" s="50"/>
      <c r="G101" s="50"/>
      <c r="H101" s="50">
        <v>121303</v>
      </c>
      <c r="I101" s="50"/>
      <c r="J101" s="50"/>
      <c r="K101" s="50">
        <v>1844229</v>
      </c>
    </row>
    <row r="102" spans="1:11" x14ac:dyDescent="0.2">
      <c r="A102" s="22" t="s">
        <v>652</v>
      </c>
      <c r="B102" s="61"/>
      <c r="C102" s="50"/>
      <c r="D102" s="50"/>
      <c r="E102" s="50"/>
      <c r="F102" s="50"/>
      <c r="G102" s="50"/>
      <c r="H102" s="50"/>
      <c r="I102" s="50">
        <v>71172</v>
      </c>
      <c r="J102" s="50"/>
      <c r="K102" s="50">
        <v>71172</v>
      </c>
    </row>
    <row r="103" spans="1:11" x14ac:dyDescent="0.2">
      <c r="A103" s="22" t="s">
        <v>594</v>
      </c>
      <c r="B103" s="61"/>
      <c r="C103" s="50"/>
      <c r="D103" s="50">
        <v>73680</v>
      </c>
      <c r="E103" s="50">
        <v>15437</v>
      </c>
      <c r="F103" s="50">
        <v>30248</v>
      </c>
      <c r="G103" s="50"/>
      <c r="H103" s="50">
        <v>95064</v>
      </c>
      <c r="I103" s="50"/>
      <c r="J103" s="50"/>
      <c r="K103" s="50">
        <v>214429</v>
      </c>
    </row>
    <row r="104" spans="1:11" x14ac:dyDescent="0.2">
      <c r="A104" s="22" t="s">
        <v>606</v>
      </c>
      <c r="B104" s="61">
        <v>705501</v>
      </c>
      <c r="C104" s="50">
        <v>152476</v>
      </c>
      <c r="D104" s="50"/>
      <c r="E104" s="50"/>
      <c r="F104" s="50">
        <v>367793</v>
      </c>
      <c r="G104" s="50"/>
      <c r="H104" s="50"/>
      <c r="I104" s="50"/>
      <c r="J104" s="50"/>
      <c r="K104" s="50">
        <v>1225770</v>
      </c>
    </row>
    <row r="105" spans="1:11" x14ac:dyDescent="0.2">
      <c r="A105" s="22" t="s">
        <v>630</v>
      </c>
      <c r="B105" s="61"/>
      <c r="C105" s="50"/>
      <c r="D105" s="50"/>
      <c r="E105" s="50"/>
      <c r="F105" s="50"/>
      <c r="G105" s="50">
        <v>2243683</v>
      </c>
      <c r="H105" s="50"/>
      <c r="I105" s="50"/>
      <c r="J105" s="50"/>
      <c r="K105" s="50">
        <v>2243683</v>
      </c>
    </row>
    <row r="106" spans="1:11" x14ac:dyDescent="0.2">
      <c r="A106" s="22" t="s">
        <v>588</v>
      </c>
      <c r="B106" s="61"/>
      <c r="C106" s="50">
        <v>30169</v>
      </c>
      <c r="D106" s="50">
        <v>1327728</v>
      </c>
      <c r="E106" s="50"/>
      <c r="F106" s="50"/>
      <c r="G106" s="50"/>
      <c r="H106" s="50">
        <v>127827</v>
      </c>
      <c r="I106" s="50"/>
      <c r="J106" s="50"/>
      <c r="K106" s="50">
        <v>1485724</v>
      </c>
    </row>
    <row r="107" spans="1:11" x14ac:dyDescent="0.2">
      <c r="A107" s="22" t="s">
        <v>578</v>
      </c>
      <c r="B107" s="61"/>
      <c r="C107" s="50">
        <v>73717</v>
      </c>
      <c r="D107" s="50">
        <v>1091991</v>
      </c>
      <c r="E107" s="50"/>
      <c r="F107" s="50"/>
      <c r="G107" s="50"/>
      <c r="H107" s="50">
        <v>122225</v>
      </c>
      <c r="I107" s="50">
        <v>230632</v>
      </c>
      <c r="J107" s="50"/>
      <c r="K107" s="50">
        <v>1518565</v>
      </c>
    </row>
    <row r="108" spans="1:11" x14ac:dyDescent="0.2">
      <c r="A108" s="22" t="s">
        <v>566</v>
      </c>
      <c r="B108" s="61">
        <v>45113</v>
      </c>
      <c r="C108" s="50"/>
      <c r="D108" s="50">
        <v>809507</v>
      </c>
      <c r="E108" s="50">
        <v>1352618</v>
      </c>
      <c r="F108" s="50">
        <v>90140</v>
      </c>
      <c r="G108" s="50"/>
      <c r="H108" s="50"/>
      <c r="I108" s="50">
        <v>115582</v>
      </c>
      <c r="J108" s="50"/>
      <c r="K108" s="50">
        <v>2412960</v>
      </c>
    </row>
    <row r="109" spans="1:11" x14ac:dyDescent="0.2">
      <c r="A109" s="22" t="s">
        <v>633</v>
      </c>
      <c r="B109" s="61">
        <v>156358</v>
      </c>
      <c r="C109" s="50"/>
      <c r="D109" s="50"/>
      <c r="E109" s="50"/>
      <c r="F109" s="50"/>
      <c r="G109" s="50">
        <v>1658162</v>
      </c>
      <c r="H109" s="50"/>
      <c r="I109" s="50"/>
      <c r="J109" s="50"/>
      <c r="K109" s="50">
        <v>1814520</v>
      </c>
    </row>
    <row r="110" spans="1:11" x14ac:dyDescent="0.2">
      <c r="A110" s="22" t="s">
        <v>593</v>
      </c>
      <c r="B110" s="61"/>
      <c r="C110" s="50"/>
      <c r="D110" s="50"/>
      <c r="E110" s="50">
        <v>2870128</v>
      </c>
      <c r="F110" s="50">
        <v>849403</v>
      </c>
      <c r="G110" s="50"/>
      <c r="H110" s="50">
        <v>296815</v>
      </c>
      <c r="I110" s="50"/>
      <c r="J110" s="50"/>
      <c r="K110" s="50">
        <v>4016346</v>
      </c>
    </row>
    <row r="111" spans="1:11" x14ac:dyDescent="0.2">
      <c r="A111" s="22" t="s">
        <v>651</v>
      </c>
      <c r="B111" s="61"/>
      <c r="C111" s="50"/>
      <c r="D111" s="50"/>
      <c r="E111" s="50"/>
      <c r="F111" s="50"/>
      <c r="G111" s="50">
        <v>400778</v>
      </c>
      <c r="H111" s="50"/>
      <c r="I111" s="50"/>
      <c r="J111" s="50"/>
      <c r="K111" s="50">
        <v>400778</v>
      </c>
    </row>
    <row r="112" spans="1:11" x14ac:dyDescent="0.2">
      <c r="A112" s="22" t="s">
        <v>591</v>
      </c>
      <c r="B112" s="61"/>
      <c r="C112" s="50">
        <v>157952</v>
      </c>
      <c r="D112" s="50"/>
      <c r="E112" s="50">
        <v>796563</v>
      </c>
      <c r="F112" s="50">
        <v>138783</v>
      </c>
      <c r="G112" s="50"/>
      <c r="H112" s="50">
        <v>187820</v>
      </c>
      <c r="I112" s="50"/>
      <c r="J112" s="50"/>
      <c r="K112" s="50">
        <v>1281118</v>
      </c>
    </row>
    <row r="113" spans="1:11" x14ac:dyDescent="0.2">
      <c r="A113" s="22" t="s">
        <v>561</v>
      </c>
      <c r="B113" s="61">
        <v>565413</v>
      </c>
      <c r="C113" s="50">
        <v>122624</v>
      </c>
      <c r="D113" s="50">
        <v>1525662</v>
      </c>
      <c r="E113" s="50">
        <v>1132476</v>
      </c>
      <c r="F113" s="50"/>
      <c r="G113" s="50">
        <v>1130398</v>
      </c>
      <c r="H113" s="50">
        <v>175563</v>
      </c>
      <c r="I113" s="50"/>
      <c r="J113" s="50"/>
      <c r="K113" s="50">
        <v>4652136</v>
      </c>
    </row>
    <row r="114" spans="1:11" x14ac:dyDescent="0.2">
      <c r="A114" s="22" t="s">
        <v>641</v>
      </c>
      <c r="B114" s="61">
        <v>440054</v>
      </c>
      <c r="C114" s="50"/>
      <c r="D114" s="50"/>
      <c r="E114" s="50"/>
      <c r="F114" s="50"/>
      <c r="G114" s="50">
        <v>172508</v>
      </c>
      <c r="H114" s="50"/>
      <c r="I114" s="50"/>
      <c r="J114" s="50"/>
      <c r="K114" s="50">
        <v>612562</v>
      </c>
    </row>
    <row r="115" spans="1:11" x14ac:dyDescent="0.2">
      <c r="A115" s="22" t="s">
        <v>556</v>
      </c>
      <c r="B115" s="61"/>
      <c r="C115" s="50">
        <v>364832</v>
      </c>
      <c r="D115" s="50">
        <v>818753</v>
      </c>
      <c r="E115" s="50"/>
      <c r="F115" s="50">
        <v>673321</v>
      </c>
      <c r="G115" s="50"/>
      <c r="H115" s="50">
        <v>71299</v>
      </c>
      <c r="I115" s="50"/>
      <c r="J115" s="50"/>
      <c r="K115" s="50">
        <v>1928205</v>
      </c>
    </row>
    <row r="116" spans="1:11" x14ac:dyDescent="0.2">
      <c r="A116" s="22" t="s">
        <v>618</v>
      </c>
      <c r="B116" s="61">
        <v>200687</v>
      </c>
      <c r="C116" s="50"/>
      <c r="D116" s="50"/>
      <c r="E116" s="50"/>
      <c r="F116" s="50"/>
      <c r="G116" s="50"/>
      <c r="H116" s="50"/>
      <c r="I116" s="50">
        <v>247746</v>
      </c>
      <c r="J116" s="50"/>
      <c r="K116" s="50">
        <v>448433</v>
      </c>
    </row>
    <row r="117" spans="1:11" x14ac:dyDescent="0.2">
      <c r="A117" s="22" t="s">
        <v>569</v>
      </c>
      <c r="B117" s="61"/>
      <c r="C117" s="50">
        <v>121067</v>
      </c>
      <c r="D117" s="50">
        <v>873011</v>
      </c>
      <c r="E117" s="50">
        <v>862994</v>
      </c>
      <c r="F117" s="50">
        <v>292403</v>
      </c>
      <c r="G117" s="50"/>
      <c r="H117" s="50"/>
      <c r="I117" s="50"/>
      <c r="J117" s="50"/>
      <c r="K117" s="50">
        <v>2149475</v>
      </c>
    </row>
    <row r="118" spans="1:11" x14ac:dyDescent="0.2">
      <c r="A118" s="22" t="s">
        <v>739</v>
      </c>
      <c r="B118" s="61"/>
      <c r="C118" s="50"/>
      <c r="D118" s="50"/>
      <c r="E118" s="50"/>
      <c r="F118" s="50"/>
      <c r="G118" s="50"/>
      <c r="H118" s="50"/>
      <c r="I118" s="50"/>
      <c r="J118" s="50"/>
      <c r="K118" s="50"/>
    </row>
    <row r="119" spans="1:11" x14ac:dyDescent="0.2">
      <c r="A119" s="22" t="s">
        <v>740</v>
      </c>
      <c r="B119" s="61">
        <v>12500016</v>
      </c>
      <c r="C119" s="50">
        <v>10000042</v>
      </c>
      <c r="D119" s="50">
        <v>30000034</v>
      </c>
      <c r="E119" s="50">
        <v>45000042</v>
      </c>
      <c r="F119" s="50">
        <v>24000044</v>
      </c>
      <c r="G119" s="50">
        <v>31500020</v>
      </c>
      <c r="H119" s="50">
        <v>13500042</v>
      </c>
      <c r="I119" s="50">
        <v>6000021</v>
      </c>
      <c r="J119" s="50"/>
      <c r="K119" s="50">
        <v>172500261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C9C-3E75-3E41-B471-170AA52AC12A}">
  <dimension ref="A1:K119"/>
  <sheetViews>
    <sheetView tabSelected="1" workbookViewId="0">
      <selection activeCell="O25" sqref="O25"/>
    </sheetView>
  </sheetViews>
  <sheetFormatPr baseColWidth="10" defaultRowHeight="15" x14ac:dyDescent="0.2"/>
  <cols>
    <col min="1" max="1" width="20" bestFit="1" customWidth="1"/>
    <col min="2" max="2" width="15.1640625" style="53" bestFit="1" customWidth="1"/>
    <col min="3" max="9" width="12.1640625" bestFit="1" customWidth="1"/>
    <col min="10" max="10" width="6.33203125" bestFit="1" customWidth="1"/>
    <col min="11" max="11" width="12.1640625" bestFit="1" customWidth="1"/>
  </cols>
  <sheetData>
    <row r="1" spans="1:11" x14ac:dyDescent="0.2">
      <c r="A1" s="21" t="s">
        <v>804</v>
      </c>
      <c r="B1" s="54" t="s">
        <v>741</v>
      </c>
    </row>
    <row r="2" spans="1:11" x14ac:dyDescent="0.2">
      <c r="A2" s="21" t="s">
        <v>738</v>
      </c>
      <c r="B2" s="53" t="s">
        <v>22</v>
      </c>
      <c r="C2" t="s">
        <v>16</v>
      </c>
      <c r="D2" t="s">
        <v>10</v>
      </c>
      <c r="E2" t="s">
        <v>6</v>
      </c>
      <c r="F2" t="s">
        <v>13</v>
      </c>
      <c r="G2" t="s">
        <v>20</v>
      </c>
      <c r="H2" t="s">
        <v>18</v>
      </c>
      <c r="I2" t="s">
        <v>24</v>
      </c>
      <c r="J2" t="s">
        <v>739</v>
      </c>
      <c r="K2" t="s">
        <v>740</v>
      </c>
    </row>
    <row r="3" spans="1:11" x14ac:dyDescent="0.2">
      <c r="A3" s="22" t="s">
        <v>629</v>
      </c>
      <c r="B3" s="55"/>
      <c r="C3" s="18"/>
      <c r="D3" s="18"/>
      <c r="E3" s="18"/>
      <c r="F3" s="18"/>
      <c r="G3" s="18">
        <v>0.41714428968258466</v>
      </c>
      <c r="H3" s="18"/>
      <c r="I3" s="18">
        <v>0.22986790292692716</v>
      </c>
      <c r="J3" s="18"/>
      <c r="K3" s="18">
        <v>0.64701219260951182</v>
      </c>
    </row>
    <row r="4" spans="1:11" x14ac:dyDescent="0.2">
      <c r="A4" s="22" t="s">
        <v>586</v>
      </c>
      <c r="B4" s="55"/>
      <c r="C4" s="18">
        <v>0.24842942194857187</v>
      </c>
      <c r="D4" s="18">
        <v>0.50015784894290793</v>
      </c>
      <c r="E4" s="18">
        <v>0.17229818639033179</v>
      </c>
      <c r="F4" s="18">
        <v>0.46488726631782018</v>
      </c>
      <c r="G4" s="18"/>
      <c r="H4" s="18">
        <v>0.29369373201691562</v>
      </c>
      <c r="I4" s="18"/>
      <c r="J4" s="18"/>
      <c r="K4" s="18">
        <v>1.6794664556165473</v>
      </c>
    </row>
    <row r="5" spans="1:11" x14ac:dyDescent="0.2">
      <c r="A5" s="22" t="s">
        <v>543</v>
      </c>
      <c r="B5" s="55">
        <v>0.26786994733297642</v>
      </c>
      <c r="C5" s="18">
        <v>0.31292252698902501</v>
      </c>
      <c r="D5" s="18"/>
      <c r="E5" s="18"/>
      <c r="F5" s="18">
        <v>0.29240651004270579</v>
      </c>
      <c r="G5" s="18"/>
      <c r="H5" s="18">
        <v>0.18703892199043404</v>
      </c>
      <c r="I5" s="18"/>
      <c r="J5" s="18"/>
      <c r="K5" s="18">
        <v>1.0602379063551413</v>
      </c>
    </row>
    <row r="6" spans="1:11" x14ac:dyDescent="0.2">
      <c r="A6" s="22" t="s">
        <v>635</v>
      </c>
      <c r="B6" s="55"/>
      <c r="C6" s="18"/>
      <c r="D6" s="18"/>
      <c r="E6" s="18"/>
      <c r="F6" s="18"/>
      <c r="G6" s="18"/>
      <c r="H6" s="18"/>
      <c r="I6" s="18">
        <v>0.40905900300703713</v>
      </c>
      <c r="J6" s="18"/>
      <c r="K6" s="18">
        <v>0.40905900300703713</v>
      </c>
    </row>
    <row r="7" spans="1:11" x14ac:dyDescent="0.2">
      <c r="A7" s="22" t="s">
        <v>639</v>
      </c>
      <c r="B7" s="55"/>
      <c r="C7" s="18"/>
      <c r="D7" s="18"/>
      <c r="E7" s="18"/>
      <c r="F7" s="18"/>
      <c r="G7" s="18"/>
      <c r="H7" s="18"/>
      <c r="I7" s="18">
        <v>0.46129678691628162</v>
      </c>
      <c r="J7" s="18"/>
      <c r="K7" s="18">
        <v>0.46129678691628162</v>
      </c>
    </row>
    <row r="8" spans="1:11" x14ac:dyDescent="0.2">
      <c r="A8" s="22" t="s">
        <v>551</v>
      </c>
      <c r="B8" s="55"/>
      <c r="C8" s="18"/>
      <c r="D8" s="18">
        <v>0.15294206555635387</v>
      </c>
      <c r="E8" s="18">
        <v>0.55430190215424258</v>
      </c>
      <c r="F8" s="18"/>
      <c r="G8" s="18"/>
      <c r="H8" s="18"/>
      <c r="I8" s="18"/>
      <c r="J8" s="18"/>
      <c r="K8" s="18">
        <v>0.70724396771059639</v>
      </c>
    </row>
    <row r="9" spans="1:11" x14ac:dyDescent="0.2">
      <c r="A9" s="22" t="s">
        <v>542</v>
      </c>
      <c r="B9" s="55"/>
      <c r="C9" s="18"/>
      <c r="D9" s="18"/>
      <c r="E9" s="18">
        <v>0.13720217162861759</v>
      </c>
      <c r="F9" s="18">
        <v>0.31302501204890898</v>
      </c>
      <c r="G9" s="18"/>
      <c r="H9" s="18">
        <v>0.68261655226840312</v>
      </c>
      <c r="I9" s="18"/>
      <c r="J9" s="18"/>
      <c r="K9" s="18">
        <v>1.1328437359459298</v>
      </c>
    </row>
    <row r="10" spans="1:11" x14ac:dyDescent="0.2">
      <c r="A10" s="22" t="s">
        <v>599</v>
      </c>
      <c r="B10" s="55"/>
      <c r="C10" s="18"/>
      <c r="D10" s="18">
        <v>0.2612054597691788</v>
      </c>
      <c r="E10" s="18"/>
      <c r="F10" s="18">
        <v>0.92155339161278516</v>
      </c>
      <c r="G10" s="18"/>
      <c r="H10" s="18">
        <v>0.2945895566796749</v>
      </c>
      <c r="I10" s="18">
        <v>0.21272509548905882</v>
      </c>
      <c r="J10" s="18"/>
      <c r="K10" s="18">
        <v>1.6900735035506975</v>
      </c>
    </row>
    <row r="11" spans="1:11" x14ac:dyDescent="0.2">
      <c r="A11" s="22" t="s">
        <v>573</v>
      </c>
      <c r="B11" s="55"/>
      <c r="C11" s="18">
        <v>0.56913705507950807</v>
      </c>
      <c r="D11" s="18">
        <v>0.80031263192446389</v>
      </c>
      <c r="E11" s="18">
        <v>0.47419864621933316</v>
      </c>
      <c r="F11" s="18">
        <v>0.22413434616441741</v>
      </c>
      <c r="G11" s="18">
        <v>0.27262244018504089</v>
      </c>
      <c r="H11" s="18">
        <v>0.18237096021670696</v>
      </c>
      <c r="I11" s="18">
        <v>0.43681809742591859</v>
      </c>
      <c r="J11" s="18"/>
      <c r="K11" s="18">
        <v>2.9595941772153891</v>
      </c>
    </row>
    <row r="12" spans="1:11" x14ac:dyDescent="0.2">
      <c r="A12" s="22" t="s">
        <v>644</v>
      </c>
      <c r="B12" s="55">
        <v>0.22667724660849781</v>
      </c>
      <c r="C12" s="18"/>
      <c r="D12" s="18"/>
      <c r="E12" s="18"/>
      <c r="F12" s="18"/>
      <c r="G12" s="18">
        <v>0.28277948217767884</v>
      </c>
      <c r="H12" s="18"/>
      <c r="I12" s="18"/>
      <c r="J12" s="18"/>
      <c r="K12" s="18">
        <v>0.50945672878617665</v>
      </c>
    </row>
    <row r="13" spans="1:11" x14ac:dyDescent="0.2">
      <c r="A13" s="22" t="s">
        <v>562</v>
      </c>
      <c r="B13" s="55"/>
      <c r="C13" s="18">
        <v>0.2934555586386336</v>
      </c>
      <c r="D13" s="18"/>
      <c r="E13" s="18"/>
      <c r="F13" s="18">
        <v>0.91711161478486192</v>
      </c>
      <c r="G13" s="18"/>
      <c r="H13" s="18">
        <v>0.97783247950365992</v>
      </c>
      <c r="I13" s="18"/>
      <c r="J13" s="18"/>
      <c r="K13" s="18">
        <v>2.1883996529271554</v>
      </c>
    </row>
    <row r="14" spans="1:11" x14ac:dyDescent="0.2">
      <c r="A14" s="22" t="s">
        <v>627</v>
      </c>
      <c r="B14" s="55"/>
      <c r="C14" s="18"/>
      <c r="D14" s="18"/>
      <c r="E14" s="18"/>
      <c r="F14" s="18"/>
      <c r="G14" s="18">
        <v>0.35012575126251622</v>
      </c>
      <c r="H14" s="18"/>
      <c r="I14" s="18">
        <v>0.42840133301183991</v>
      </c>
      <c r="J14" s="18"/>
      <c r="K14" s="18">
        <v>0.77852708427435613</v>
      </c>
    </row>
    <row r="15" spans="1:11" x14ac:dyDescent="0.2">
      <c r="A15" s="22" t="s">
        <v>584</v>
      </c>
      <c r="B15" s="55"/>
      <c r="C15" s="18">
        <v>0.37677936994763772</v>
      </c>
      <c r="D15" s="18">
        <v>0.34560317928863521</v>
      </c>
      <c r="E15" s="18"/>
      <c r="F15" s="18">
        <v>0.74564221325699342</v>
      </c>
      <c r="G15" s="18"/>
      <c r="H15" s="18">
        <v>0.35591473356506736</v>
      </c>
      <c r="I15" s="18"/>
      <c r="J15" s="18"/>
      <c r="K15" s="18">
        <v>1.8239394960583339</v>
      </c>
    </row>
    <row r="16" spans="1:11" x14ac:dyDescent="0.2">
      <c r="A16" s="22" t="s">
        <v>634</v>
      </c>
      <c r="B16" s="55"/>
      <c r="C16" s="18"/>
      <c r="D16" s="18"/>
      <c r="E16" s="18"/>
      <c r="F16" s="18"/>
      <c r="G16" s="18">
        <v>7.670667170409462E-2</v>
      </c>
      <c r="H16" s="18"/>
      <c r="I16" s="18"/>
      <c r="J16" s="18"/>
      <c r="K16" s="18">
        <v>7.670667170409462E-2</v>
      </c>
    </row>
    <row r="17" spans="1:11" x14ac:dyDescent="0.2">
      <c r="A17" s="22" t="s">
        <v>541</v>
      </c>
      <c r="B17" s="55"/>
      <c r="C17" s="18">
        <v>0.27767863059467002</v>
      </c>
      <c r="D17" s="18"/>
      <c r="E17" s="18"/>
      <c r="F17" s="18">
        <v>0.65513098963829486</v>
      </c>
      <c r="G17" s="18"/>
      <c r="H17" s="18"/>
      <c r="I17" s="18"/>
      <c r="J17" s="18"/>
      <c r="K17" s="18">
        <v>0.93280962023296488</v>
      </c>
    </row>
    <row r="18" spans="1:11" x14ac:dyDescent="0.2">
      <c r="A18" s="22" t="s">
        <v>580</v>
      </c>
      <c r="B18" s="55">
        <v>8.7012761710539399E-2</v>
      </c>
      <c r="C18" s="18">
        <v>0.13565096867948331</v>
      </c>
      <c r="D18" s="18">
        <v>0.19787084360173057</v>
      </c>
      <c r="E18" s="18">
        <v>0.46712822244307295</v>
      </c>
      <c r="F18" s="18">
        <v>0.63967371942721618</v>
      </c>
      <c r="G18" s="18">
        <v>0.14385487056956897</v>
      </c>
      <c r="H18" s="18">
        <v>1.6047636441065858</v>
      </c>
      <c r="I18" s="18">
        <v>0.14983483242809087</v>
      </c>
      <c r="J18" s="18"/>
      <c r="K18" s="18">
        <v>3.4257898629662882</v>
      </c>
    </row>
    <row r="19" spans="1:11" x14ac:dyDescent="0.2">
      <c r="A19" s="22" t="s">
        <v>612</v>
      </c>
      <c r="B19" s="55"/>
      <c r="C19" s="18">
        <v>0.59500764247006255</v>
      </c>
      <c r="D19" s="18"/>
      <c r="E19" s="18"/>
      <c r="F19" s="18"/>
      <c r="G19" s="18">
        <v>0.1508415299686775</v>
      </c>
      <c r="H19" s="18">
        <v>0.43183835016206806</v>
      </c>
      <c r="I19" s="18"/>
      <c r="J19" s="18"/>
      <c r="K19" s="18">
        <v>1.1776875226008081</v>
      </c>
    </row>
    <row r="20" spans="1:11" x14ac:dyDescent="0.2">
      <c r="A20" s="22" t="s">
        <v>632</v>
      </c>
      <c r="B20" s="55">
        <v>0.32255933097685696</v>
      </c>
      <c r="C20" s="18"/>
      <c r="D20" s="18"/>
      <c r="E20" s="18"/>
      <c r="F20" s="18"/>
      <c r="G20" s="18"/>
      <c r="H20" s="18"/>
      <c r="I20" s="18">
        <v>0.43343017690526364</v>
      </c>
      <c r="J20" s="18"/>
      <c r="K20" s="18">
        <v>0.7559895078821206</v>
      </c>
    </row>
    <row r="21" spans="1:11" x14ac:dyDescent="0.2">
      <c r="A21" s="22" t="s">
        <v>549</v>
      </c>
      <c r="B21" s="55"/>
      <c r="C21" s="18"/>
      <c r="D21" s="18">
        <v>0.4456381983409945</v>
      </c>
      <c r="E21" s="18">
        <v>0.22214437676987231</v>
      </c>
      <c r="F21" s="18">
        <v>0.6140059820383057</v>
      </c>
      <c r="G21" s="18"/>
      <c r="H21" s="18">
        <v>0.48929896740868872</v>
      </c>
      <c r="I21" s="18"/>
      <c r="J21" s="18"/>
      <c r="K21" s="18">
        <v>1.7710875245578612</v>
      </c>
    </row>
    <row r="22" spans="1:11" x14ac:dyDescent="0.2">
      <c r="A22" s="22" t="s">
        <v>623</v>
      </c>
      <c r="B22" s="55">
        <v>0.27806845203176728</v>
      </c>
      <c r="C22" s="18"/>
      <c r="D22" s="18"/>
      <c r="E22" s="18"/>
      <c r="F22" s="18"/>
      <c r="G22" s="18">
        <v>0.57764298031719274</v>
      </c>
      <c r="H22" s="18"/>
      <c r="I22" s="18"/>
      <c r="J22" s="18"/>
      <c r="K22" s="18">
        <v>0.85571143234896008</v>
      </c>
    </row>
    <row r="23" spans="1:11" x14ac:dyDescent="0.2">
      <c r="A23" s="22" t="s">
        <v>577</v>
      </c>
      <c r="B23" s="55"/>
      <c r="C23" s="18"/>
      <c r="D23" s="18">
        <v>0.16678516977059377</v>
      </c>
      <c r="E23" s="18"/>
      <c r="F23" s="18">
        <v>1.1628873299503444</v>
      </c>
      <c r="G23" s="18"/>
      <c r="H23" s="18">
        <v>0.41065423833573944</v>
      </c>
      <c r="I23" s="18"/>
      <c r="J23" s="18"/>
      <c r="K23" s="18">
        <v>1.7403267380566776</v>
      </c>
    </row>
    <row r="24" spans="1:11" x14ac:dyDescent="0.2">
      <c r="A24" s="22" t="s">
        <v>616</v>
      </c>
      <c r="B24" s="55"/>
      <c r="C24" s="18"/>
      <c r="D24" s="18"/>
      <c r="E24" s="18"/>
      <c r="F24" s="18"/>
      <c r="G24" s="18">
        <v>0.22372914157935397</v>
      </c>
      <c r="H24" s="18"/>
      <c r="I24" s="18">
        <v>0.86480875691604098</v>
      </c>
      <c r="J24" s="18"/>
      <c r="K24" s="18">
        <v>1.0885378984953951</v>
      </c>
    </row>
    <row r="25" spans="1:11" x14ac:dyDescent="0.2">
      <c r="A25" s="22" t="s">
        <v>565</v>
      </c>
      <c r="B25" s="55"/>
      <c r="C25" s="18">
        <v>0.55753860755677564</v>
      </c>
      <c r="D25" s="18">
        <v>0.40839131077747431</v>
      </c>
      <c r="E25" s="18">
        <v>0.23622344215571778</v>
      </c>
      <c r="F25" s="18">
        <v>0.14423959529945929</v>
      </c>
      <c r="G25" s="18"/>
      <c r="H25" s="18">
        <v>0.25743785064074598</v>
      </c>
      <c r="I25" s="18"/>
      <c r="J25" s="18"/>
      <c r="K25" s="18">
        <v>1.603830806430173</v>
      </c>
    </row>
    <row r="26" spans="1:11" x14ac:dyDescent="0.2">
      <c r="A26" s="22" t="s">
        <v>637</v>
      </c>
      <c r="B26" s="55"/>
      <c r="C26" s="18"/>
      <c r="D26" s="18"/>
      <c r="E26" s="18"/>
      <c r="F26" s="18"/>
      <c r="G26" s="18">
        <v>0.3417876712590906</v>
      </c>
      <c r="H26" s="18"/>
      <c r="I26" s="18"/>
      <c r="J26" s="18"/>
      <c r="K26" s="18">
        <v>0.3417876712590906</v>
      </c>
    </row>
    <row r="27" spans="1:11" x14ac:dyDescent="0.2">
      <c r="A27" s="22" t="s">
        <v>546</v>
      </c>
      <c r="B27" s="55"/>
      <c r="C27" s="18"/>
      <c r="D27" s="18"/>
      <c r="E27" s="18">
        <v>0.487248839151734</v>
      </c>
      <c r="F27" s="18"/>
      <c r="G27" s="18"/>
      <c r="H27" s="18">
        <v>0.5836535720092868</v>
      </c>
      <c r="I27" s="18"/>
      <c r="J27" s="18"/>
      <c r="K27" s="18">
        <v>1.0709024111610208</v>
      </c>
    </row>
    <row r="28" spans="1:11" x14ac:dyDescent="0.2">
      <c r="A28" s="22" t="s">
        <v>625</v>
      </c>
      <c r="B28" s="55">
        <v>0.21207046685220188</v>
      </c>
      <c r="C28" s="18"/>
      <c r="D28" s="18"/>
      <c r="E28" s="18"/>
      <c r="F28" s="18"/>
      <c r="G28" s="18">
        <v>0.33943540721359833</v>
      </c>
      <c r="H28" s="18"/>
      <c r="I28" s="18"/>
      <c r="J28" s="18"/>
      <c r="K28" s="18">
        <v>0.55150587406580021</v>
      </c>
    </row>
    <row r="29" spans="1:11" x14ac:dyDescent="0.2">
      <c r="A29" s="22" t="s">
        <v>581</v>
      </c>
      <c r="B29" s="55"/>
      <c r="C29" s="18">
        <v>0.2709745733275416</v>
      </c>
      <c r="D29" s="18"/>
      <c r="E29" s="18">
        <v>0.4416052066593219</v>
      </c>
      <c r="F29" s="18">
        <v>0.86358490763231666</v>
      </c>
      <c r="G29" s="18"/>
      <c r="H29" s="18">
        <v>0.34616879045174842</v>
      </c>
      <c r="I29" s="18"/>
      <c r="J29" s="18"/>
      <c r="K29" s="18">
        <v>1.9223334780709287</v>
      </c>
    </row>
    <row r="30" spans="1:11" x14ac:dyDescent="0.2">
      <c r="A30" s="22" t="s">
        <v>611</v>
      </c>
      <c r="B30" s="55">
        <v>0.24153053562222815</v>
      </c>
      <c r="C30" s="18"/>
      <c r="D30" s="18"/>
      <c r="E30" s="18"/>
      <c r="F30" s="18">
        <v>0.28341473728862365</v>
      </c>
      <c r="G30" s="18"/>
      <c r="H30" s="18">
        <v>0.41130281844699751</v>
      </c>
      <c r="I30" s="18"/>
      <c r="J30" s="18"/>
      <c r="K30" s="18">
        <v>0.93624809135784925</v>
      </c>
    </row>
    <row r="31" spans="1:11" x14ac:dyDescent="0.2">
      <c r="A31" s="22" t="s">
        <v>592</v>
      </c>
      <c r="B31" s="55"/>
      <c r="C31" s="18"/>
      <c r="D31" s="18"/>
      <c r="E31" s="18">
        <v>0.52598308505667979</v>
      </c>
      <c r="F31" s="18">
        <v>0.19231698770472416</v>
      </c>
      <c r="G31" s="18">
        <v>0.17639950280405792</v>
      </c>
      <c r="H31" s="18">
        <v>0.517796868799548</v>
      </c>
      <c r="I31" s="18"/>
      <c r="J31" s="18"/>
      <c r="K31" s="18">
        <v>1.4124964443650099</v>
      </c>
    </row>
    <row r="32" spans="1:11" x14ac:dyDescent="0.2">
      <c r="A32" s="22" t="s">
        <v>552</v>
      </c>
      <c r="B32" s="55">
        <v>0.21383938077417708</v>
      </c>
      <c r="C32" s="18">
        <v>0.62991171619023201</v>
      </c>
      <c r="D32" s="18">
        <v>0.25931549217899785</v>
      </c>
      <c r="E32" s="18">
        <v>0.60270406765731444</v>
      </c>
      <c r="F32" s="18">
        <v>0.66865004120590488</v>
      </c>
      <c r="G32" s="18"/>
      <c r="H32" s="18">
        <v>0.20116017436793365</v>
      </c>
      <c r="I32" s="18">
        <v>0.24715415417688857</v>
      </c>
      <c r="J32" s="18"/>
      <c r="K32" s="18">
        <v>2.8227350265514488</v>
      </c>
    </row>
    <row r="33" spans="1:11" x14ac:dyDescent="0.2">
      <c r="A33" s="22" t="s">
        <v>554</v>
      </c>
      <c r="B33" s="55"/>
      <c r="C33" s="18">
        <v>0.34369752462693981</v>
      </c>
      <c r="D33" s="18">
        <v>0.21628026457743543</v>
      </c>
      <c r="E33" s="18">
        <v>0.29642964429282515</v>
      </c>
      <c r="F33" s="18"/>
      <c r="G33" s="18">
        <v>0.1012234989923948</v>
      </c>
      <c r="H33" s="18">
        <v>0.13798917904420793</v>
      </c>
      <c r="I33" s="18"/>
      <c r="J33" s="18"/>
      <c r="K33" s="18">
        <v>1.0956201115338031</v>
      </c>
    </row>
    <row r="34" spans="1:11" x14ac:dyDescent="0.2">
      <c r="A34" s="22" t="s">
        <v>643</v>
      </c>
      <c r="B34" s="55"/>
      <c r="C34" s="18"/>
      <c r="D34" s="18"/>
      <c r="E34" s="18"/>
      <c r="F34" s="18"/>
      <c r="G34" s="18">
        <v>0.20427309937843874</v>
      </c>
      <c r="H34" s="18"/>
      <c r="I34" s="18">
        <v>0.23101264759621032</v>
      </c>
      <c r="J34" s="18"/>
      <c r="K34" s="18">
        <v>0.43528574697464906</v>
      </c>
    </row>
    <row r="35" spans="1:11" x14ac:dyDescent="0.2">
      <c r="A35" s="22" t="s">
        <v>560</v>
      </c>
      <c r="B35" s="55"/>
      <c r="C35" s="18">
        <v>0.17221733890647251</v>
      </c>
      <c r="D35" s="18"/>
      <c r="E35" s="18">
        <v>0.99275000114774148</v>
      </c>
      <c r="F35" s="18">
        <v>0.45912541513054872</v>
      </c>
      <c r="G35" s="18"/>
      <c r="H35" s="18">
        <v>0.41318343613694386</v>
      </c>
      <c r="I35" s="18"/>
      <c r="J35" s="18"/>
      <c r="K35" s="18">
        <v>2.0372761913217068</v>
      </c>
    </row>
    <row r="36" spans="1:11" x14ac:dyDescent="0.2">
      <c r="A36" s="22" t="s">
        <v>619</v>
      </c>
      <c r="B36" s="55">
        <v>0.30815591754928295</v>
      </c>
      <c r="C36" s="18"/>
      <c r="D36" s="18"/>
      <c r="E36" s="18"/>
      <c r="F36" s="18"/>
      <c r="G36" s="18"/>
      <c r="H36" s="18"/>
      <c r="I36" s="18">
        <v>0.36194923916164279</v>
      </c>
      <c r="J36" s="18"/>
      <c r="K36" s="18">
        <v>0.67010515671092574</v>
      </c>
    </row>
    <row r="37" spans="1:11" x14ac:dyDescent="0.2">
      <c r="A37" s="22" t="s">
        <v>570</v>
      </c>
      <c r="B37" s="55"/>
      <c r="C37" s="18">
        <v>0.16238280894735169</v>
      </c>
      <c r="D37" s="18"/>
      <c r="E37" s="18">
        <v>1.3114212633320235</v>
      </c>
      <c r="F37" s="18">
        <v>0.32075135844747527</v>
      </c>
      <c r="G37" s="18"/>
      <c r="H37" s="18"/>
      <c r="I37" s="18"/>
      <c r="J37" s="18"/>
      <c r="K37" s="18">
        <v>1.7945554307268505</v>
      </c>
    </row>
    <row r="38" spans="1:11" x14ac:dyDescent="0.2">
      <c r="A38" s="22" t="s">
        <v>557</v>
      </c>
      <c r="B38" s="55">
        <v>0.24510278624846871</v>
      </c>
      <c r="C38" s="18">
        <v>0.300170817855266</v>
      </c>
      <c r="D38" s="18">
        <v>0.31709406293018072</v>
      </c>
      <c r="E38" s="18">
        <v>1.0088038800118873</v>
      </c>
      <c r="F38" s="18">
        <v>0.45002883092001</v>
      </c>
      <c r="G38" s="18"/>
      <c r="H38" s="18">
        <v>0.16612310334375602</v>
      </c>
      <c r="I38" s="18">
        <v>0.28162481010755336</v>
      </c>
      <c r="J38" s="18"/>
      <c r="K38" s="18">
        <v>2.768948291417122</v>
      </c>
    </row>
    <row r="39" spans="1:11" x14ac:dyDescent="0.2">
      <c r="A39" s="22" t="s">
        <v>640</v>
      </c>
      <c r="B39" s="55">
        <v>0.30636658433534902</v>
      </c>
      <c r="C39" s="18"/>
      <c r="D39" s="18"/>
      <c r="E39" s="18"/>
      <c r="F39" s="18"/>
      <c r="G39" s="18">
        <v>0.21499896226634918</v>
      </c>
      <c r="H39" s="18"/>
      <c r="I39" s="18"/>
      <c r="J39" s="18"/>
      <c r="K39" s="18">
        <v>0.5213655466016982</v>
      </c>
    </row>
    <row r="40" spans="1:11" x14ac:dyDescent="0.2">
      <c r="A40" s="22" t="s">
        <v>553</v>
      </c>
      <c r="B40" s="55"/>
      <c r="C40" s="18">
        <v>0.56058134765551626</v>
      </c>
      <c r="D40" s="18">
        <v>0.19090199834298971</v>
      </c>
      <c r="E40" s="18">
        <v>0.53590821930696952</v>
      </c>
      <c r="F40" s="18">
        <v>0.6063384534292442</v>
      </c>
      <c r="G40" s="18"/>
      <c r="H40" s="18"/>
      <c r="I40" s="18"/>
      <c r="J40" s="18"/>
      <c r="K40" s="18">
        <v>1.8937300187347197</v>
      </c>
    </row>
    <row r="41" spans="1:11" x14ac:dyDescent="0.2">
      <c r="A41" s="22" t="s">
        <v>648</v>
      </c>
      <c r="B41" s="55"/>
      <c r="C41" s="18"/>
      <c r="D41" s="18"/>
      <c r="E41" s="18"/>
      <c r="F41" s="18"/>
      <c r="G41" s="18">
        <v>0.17831089411726708</v>
      </c>
      <c r="H41" s="18"/>
      <c r="I41" s="18">
        <v>0.44201058619977773</v>
      </c>
      <c r="J41" s="18"/>
      <c r="K41" s="18">
        <v>0.62032148031704482</v>
      </c>
    </row>
    <row r="42" spans="1:11" x14ac:dyDescent="0.2">
      <c r="A42" s="22" t="s">
        <v>576</v>
      </c>
      <c r="B42" s="55"/>
      <c r="C42" s="18">
        <v>0.29651051448837384</v>
      </c>
      <c r="D42" s="18">
        <v>0.25225899618343151</v>
      </c>
      <c r="E42" s="18">
        <v>0.42015848716034276</v>
      </c>
      <c r="F42" s="18">
        <v>0.97962090075621289</v>
      </c>
      <c r="G42" s="18"/>
      <c r="H42" s="18"/>
      <c r="I42" s="18"/>
      <c r="J42" s="18"/>
      <c r="K42" s="18">
        <v>1.948548898588361</v>
      </c>
    </row>
    <row r="43" spans="1:11" x14ac:dyDescent="0.2">
      <c r="A43" s="22" t="s">
        <v>622</v>
      </c>
      <c r="B43" s="55">
        <v>0.62910104036322811</v>
      </c>
      <c r="C43" s="18"/>
      <c r="D43" s="18"/>
      <c r="E43" s="18"/>
      <c r="F43" s="18"/>
      <c r="G43" s="18"/>
      <c r="H43" s="18"/>
      <c r="I43" s="18"/>
      <c r="J43" s="18"/>
      <c r="K43" s="18">
        <v>0.62910104036322811</v>
      </c>
    </row>
    <row r="44" spans="1:11" x14ac:dyDescent="0.2">
      <c r="A44" s="22" t="s">
        <v>555</v>
      </c>
      <c r="B44" s="55"/>
      <c r="C44" s="18">
        <v>0.44278246775869806</v>
      </c>
      <c r="D44" s="18">
        <v>0.22354053959415932</v>
      </c>
      <c r="E44" s="18">
        <v>0.63982140095470386</v>
      </c>
      <c r="F44" s="18"/>
      <c r="G44" s="18"/>
      <c r="H44" s="18">
        <v>0.39458053887762445</v>
      </c>
      <c r="I44" s="18"/>
      <c r="J44" s="18"/>
      <c r="K44" s="18">
        <v>1.7007249471851857</v>
      </c>
    </row>
    <row r="45" spans="1:11" x14ac:dyDescent="0.2">
      <c r="A45" s="22" t="s">
        <v>638</v>
      </c>
      <c r="B45" s="55"/>
      <c r="C45" s="18"/>
      <c r="D45" s="18"/>
      <c r="E45" s="18"/>
      <c r="F45" s="18"/>
      <c r="G45" s="18"/>
      <c r="H45" s="18"/>
      <c r="I45" s="18">
        <v>0.23719476214180191</v>
      </c>
      <c r="J45" s="18"/>
      <c r="K45" s="18">
        <v>0.23719476214180191</v>
      </c>
    </row>
    <row r="46" spans="1:11" x14ac:dyDescent="0.2">
      <c r="A46" s="22" t="s">
        <v>548</v>
      </c>
      <c r="B46" s="55"/>
      <c r="C46" s="18">
        <v>0.28282124615216941</v>
      </c>
      <c r="D46" s="18"/>
      <c r="E46" s="18">
        <v>0.39259764522768437</v>
      </c>
      <c r="F46" s="18">
        <v>0.41332911148890883</v>
      </c>
      <c r="G46" s="18"/>
      <c r="H46" s="18">
        <v>0.57326167227155878</v>
      </c>
      <c r="I46" s="18"/>
      <c r="J46" s="18"/>
      <c r="K46" s="18">
        <v>1.6620096751403213</v>
      </c>
    </row>
    <row r="47" spans="1:11" x14ac:dyDescent="0.2">
      <c r="A47" s="22" t="s">
        <v>655</v>
      </c>
      <c r="B47" s="55"/>
      <c r="C47" s="18"/>
      <c r="D47" s="18"/>
      <c r="E47" s="18"/>
      <c r="F47" s="18"/>
      <c r="G47" s="18"/>
      <c r="H47" s="18"/>
      <c r="I47" s="18">
        <v>0.32744749996417943</v>
      </c>
      <c r="J47" s="18"/>
      <c r="K47" s="18">
        <v>0.32744749996417943</v>
      </c>
    </row>
    <row r="48" spans="1:11" x14ac:dyDescent="0.2">
      <c r="A48" s="22" t="s">
        <v>600</v>
      </c>
      <c r="B48" s="55"/>
      <c r="C48" s="18"/>
      <c r="D48" s="18">
        <v>0.13202881238981462</v>
      </c>
      <c r="E48" s="18">
        <v>0.80101423210183564</v>
      </c>
      <c r="F48" s="18"/>
      <c r="G48" s="18"/>
      <c r="H48" s="18"/>
      <c r="I48" s="18"/>
      <c r="J48" s="18"/>
      <c r="K48" s="18">
        <v>0.93304304449165021</v>
      </c>
    </row>
    <row r="49" spans="1:11" x14ac:dyDescent="0.2">
      <c r="A49" s="22" t="s">
        <v>653</v>
      </c>
      <c r="B49" s="55"/>
      <c r="C49" s="18"/>
      <c r="D49" s="18"/>
      <c r="E49" s="18"/>
      <c r="F49" s="18"/>
      <c r="G49" s="18"/>
      <c r="H49" s="18"/>
      <c r="I49" s="18">
        <v>0.29532220659877906</v>
      </c>
      <c r="J49" s="18"/>
      <c r="K49" s="18">
        <v>0.29532220659877906</v>
      </c>
    </row>
    <row r="50" spans="1:11" x14ac:dyDescent="0.2">
      <c r="A50" s="22" t="s">
        <v>597</v>
      </c>
      <c r="B50" s="55"/>
      <c r="C50" s="18">
        <v>0.40444765521206949</v>
      </c>
      <c r="D50" s="18"/>
      <c r="E50" s="18">
        <v>0.22650327188589703</v>
      </c>
      <c r="F50" s="18">
        <v>0.55266543649047706</v>
      </c>
      <c r="G50" s="18"/>
      <c r="H50" s="18"/>
      <c r="I50" s="18"/>
      <c r="J50" s="18"/>
      <c r="K50" s="18">
        <v>1.1836163635884436</v>
      </c>
    </row>
    <row r="51" spans="1:11" x14ac:dyDescent="0.2">
      <c r="A51" s="22" t="s">
        <v>547</v>
      </c>
      <c r="B51" s="55"/>
      <c r="C51" s="18"/>
      <c r="D51" s="18"/>
      <c r="E51" s="18">
        <v>9.6764408036353167E-2</v>
      </c>
      <c r="F51" s="18">
        <v>0.20199205867498615</v>
      </c>
      <c r="G51" s="18">
        <v>0.46735427232887206</v>
      </c>
      <c r="H51" s="18">
        <v>0.51528162219017959</v>
      </c>
      <c r="I51" s="18"/>
      <c r="J51" s="18"/>
      <c r="K51" s="18">
        <v>1.2813923612303908</v>
      </c>
    </row>
    <row r="52" spans="1:11" x14ac:dyDescent="0.2">
      <c r="A52" s="22" t="s">
        <v>550</v>
      </c>
      <c r="B52" s="55">
        <v>0.22193728040502447</v>
      </c>
      <c r="C52" s="18"/>
      <c r="D52" s="18">
        <v>0.34038745495505252</v>
      </c>
      <c r="E52" s="18">
        <v>0.135845729289374</v>
      </c>
      <c r="F52" s="18"/>
      <c r="G52" s="18"/>
      <c r="H52" s="18">
        <v>0.76255655715447324</v>
      </c>
      <c r="I52" s="18"/>
      <c r="J52" s="18"/>
      <c r="K52" s="18">
        <v>1.4607270218039243</v>
      </c>
    </row>
    <row r="53" spans="1:11" x14ac:dyDescent="0.2">
      <c r="A53" s="22" t="s">
        <v>617</v>
      </c>
      <c r="B53" s="55"/>
      <c r="C53" s="18"/>
      <c r="D53" s="18"/>
      <c r="E53" s="18"/>
      <c r="F53" s="18"/>
      <c r="G53" s="18">
        <v>0.11579552089079398</v>
      </c>
      <c r="H53" s="18"/>
      <c r="I53" s="18">
        <v>0.13790408972015655</v>
      </c>
      <c r="J53" s="18"/>
      <c r="K53" s="18">
        <v>0.25369961061095053</v>
      </c>
    </row>
    <row r="54" spans="1:11" x14ac:dyDescent="0.2">
      <c r="A54" s="22" t="s">
        <v>567</v>
      </c>
      <c r="B54" s="55"/>
      <c r="C54" s="18">
        <v>0.2629417370856566</v>
      </c>
      <c r="D54" s="18">
        <v>0.47367968410621419</v>
      </c>
      <c r="E54" s="18">
        <v>0.13061689910799695</v>
      </c>
      <c r="F54" s="18">
        <v>0.79211725276041933</v>
      </c>
      <c r="G54" s="18"/>
      <c r="H54" s="18"/>
      <c r="I54" s="18"/>
      <c r="J54" s="18"/>
      <c r="K54" s="18">
        <v>1.6593555730602869</v>
      </c>
    </row>
    <row r="55" spans="1:11" x14ac:dyDescent="0.2">
      <c r="A55" s="22" t="s">
        <v>620</v>
      </c>
      <c r="B55" s="55">
        <v>0.16011401460749974</v>
      </c>
      <c r="C55" s="18"/>
      <c r="D55" s="18"/>
      <c r="E55" s="18"/>
      <c r="F55" s="18"/>
      <c r="G55" s="18"/>
      <c r="H55" s="18"/>
      <c r="I55" s="18">
        <v>0.37284942779564112</v>
      </c>
      <c r="J55" s="18"/>
      <c r="K55" s="18">
        <v>0.53296344240314086</v>
      </c>
    </row>
    <row r="56" spans="1:11" x14ac:dyDescent="0.2">
      <c r="A56" s="22" t="s">
        <v>572</v>
      </c>
      <c r="B56" s="55"/>
      <c r="C56" s="18">
        <v>0.95734900271196222</v>
      </c>
      <c r="D56" s="18">
        <v>0.43160459358402392</v>
      </c>
      <c r="E56" s="18">
        <v>0.45902013082002169</v>
      </c>
      <c r="F56" s="18">
        <v>0.19409178320515641</v>
      </c>
      <c r="G56" s="18"/>
      <c r="H56" s="18">
        <v>0.14657893117115023</v>
      </c>
      <c r="I56" s="18"/>
      <c r="J56" s="18"/>
      <c r="K56" s="18">
        <v>2.1886444414923147</v>
      </c>
    </row>
    <row r="57" spans="1:11" x14ac:dyDescent="0.2">
      <c r="A57" s="22" t="s">
        <v>559</v>
      </c>
      <c r="B57" s="55"/>
      <c r="C57" s="18">
        <v>0.39913506460358184</v>
      </c>
      <c r="D57" s="18">
        <v>0.22657457720023566</v>
      </c>
      <c r="E57" s="18"/>
      <c r="F57" s="18">
        <v>0.61372119802394165</v>
      </c>
      <c r="G57" s="18">
        <v>0.1495733310495222</v>
      </c>
      <c r="H57" s="18">
        <v>0.51487260530438705</v>
      </c>
      <c r="I57" s="18">
        <v>0.20079758105848144</v>
      </c>
      <c r="J57" s="18"/>
      <c r="K57" s="18">
        <v>2.1046743572401496</v>
      </c>
    </row>
    <row r="58" spans="1:11" x14ac:dyDescent="0.2">
      <c r="A58" s="22" t="s">
        <v>636</v>
      </c>
      <c r="B58" s="55"/>
      <c r="C58" s="18"/>
      <c r="D58" s="18"/>
      <c r="E58" s="18"/>
      <c r="F58" s="18"/>
      <c r="G58" s="18"/>
      <c r="H58" s="18"/>
      <c r="I58" s="18">
        <v>0.36972350670610687</v>
      </c>
      <c r="J58" s="18"/>
      <c r="K58" s="18">
        <v>0.36972350670610687</v>
      </c>
    </row>
    <row r="59" spans="1:11" x14ac:dyDescent="0.2">
      <c r="A59" s="22" t="s">
        <v>544</v>
      </c>
      <c r="B59" s="55"/>
      <c r="C59" s="18"/>
      <c r="D59" s="18">
        <v>0.7460370830731039</v>
      </c>
      <c r="E59" s="18">
        <v>0.35709430778160001</v>
      </c>
      <c r="F59" s="18"/>
      <c r="G59" s="18"/>
      <c r="H59" s="18">
        <v>0.23898839399262567</v>
      </c>
      <c r="I59" s="18"/>
      <c r="J59" s="18"/>
      <c r="K59" s="18">
        <v>1.3421197848473296</v>
      </c>
    </row>
    <row r="60" spans="1:11" x14ac:dyDescent="0.2">
      <c r="A60" s="22" t="s">
        <v>624</v>
      </c>
      <c r="B60" s="55">
        <v>0.25765894423638103</v>
      </c>
      <c r="C60" s="18"/>
      <c r="D60" s="18"/>
      <c r="E60" s="18"/>
      <c r="F60" s="18"/>
      <c r="G60" s="18"/>
      <c r="H60" s="18"/>
      <c r="I60" s="18"/>
      <c r="J60" s="18"/>
      <c r="K60" s="18">
        <v>0.25765894423638103</v>
      </c>
    </row>
    <row r="61" spans="1:11" x14ac:dyDescent="0.2">
      <c r="A61" s="22" t="s">
        <v>607</v>
      </c>
      <c r="B61" s="55"/>
      <c r="C61" s="18">
        <v>0.20762810218279326</v>
      </c>
      <c r="D61" s="18">
        <v>0.22570733593983383</v>
      </c>
      <c r="E61" s="18"/>
      <c r="F61" s="18">
        <v>0.19163239460122139</v>
      </c>
      <c r="G61" s="18"/>
      <c r="H61" s="18"/>
      <c r="I61" s="18"/>
      <c r="J61" s="18"/>
      <c r="K61" s="18">
        <v>0.62496783272384848</v>
      </c>
    </row>
    <row r="62" spans="1:11" x14ac:dyDescent="0.2">
      <c r="A62" s="22" t="s">
        <v>649</v>
      </c>
      <c r="B62" s="55"/>
      <c r="C62" s="18"/>
      <c r="D62" s="18"/>
      <c r="E62" s="18"/>
      <c r="F62" s="18"/>
      <c r="G62" s="18"/>
      <c r="H62" s="18"/>
      <c r="I62" s="18">
        <v>0.37304276510687984</v>
      </c>
      <c r="J62" s="18"/>
      <c r="K62" s="18">
        <v>0.37304276510687984</v>
      </c>
    </row>
    <row r="63" spans="1:11" x14ac:dyDescent="0.2">
      <c r="A63" s="22" t="s">
        <v>579</v>
      </c>
      <c r="B63" s="55"/>
      <c r="C63" s="18"/>
      <c r="D63" s="18">
        <v>0.72345554452330862</v>
      </c>
      <c r="E63" s="18"/>
      <c r="F63" s="18"/>
      <c r="G63" s="18"/>
      <c r="H63" s="18">
        <v>0.25054608881481888</v>
      </c>
      <c r="I63" s="18"/>
      <c r="J63" s="18"/>
      <c r="K63" s="18">
        <v>0.9740016333381275</v>
      </c>
    </row>
    <row r="64" spans="1:11" x14ac:dyDescent="0.2">
      <c r="A64" s="22" t="s">
        <v>587</v>
      </c>
      <c r="B64" s="55"/>
      <c r="C64" s="18">
        <v>0.45711778120467084</v>
      </c>
      <c r="D64" s="18">
        <v>0.43316573465135066</v>
      </c>
      <c r="E64" s="18">
        <v>6.6010507610203301E-2</v>
      </c>
      <c r="F64" s="18">
        <v>0.11463129715637477</v>
      </c>
      <c r="G64" s="18">
        <v>0.4392849844139407</v>
      </c>
      <c r="H64" s="18">
        <v>0.42413409225210763</v>
      </c>
      <c r="I64" s="18">
        <v>0.38214996283578961</v>
      </c>
      <c r="J64" s="18"/>
      <c r="K64" s="18">
        <v>2.3164943601244374</v>
      </c>
    </row>
    <row r="65" spans="1:11" x14ac:dyDescent="0.2">
      <c r="A65" s="22" t="s">
        <v>631</v>
      </c>
      <c r="B65" s="55"/>
      <c r="C65" s="18"/>
      <c r="D65" s="18"/>
      <c r="E65" s="18"/>
      <c r="F65" s="18"/>
      <c r="G65" s="18">
        <v>0.28518067756182042</v>
      </c>
      <c r="H65" s="18"/>
      <c r="I65" s="18">
        <v>0.19638725679205737</v>
      </c>
      <c r="J65" s="18"/>
      <c r="K65" s="18">
        <v>0.48156793435387779</v>
      </c>
    </row>
    <row r="66" spans="1:11" x14ac:dyDescent="0.2">
      <c r="A66" s="22" t="s">
        <v>590</v>
      </c>
      <c r="B66" s="55"/>
      <c r="C66" s="18">
        <v>0.141136739048277</v>
      </c>
      <c r="D66" s="18">
        <v>1.5087997909655573</v>
      </c>
      <c r="E66" s="18">
        <v>0.25779032115835188</v>
      </c>
      <c r="F66" s="18"/>
      <c r="G66" s="18"/>
      <c r="H66" s="18"/>
      <c r="I66" s="18"/>
      <c r="J66" s="18"/>
      <c r="K66" s="18">
        <v>1.9077268511721861</v>
      </c>
    </row>
    <row r="67" spans="1:11" x14ac:dyDescent="0.2">
      <c r="A67" s="22" t="s">
        <v>571</v>
      </c>
      <c r="B67" s="55">
        <v>0.30233017617803803</v>
      </c>
      <c r="C67" s="18">
        <v>0.51164000945055566</v>
      </c>
      <c r="D67" s="18">
        <v>0.13880508488000937</v>
      </c>
      <c r="E67" s="18">
        <v>0.48873273266150086</v>
      </c>
      <c r="F67" s="18">
        <v>0.29879380154043855</v>
      </c>
      <c r="G67" s="18"/>
      <c r="H67" s="18">
        <v>0.2412510463983325</v>
      </c>
      <c r="I67" s="18">
        <v>0.45795381825798231</v>
      </c>
      <c r="J67" s="18"/>
      <c r="K67" s="18">
        <v>2.4395066693668577</v>
      </c>
    </row>
    <row r="68" spans="1:11" x14ac:dyDescent="0.2">
      <c r="A68" s="22" t="s">
        <v>647</v>
      </c>
      <c r="B68" s="55"/>
      <c r="C68" s="18"/>
      <c r="D68" s="18"/>
      <c r="E68" s="18"/>
      <c r="F68" s="18"/>
      <c r="G68" s="18">
        <v>0.44925153441769694</v>
      </c>
      <c r="H68" s="18"/>
      <c r="I68" s="18">
        <v>7.3983717311265712E-2</v>
      </c>
      <c r="J68" s="18"/>
      <c r="K68" s="18">
        <v>0.52323525172896268</v>
      </c>
    </row>
    <row r="69" spans="1:11" x14ac:dyDescent="0.2">
      <c r="A69" s="22" t="s">
        <v>574</v>
      </c>
      <c r="B69" s="55"/>
      <c r="C69" s="18">
        <v>0.35277039847589858</v>
      </c>
      <c r="D69" s="18">
        <v>1.0440391124130235</v>
      </c>
      <c r="E69" s="18">
        <v>0.20076461829895964</v>
      </c>
      <c r="F69" s="18">
        <v>0.56859684505620656</v>
      </c>
      <c r="G69" s="18"/>
      <c r="H69" s="18">
        <v>0.33838029692852567</v>
      </c>
      <c r="I69" s="18"/>
      <c r="J69" s="18"/>
      <c r="K69" s="18">
        <v>2.5045512711726139</v>
      </c>
    </row>
    <row r="70" spans="1:11" x14ac:dyDescent="0.2">
      <c r="A70" s="22" t="s">
        <v>621</v>
      </c>
      <c r="B70" s="55"/>
      <c r="C70" s="18"/>
      <c r="D70" s="18"/>
      <c r="E70" s="18"/>
      <c r="F70" s="18"/>
      <c r="G70" s="18"/>
      <c r="H70" s="18"/>
      <c r="I70" s="18">
        <v>0.19378472388771106</v>
      </c>
      <c r="J70" s="18"/>
      <c r="K70" s="18">
        <v>0.19378472388771106</v>
      </c>
    </row>
    <row r="71" spans="1:11" x14ac:dyDescent="0.2">
      <c r="A71" s="22" t="s">
        <v>604</v>
      </c>
      <c r="B71" s="55"/>
      <c r="C71" s="18">
        <v>0.17819516824078918</v>
      </c>
      <c r="D71" s="18"/>
      <c r="E71" s="18">
        <v>0.19156969200109975</v>
      </c>
      <c r="F71" s="18"/>
      <c r="G71" s="18"/>
      <c r="H71" s="18">
        <v>0.42149998058189353</v>
      </c>
      <c r="I71" s="18"/>
      <c r="J71" s="18"/>
      <c r="K71" s="18">
        <v>0.79126484082378246</v>
      </c>
    </row>
    <row r="72" spans="1:11" x14ac:dyDescent="0.2">
      <c r="A72" s="22" t="s">
        <v>589</v>
      </c>
      <c r="B72" s="55">
        <v>8.2200591352824981E-2</v>
      </c>
      <c r="C72" s="18">
        <v>0.33965869526741865</v>
      </c>
      <c r="D72" s="18">
        <v>1.0141982567222234</v>
      </c>
      <c r="E72" s="18"/>
      <c r="F72" s="18">
        <v>0.31193163382081623</v>
      </c>
      <c r="G72" s="18">
        <v>0.20253250729104932</v>
      </c>
      <c r="H72" s="18"/>
      <c r="I72" s="18"/>
      <c r="J72" s="18"/>
      <c r="K72" s="18">
        <v>1.9505216844543325</v>
      </c>
    </row>
    <row r="73" spans="1:11" x14ac:dyDescent="0.2">
      <c r="A73" s="22" t="s">
        <v>654</v>
      </c>
      <c r="B73" s="55"/>
      <c r="C73" s="18"/>
      <c r="D73" s="18"/>
      <c r="E73" s="18"/>
      <c r="F73" s="18"/>
      <c r="G73" s="18">
        <v>0.41295919226230304</v>
      </c>
      <c r="H73" s="18"/>
      <c r="I73" s="18"/>
      <c r="J73" s="18"/>
      <c r="K73" s="18">
        <v>0.41295919226230304</v>
      </c>
    </row>
    <row r="74" spans="1:11" x14ac:dyDescent="0.2">
      <c r="A74" s="22" t="s">
        <v>598</v>
      </c>
      <c r="B74" s="55"/>
      <c r="C74" s="18">
        <v>0.46126803163065899</v>
      </c>
      <c r="D74" s="18">
        <v>0.34480848925527186</v>
      </c>
      <c r="E74" s="18"/>
      <c r="F74" s="18">
        <v>0.32413622254105845</v>
      </c>
      <c r="G74" s="18"/>
      <c r="H74" s="18"/>
      <c r="I74" s="18"/>
      <c r="J74" s="18"/>
      <c r="K74" s="18">
        <v>1.1302127434269893</v>
      </c>
    </row>
    <row r="75" spans="1:11" x14ac:dyDescent="0.2">
      <c r="A75" s="22" t="s">
        <v>601</v>
      </c>
      <c r="B75" s="55">
        <v>0.2336611708072357</v>
      </c>
      <c r="C75" s="18">
        <v>0.22247174186822205</v>
      </c>
      <c r="D75" s="18">
        <v>0.59842971760726649</v>
      </c>
      <c r="E75" s="18">
        <v>0.14986330925015756</v>
      </c>
      <c r="F75" s="18">
        <v>0.79058548256192052</v>
      </c>
      <c r="G75" s="18"/>
      <c r="H75" s="18"/>
      <c r="I75" s="18"/>
      <c r="J75" s="18"/>
      <c r="K75" s="18">
        <v>1.9950114220948023</v>
      </c>
    </row>
    <row r="76" spans="1:11" x14ac:dyDescent="0.2">
      <c r="A76" s="22" t="s">
        <v>645</v>
      </c>
      <c r="B76" s="55"/>
      <c r="C76" s="18"/>
      <c r="D76" s="18"/>
      <c r="E76" s="18"/>
      <c r="F76" s="18"/>
      <c r="G76" s="18">
        <v>0.24680481409266408</v>
      </c>
      <c r="H76" s="18"/>
      <c r="I76" s="18">
        <v>0.26457089644166398</v>
      </c>
      <c r="J76" s="18"/>
      <c r="K76" s="18">
        <v>0.51137571053432807</v>
      </c>
    </row>
    <row r="77" spans="1:11" x14ac:dyDescent="0.2">
      <c r="A77" s="22" t="s">
        <v>563</v>
      </c>
      <c r="B77" s="55"/>
      <c r="C77" s="18">
        <v>0.75633184806913478</v>
      </c>
      <c r="D77" s="18">
        <v>0.45177065235365754</v>
      </c>
      <c r="E77" s="18">
        <v>1.1520372152155396</v>
      </c>
      <c r="F77" s="18">
        <v>0.23187303405203086</v>
      </c>
      <c r="G77" s="18"/>
      <c r="H77" s="18">
        <v>0.31567375941246101</v>
      </c>
      <c r="I77" s="18"/>
      <c r="J77" s="18"/>
      <c r="K77" s="18">
        <v>2.9076865091028239</v>
      </c>
    </row>
    <row r="78" spans="1:11" x14ac:dyDescent="0.2">
      <c r="A78" s="22" t="s">
        <v>614</v>
      </c>
      <c r="B78" s="55"/>
      <c r="C78" s="18"/>
      <c r="D78" s="18"/>
      <c r="E78" s="18"/>
      <c r="F78" s="18"/>
      <c r="G78" s="18"/>
      <c r="H78" s="18"/>
      <c r="I78" s="18">
        <v>0.49922024168049206</v>
      </c>
      <c r="J78" s="18"/>
      <c r="K78" s="18">
        <v>0.49922024168049206</v>
      </c>
    </row>
    <row r="79" spans="1:11" x14ac:dyDescent="0.2">
      <c r="A79" s="22" t="s">
        <v>603</v>
      </c>
      <c r="B79" s="55"/>
      <c r="C79" s="18">
        <v>0.43359777008006506</v>
      </c>
      <c r="D79" s="18"/>
      <c r="E79" s="18"/>
      <c r="F79" s="18">
        <v>0.20139075214540081</v>
      </c>
      <c r="G79" s="18"/>
      <c r="H79" s="18">
        <v>9.0111985934865302E-2</v>
      </c>
      <c r="I79" s="18"/>
      <c r="J79" s="18"/>
      <c r="K79" s="18">
        <v>0.72510050816033123</v>
      </c>
    </row>
    <row r="80" spans="1:11" x14ac:dyDescent="0.2">
      <c r="A80" s="22" t="s">
        <v>545</v>
      </c>
      <c r="B80" s="55"/>
      <c r="C80" s="18"/>
      <c r="D80" s="18">
        <v>0.47207369960310019</v>
      </c>
      <c r="E80" s="18">
        <v>0.29813274113788291</v>
      </c>
      <c r="F80" s="18"/>
      <c r="G80" s="18">
        <v>0.32471898346229278</v>
      </c>
      <c r="H80" s="18">
        <v>0.23306804564776984</v>
      </c>
      <c r="I80" s="18"/>
      <c r="J80" s="18"/>
      <c r="K80" s="18">
        <v>1.3279934698510458</v>
      </c>
    </row>
    <row r="81" spans="1:11" x14ac:dyDescent="0.2">
      <c r="A81" s="22" t="s">
        <v>595</v>
      </c>
      <c r="B81" s="55">
        <v>0.44257767523911784</v>
      </c>
      <c r="C81" s="18"/>
      <c r="D81" s="18"/>
      <c r="E81" s="18"/>
      <c r="F81" s="18">
        <v>0.73730025211064298</v>
      </c>
      <c r="G81" s="18"/>
      <c r="H81" s="18">
        <v>0.36313934057563446</v>
      </c>
      <c r="I81" s="18"/>
      <c r="J81" s="18"/>
      <c r="K81" s="18">
        <v>1.5430172679253953</v>
      </c>
    </row>
    <row r="82" spans="1:11" x14ac:dyDescent="0.2">
      <c r="A82" s="22" t="s">
        <v>582</v>
      </c>
      <c r="B82" s="55"/>
      <c r="C82" s="18">
        <v>0.51796212007126663</v>
      </c>
      <c r="D82" s="18"/>
      <c r="E82" s="18"/>
      <c r="F82" s="18">
        <v>0.52919214369187884</v>
      </c>
      <c r="G82" s="18"/>
      <c r="H82" s="18"/>
      <c r="I82" s="18">
        <v>0.40634386860192662</v>
      </c>
      <c r="J82" s="18"/>
      <c r="K82" s="18">
        <v>1.453498132365072</v>
      </c>
    </row>
    <row r="83" spans="1:11" x14ac:dyDescent="0.2">
      <c r="A83" s="22" t="s">
        <v>608</v>
      </c>
      <c r="B83" s="55">
        <v>0.15589814703299598</v>
      </c>
      <c r="C83" s="18"/>
      <c r="D83" s="18">
        <v>0.13132697700530638</v>
      </c>
      <c r="E83" s="18">
        <v>0.23834967052034339</v>
      </c>
      <c r="F83" s="18"/>
      <c r="G83" s="18"/>
      <c r="H83" s="18">
        <v>0.21625601187460952</v>
      </c>
      <c r="I83" s="18"/>
      <c r="J83" s="18"/>
      <c r="K83" s="18">
        <v>0.74183080643325527</v>
      </c>
    </row>
    <row r="84" spans="1:11" x14ac:dyDescent="0.2">
      <c r="A84" s="22" t="s">
        <v>613</v>
      </c>
      <c r="B84" s="55">
        <v>0.28396206254607936</v>
      </c>
      <c r="C84" s="18"/>
      <c r="D84" s="18"/>
      <c r="E84" s="18"/>
      <c r="F84" s="18"/>
      <c r="G84" s="18"/>
      <c r="H84" s="18"/>
      <c r="I84" s="18">
        <v>0.21358059538726137</v>
      </c>
      <c r="J84" s="18"/>
      <c r="K84" s="18">
        <v>0.49754265793334074</v>
      </c>
    </row>
    <row r="85" spans="1:11" x14ac:dyDescent="0.2">
      <c r="A85" s="22" t="s">
        <v>602</v>
      </c>
      <c r="B85" s="55"/>
      <c r="C85" s="18">
        <v>0.27490448784004684</v>
      </c>
      <c r="D85" s="18">
        <v>0.17994060274343782</v>
      </c>
      <c r="E85" s="18">
        <v>0.23632294028023859</v>
      </c>
      <c r="F85" s="18"/>
      <c r="G85" s="18"/>
      <c r="H85" s="18"/>
      <c r="I85" s="18"/>
      <c r="J85" s="18"/>
      <c r="K85" s="18">
        <v>0.69116803086372325</v>
      </c>
    </row>
    <row r="86" spans="1:11" x14ac:dyDescent="0.2">
      <c r="A86" s="22" t="s">
        <v>626</v>
      </c>
      <c r="B86" s="55"/>
      <c r="C86" s="18"/>
      <c r="D86" s="18"/>
      <c r="E86" s="18"/>
      <c r="F86" s="18"/>
      <c r="G86" s="18">
        <v>0.27929299137860708</v>
      </c>
      <c r="H86" s="18"/>
      <c r="I86" s="18"/>
      <c r="J86" s="18"/>
      <c r="K86" s="18">
        <v>0.27929299137860708</v>
      </c>
    </row>
    <row r="87" spans="1:11" x14ac:dyDescent="0.2">
      <c r="A87" s="22" t="s">
        <v>609</v>
      </c>
      <c r="B87" s="55"/>
      <c r="C87" s="18">
        <v>0.71818325556377638</v>
      </c>
      <c r="D87" s="18"/>
      <c r="E87" s="18"/>
      <c r="F87" s="18"/>
      <c r="G87" s="18"/>
      <c r="H87" s="18">
        <v>0.54610269472352979</v>
      </c>
      <c r="I87" s="18"/>
      <c r="J87" s="18"/>
      <c r="K87" s="18">
        <v>1.2642859502873063</v>
      </c>
    </row>
    <row r="88" spans="1:11" x14ac:dyDescent="0.2">
      <c r="A88" s="22" t="s">
        <v>596</v>
      </c>
      <c r="B88" s="55">
        <v>0.41451566763806191</v>
      </c>
      <c r="C88" s="18">
        <v>1.3836415889613258</v>
      </c>
      <c r="D88" s="18"/>
      <c r="E88" s="18"/>
      <c r="F88" s="18">
        <v>0.19592879298656563</v>
      </c>
      <c r="G88" s="18"/>
      <c r="H88" s="18"/>
      <c r="I88" s="18"/>
      <c r="J88" s="18"/>
      <c r="K88" s="18">
        <v>1.9940860495859534</v>
      </c>
    </row>
    <row r="89" spans="1:11" x14ac:dyDescent="0.2">
      <c r="A89" s="22" t="s">
        <v>646</v>
      </c>
      <c r="B89" s="55"/>
      <c r="C89" s="18"/>
      <c r="D89" s="18"/>
      <c r="E89" s="18"/>
      <c r="F89" s="18"/>
      <c r="G89" s="18">
        <v>0.49690490093079243</v>
      </c>
      <c r="H89" s="18"/>
      <c r="I89" s="18">
        <v>0.20544331325324372</v>
      </c>
      <c r="J89" s="18"/>
      <c r="K89" s="18">
        <v>0.70234821418403615</v>
      </c>
    </row>
    <row r="90" spans="1:11" x14ac:dyDescent="0.2">
      <c r="A90" s="22" t="s">
        <v>564</v>
      </c>
      <c r="B90" s="55"/>
      <c r="C90" s="18">
        <v>0.30904857361903848</v>
      </c>
      <c r="D90" s="18">
        <v>0.26703339925698066</v>
      </c>
      <c r="E90" s="18">
        <v>0.24652872537725956</v>
      </c>
      <c r="F90" s="18">
        <v>0.33183658735326516</v>
      </c>
      <c r="G90" s="18"/>
      <c r="H90" s="18">
        <v>0.77354698703644453</v>
      </c>
      <c r="I90" s="18"/>
      <c r="J90" s="18"/>
      <c r="K90" s="18">
        <v>1.9279942726429886</v>
      </c>
    </row>
    <row r="91" spans="1:11" x14ac:dyDescent="0.2">
      <c r="A91" s="22" t="s">
        <v>615</v>
      </c>
      <c r="B91" s="55">
        <v>0.13710395911730966</v>
      </c>
      <c r="C91" s="18"/>
      <c r="D91" s="18"/>
      <c r="E91" s="18"/>
      <c r="F91" s="18"/>
      <c r="G91" s="18">
        <v>0.46915307413130769</v>
      </c>
      <c r="H91" s="18"/>
      <c r="I91" s="18">
        <v>0.1618796814807999</v>
      </c>
      <c r="J91" s="18"/>
      <c r="K91" s="18">
        <v>0.76813671472941725</v>
      </c>
    </row>
    <row r="92" spans="1:11" x14ac:dyDescent="0.2">
      <c r="A92" s="22" t="s">
        <v>585</v>
      </c>
      <c r="B92" s="55"/>
      <c r="C92" s="18">
        <v>0.19766348763402186</v>
      </c>
      <c r="D92" s="18">
        <v>8.8208151367638765E-2</v>
      </c>
      <c r="E92" s="18">
        <v>0.5372420991430219</v>
      </c>
      <c r="F92" s="18"/>
      <c r="G92" s="18"/>
      <c r="H92" s="18">
        <v>0.91198176952080501</v>
      </c>
      <c r="I92" s="18"/>
      <c r="J92" s="18"/>
      <c r="K92" s="18">
        <v>1.7350955076654875</v>
      </c>
    </row>
    <row r="93" spans="1:11" x14ac:dyDescent="0.2">
      <c r="A93" s="22" t="s">
        <v>628</v>
      </c>
      <c r="B93" s="55">
        <v>0.13056827752754252</v>
      </c>
      <c r="C93" s="18"/>
      <c r="D93" s="18"/>
      <c r="E93" s="18"/>
      <c r="F93" s="18"/>
      <c r="G93" s="18"/>
      <c r="H93" s="18"/>
      <c r="I93" s="18"/>
      <c r="J93" s="18"/>
      <c r="K93" s="18">
        <v>0.13056827752754252</v>
      </c>
    </row>
    <row r="94" spans="1:11" x14ac:dyDescent="0.2">
      <c r="A94" s="22" t="s">
        <v>610</v>
      </c>
      <c r="B94" s="55"/>
      <c r="C94" s="18">
        <v>0.27713109260320412</v>
      </c>
      <c r="D94" s="18"/>
      <c r="E94" s="18"/>
      <c r="F94" s="18">
        <v>0.51469007396539157</v>
      </c>
      <c r="G94" s="18"/>
      <c r="H94" s="18"/>
      <c r="I94" s="18"/>
      <c r="J94" s="18"/>
      <c r="K94" s="18">
        <v>0.79182116656859569</v>
      </c>
    </row>
    <row r="95" spans="1:11" x14ac:dyDescent="0.2">
      <c r="A95" s="22" t="s">
        <v>568</v>
      </c>
      <c r="B95" s="55">
        <v>0.21624483884967971</v>
      </c>
      <c r="C95" s="18">
        <v>0.530979379764843</v>
      </c>
      <c r="D95" s="18"/>
      <c r="E95" s="18"/>
      <c r="F95" s="18">
        <v>0.1120329895409925</v>
      </c>
      <c r="G95" s="18">
        <v>0.22940364648539346</v>
      </c>
      <c r="H95" s="18">
        <v>1.0957742371085106</v>
      </c>
      <c r="I95" s="18"/>
      <c r="J95" s="18"/>
      <c r="K95" s="18">
        <v>2.1844350917494193</v>
      </c>
    </row>
    <row r="96" spans="1:11" x14ac:dyDescent="0.2">
      <c r="A96" s="22" t="s">
        <v>605</v>
      </c>
      <c r="B96" s="55"/>
      <c r="C96" s="18">
        <v>7.4748635846119016E-2</v>
      </c>
      <c r="D96" s="18">
        <v>0.16158136235139486</v>
      </c>
      <c r="E96" s="18"/>
      <c r="F96" s="18"/>
      <c r="G96" s="18">
        <v>0.22084547913024766</v>
      </c>
      <c r="H96" s="18">
        <v>0.37648774900336579</v>
      </c>
      <c r="I96" s="18"/>
      <c r="J96" s="18"/>
      <c r="K96" s="18">
        <v>0.83366322633112733</v>
      </c>
    </row>
    <row r="97" spans="1:11" x14ac:dyDescent="0.2">
      <c r="A97" s="22" t="s">
        <v>575</v>
      </c>
      <c r="B97" s="55"/>
      <c r="C97" s="18">
        <v>0.42760733475204837</v>
      </c>
      <c r="D97" s="18"/>
      <c r="E97" s="18"/>
      <c r="F97" s="18">
        <v>0.41628281680724366</v>
      </c>
      <c r="G97" s="18"/>
      <c r="H97" s="18">
        <v>0.27211144026175615</v>
      </c>
      <c r="I97" s="18">
        <v>0.46289764922812204</v>
      </c>
      <c r="J97" s="18"/>
      <c r="K97" s="18">
        <v>1.5788992410491702</v>
      </c>
    </row>
    <row r="98" spans="1:11" x14ac:dyDescent="0.2">
      <c r="A98" s="22" t="s">
        <v>642</v>
      </c>
      <c r="B98" s="55"/>
      <c r="C98" s="18"/>
      <c r="D98" s="18"/>
      <c r="E98" s="18"/>
      <c r="F98" s="18"/>
      <c r="G98" s="18"/>
      <c r="H98" s="18"/>
      <c r="I98" s="18">
        <v>0.4001681450379439</v>
      </c>
      <c r="J98" s="18"/>
      <c r="K98" s="18">
        <v>0.4001681450379439</v>
      </c>
    </row>
    <row r="99" spans="1:11" x14ac:dyDescent="0.2">
      <c r="A99" s="22" t="s">
        <v>558</v>
      </c>
      <c r="B99" s="55"/>
      <c r="C99" s="18">
        <v>0.32755199958373071</v>
      </c>
      <c r="D99" s="18">
        <v>0.53059657342187638</v>
      </c>
      <c r="E99" s="18">
        <v>0.67422754091044301</v>
      </c>
      <c r="F99" s="18">
        <v>0.94233581563452251</v>
      </c>
      <c r="G99" s="18"/>
      <c r="H99" s="18">
        <v>0.14148384313379325</v>
      </c>
      <c r="I99" s="18"/>
      <c r="J99" s="18"/>
      <c r="K99" s="18">
        <v>2.6161957726843657</v>
      </c>
    </row>
    <row r="100" spans="1:11" x14ac:dyDescent="0.2">
      <c r="A100" s="22" t="s">
        <v>650</v>
      </c>
      <c r="B100" s="55">
        <v>0.35966410317744624</v>
      </c>
      <c r="C100" s="18"/>
      <c r="D100" s="18"/>
      <c r="E100" s="18"/>
      <c r="F100" s="18"/>
      <c r="G100" s="18"/>
      <c r="H100" s="18"/>
      <c r="I100" s="18"/>
      <c r="J100" s="18"/>
      <c r="K100" s="18">
        <v>0.35966410317744624</v>
      </c>
    </row>
    <row r="101" spans="1:11" x14ac:dyDescent="0.2">
      <c r="A101" s="22" t="s">
        <v>583</v>
      </c>
      <c r="B101" s="55"/>
      <c r="C101" s="18">
        <v>0.16287467665743005</v>
      </c>
      <c r="D101" s="18">
        <v>0.10749754630753749</v>
      </c>
      <c r="E101" s="18">
        <v>0.25927111339187747</v>
      </c>
      <c r="F101" s="18"/>
      <c r="G101" s="18"/>
      <c r="H101" s="18">
        <v>0.19317936819432335</v>
      </c>
      <c r="I101" s="18"/>
      <c r="J101" s="18"/>
      <c r="K101" s="18">
        <v>0.72282270455116837</v>
      </c>
    </row>
    <row r="102" spans="1:11" x14ac:dyDescent="0.2">
      <c r="A102" s="22" t="s">
        <v>652</v>
      </c>
      <c r="B102" s="55"/>
      <c r="C102" s="18"/>
      <c r="D102" s="18"/>
      <c r="E102" s="18"/>
      <c r="F102" s="18"/>
      <c r="G102" s="18"/>
      <c r="H102" s="18"/>
      <c r="I102" s="18">
        <v>0.2799758446832683</v>
      </c>
      <c r="J102" s="18"/>
      <c r="K102" s="18">
        <v>0.2799758446832683</v>
      </c>
    </row>
    <row r="103" spans="1:11" x14ac:dyDescent="0.2">
      <c r="A103" s="22" t="s">
        <v>594</v>
      </c>
      <c r="B103" s="55"/>
      <c r="C103" s="18"/>
      <c r="D103" s="18">
        <v>0.16004546231061911</v>
      </c>
      <c r="E103" s="18">
        <v>0.14909498693309242</v>
      </c>
      <c r="F103" s="18">
        <v>0.24028071371259319</v>
      </c>
      <c r="G103" s="18"/>
      <c r="H103" s="18">
        <v>0.2429307545642676</v>
      </c>
      <c r="I103" s="18"/>
      <c r="J103" s="18"/>
      <c r="K103" s="18">
        <v>0.79235191752057232</v>
      </c>
    </row>
    <row r="104" spans="1:11" x14ac:dyDescent="0.2">
      <c r="A104" s="22" t="s">
        <v>606</v>
      </c>
      <c r="B104" s="55">
        <v>0.20565421291913533</v>
      </c>
      <c r="C104" s="18">
        <v>0.19597600323754705</v>
      </c>
      <c r="D104" s="18"/>
      <c r="E104" s="18"/>
      <c r="F104" s="18">
        <v>0.53795296654390223</v>
      </c>
      <c r="G104" s="18"/>
      <c r="H104" s="18"/>
      <c r="I104" s="18"/>
      <c r="J104" s="18"/>
      <c r="K104" s="18">
        <v>0.93958318270058461</v>
      </c>
    </row>
    <row r="105" spans="1:11" x14ac:dyDescent="0.2">
      <c r="A105" s="22" t="s">
        <v>630</v>
      </c>
      <c r="B105" s="55"/>
      <c r="C105" s="18"/>
      <c r="D105" s="18"/>
      <c r="E105" s="18"/>
      <c r="F105" s="18"/>
      <c r="G105" s="18">
        <v>0.46541897135892463</v>
      </c>
      <c r="H105" s="18"/>
      <c r="I105" s="18"/>
      <c r="J105" s="18"/>
      <c r="K105" s="18">
        <v>0.46541897135892463</v>
      </c>
    </row>
    <row r="106" spans="1:11" x14ac:dyDescent="0.2">
      <c r="A106" s="22" t="s">
        <v>588</v>
      </c>
      <c r="B106" s="55"/>
      <c r="C106" s="18">
        <v>0.43112772204274685</v>
      </c>
      <c r="D106" s="18">
        <v>1.0210016386192304</v>
      </c>
      <c r="E106" s="18"/>
      <c r="F106" s="18"/>
      <c r="G106" s="18"/>
      <c r="H106" s="18">
        <v>0.55877359113521741</v>
      </c>
      <c r="I106" s="18"/>
      <c r="J106" s="18"/>
      <c r="K106" s="18">
        <v>2.0109029517971946</v>
      </c>
    </row>
    <row r="107" spans="1:11" x14ac:dyDescent="0.2">
      <c r="A107" s="22" t="s">
        <v>578</v>
      </c>
      <c r="B107" s="55"/>
      <c r="C107" s="18">
        <v>0.25241247618238094</v>
      </c>
      <c r="D107" s="18">
        <v>0.8354668684297738</v>
      </c>
      <c r="E107" s="18"/>
      <c r="F107" s="18"/>
      <c r="G107" s="18"/>
      <c r="H107" s="18">
        <v>0.20343137785579368</v>
      </c>
      <c r="I107" s="18">
        <v>0.40784520872171437</v>
      </c>
      <c r="J107" s="18"/>
      <c r="K107" s="18">
        <v>1.6991559311896629</v>
      </c>
    </row>
    <row r="108" spans="1:11" x14ac:dyDescent="0.2">
      <c r="A108" s="22" t="s">
        <v>566</v>
      </c>
      <c r="B108" s="55">
        <v>0.18094959195985949</v>
      </c>
      <c r="C108" s="18"/>
      <c r="D108" s="18">
        <v>0.32847647846838518</v>
      </c>
      <c r="E108" s="18">
        <v>0.816973189442186</v>
      </c>
      <c r="F108" s="18">
        <v>0.40059514830026333</v>
      </c>
      <c r="G108" s="18"/>
      <c r="H108" s="18"/>
      <c r="I108" s="18">
        <v>0.88519166454054288</v>
      </c>
      <c r="J108" s="18"/>
      <c r="K108" s="18">
        <v>2.6121860727112369</v>
      </c>
    </row>
    <row r="109" spans="1:11" x14ac:dyDescent="0.2">
      <c r="A109" s="22" t="s">
        <v>633</v>
      </c>
      <c r="B109" s="55">
        <v>0.15502677555633759</v>
      </c>
      <c r="C109" s="18"/>
      <c r="D109" s="18"/>
      <c r="E109" s="18"/>
      <c r="F109" s="18"/>
      <c r="G109" s="18">
        <v>0.48980814018998919</v>
      </c>
      <c r="H109" s="18"/>
      <c r="I109" s="18"/>
      <c r="J109" s="18"/>
      <c r="K109" s="18">
        <v>0.64483491574632679</v>
      </c>
    </row>
    <row r="110" spans="1:11" x14ac:dyDescent="0.2">
      <c r="A110" s="22" t="s">
        <v>593</v>
      </c>
      <c r="B110" s="55"/>
      <c r="C110" s="18"/>
      <c r="D110" s="18"/>
      <c r="E110" s="18">
        <v>0.81900582685706913</v>
      </c>
      <c r="F110" s="18">
        <v>0.56559289965857917</v>
      </c>
      <c r="G110" s="18"/>
      <c r="H110" s="18">
        <v>0.4273016384450119</v>
      </c>
      <c r="I110" s="18"/>
      <c r="J110" s="18"/>
      <c r="K110" s="18">
        <v>1.8119003649606602</v>
      </c>
    </row>
    <row r="111" spans="1:11" x14ac:dyDescent="0.2">
      <c r="A111" s="22" t="s">
        <v>651</v>
      </c>
      <c r="B111" s="55"/>
      <c r="C111" s="18"/>
      <c r="D111" s="18"/>
      <c r="E111" s="18"/>
      <c r="F111" s="18"/>
      <c r="G111" s="18">
        <v>0.25118676146598973</v>
      </c>
      <c r="H111" s="18"/>
      <c r="I111" s="18"/>
      <c r="J111" s="18"/>
      <c r="K111" s="18">
        <v>0.25118676146598973</v>
      </c>
    </row>
    <row r="112" spans="1:11" x14ac:dyDescent="0.2">
      <c r="A112" s="22" t="s">
        <v>591</v>
      </c>
      <c r="B112" s="55"/>
      <c r="C112" s="18">
        <v>0.18912705237004901</v>
      </c>
      <c r="D112" s="18"/>
      <c r="E112" s="18">
        <v>0.21326549586775373</v>
      </c>
      <c r="F112" s="18">
        <v>0.27969978038684062</v>
      </c>
      <c r="G112" s="18"/>
      <c r="H112" s="18">
        <v>0.36700574966666666</v>
      </c>
      <c r="I112" s="18"/>
      <c r="J112" s="18"/>
      <c r="K112" s="18">
        <v>1.0490980782913102</v>
      </c>
    </row>
    <row r="113" spans="1:11" x14ac:dyDescent="0.2">
      <c r="A113" s="22" t="s">
        <v>561</v>
      </c>
      <c r="B113" s="55">
        <v>0.1028382579150276</v>
      </c>
      <c r="C113" s="18">
        <v>0.18649399965060987</v>
      </c>
      <c r="D113" s="18">
        <v>0.95725414272440468</v>
      </c>
      <c r="E113" s="18">
        <v>1.1000478271476384</v>
      </c>
      <c r="F113" s="18"/>
      <c r="G113" s="18">
        <v>0.17777831674148525</v>
      </c>
      <c r="H113" s="18">
        <v>0.4033067446979206</v>
      </c>
      <c r="I113" s="18"/>
      <c r="J113" s="18"/>
      <c r="K113" s="18">
        <v>2.9277192888770864</v>
      </c>
    </row>
    <row r="114" spans="1:11" x14ac:dyDescent="0.2">
      <c r="A114" s="22" t="s">
        <v>641</v>
      </c>
      <c r="B114" s="55">
        <v>0.32488345178493339</v>
      </c>
      <c r="C114" s="18"/>
      <c r="D114" s="18"/>
      <c r="E114" s="18"/>
      <c r="F114" s="18"/>
      <c r="G114" s="18">
        <v>0.19884435429720881</v>
      </c>
      <c r="H114" s="18"/>
      <c r="I114" s="18"/>
      <c r="J114" s="18"/>
      <c r="K114" s="18">
        <v>0.5237278060821422</v>
      </c>
    </row>
    <row r="115" spans="1:11" x14ac:dyDescent="0.2">
      <c r="A115" s="22" t="s">
        <v>556</v>
      </c>
      <c r="B115" s="55"/>
      <c r="C115" s="18">
        <v>0.87511061384590472</v>
      </c>
      <c r="D115" s="18">
        <v>0.71306608822508821</v>
      </c>
      <c r="E115" s="18"/>
      <c r="F115" s="18">
        <v>0.66074929469934784</v>
      </c>
      <c r="G115" s="18"/>
      <c r="H115" s="18">
        <v>0.26080555810054196</v>
      </c>
      <c r="I115" s="18"/>
      <c r="J115" s="18"/>
      <c r="K115" s="18">
        <v>2.509731554870883</v>
      </c>
    </row>
    <row r="116" spans="1:11" x14ac:dyDescent="0.2">
      <c r="A116" s="22" t="s">
        <v>618</v>
      </c>
      <c r="B116" s="55">
        <v>0.36988201221382055</v>
      </c>
      <c r="C116" s="18"/>
      <c r="D116" s="18"/>
      <c r="E116" s="18"/>
      <c r="F116" s="18"/>
      <c r="G116" s="18"/>
      <c r="H116" s="18"/>
      <c r="I116" s="18">
        <v>0.31529605029167862</v>
      </c>
      <c r="J116" s="18"/>
      <c r="K116" s="18">
        <v>0.68517806250549917</v>
      </c>
    </row>
    <row r="117" spans="1:11" x14ac:dyDescent="0.2">
      <c r="A117" s="22" t="s">
        <v>569</v>
      </c>
      <c r="B117" s="55"/>
      <c r="C117" s="18">
        <v>0.33241225557996024</v>
      </c>
      <c r="D117" s="18">
        <v>0.37503046395243611</v>
      </c>
      <c r="E117" s="18">
        <v>0.60580439178608203</v>
      </c>
      <c r="F117" s="18">
        <v>0.56330332581399278</v>
      </c>
      <c r="G117" s="18"/>
      <c r="H117" s="18"/>
      <c r="I117" s="18"/>
      <c r="J117" s="18"/>
      <c r="K117" s="18">
        <v>1.8765504371324713</v>
      </c>
    </row>
    <row r="118" spans="1:11" x14ac:dyDescent="0.2">
      <c r="A118" s="22" t="s">
        <v>739</v>
      </c>
      <c r="B118" s="55"/>
      <c r="C118" s="18"/>
      <c r="D118" s="18"/>
      <c r="E118" s="18"/>
      <c r="F118" s="18"/>
      <c r="G118" s="18"/>
      <c r="H118" s="18"/>
      <c r="I118" s="18"/>
      <c r="J118" s="18"/>
      <c r="K118" s="18"/>
    </row>
    <row r="119" spans="1:11" x14ac:dyDescent="0.2">
      <c r="A119" s="22" t="s">
        <v>740</v>
      </c>
      <c r="B119" s="55">
        <v>8.0760256614699255</v>
      </c>
      <c r="C119" s="18">
        <v>20.579296638750741</v>
      </c>
      <c r="D119" s="18">
        <v>19.900389441186682</v>
      </c>
      <c r="E119" s="18">
        <v>20.826822611734201</v>
      </c>
      <c r="F119" s="18">
        <v>24.747791508422548</v>
      </c>
      <c r="G119" s="18">
        <v>10.423968647358805</v>
      </c>
      <c r="H119" s="18">
        <v>21.759832402326076</v>
      </c>
      <c r="I119" s="18">
        <v>13.310947899794019</v>
      </c>
      <c r="J119" s="18"/>
      <c r="K119" s="18">
        <v>139.62507481104305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E392-E421-134D-B45F-ADD31443D1DB}">
  <dimension ref="A1:AD39"/>
  <sheetViews>
    <sheetView zoomScale="85" workbookViewId="0">
      <selection activeCell="B23" sqref="B23"/>
    </sheetView>
  </sheetViews>
  <sheetFormatPr baseColWidth="10" defaultRowHeight="15" x14ac:dyDescent="0.2"/>
  <cols>
    <col min="1" max="1" width="38.33203125" bestFit="1" customWidth="1"/>
    <col min="10" max="10" width="15" bestFit="1" customWidth="1"/>
    <col min="11" max="12" width="15" customWidth="1"/>
    <col min="22" max="22" width="16.5" bestFit="1" customWidth="1"/>
  </cols>
  <sheetData>
    <row r="1" spans="1:30" x14ac:dyDescent="0.2">
      <c r="B1" s="23" t="s">
        <v>22</v>
      </c>
      <c r="C1" s="23" t="s">
        <v>16</v>
      </c>
      <c r="D1" s="23" t="s">
        <v>10</v>
      </c>
      <c r="E1" s="23" t="s">
        <v>6</v>
      </c>
      <c r="F1" s="23" t="s">
        <v>13</v>
      </c>
      <c r="G1" s="23" t="s">
        <v>20</v>
      </c>
      <c r="H1" s="23" t="s">
        <v>18</v>
      </c>
      <c r="I1" s="23" t="s">
        <v>24</v>
      </c>
      <c r="K1" s="39" t="s">
        <v>763</v>
      </c>
      <c r="M1" s="23" t="s">
        <v>22</v>
      </c>
      <c r="N1" s="23" t="s">
        <v>16</v>
      </c>
      <c r="O1" s="23" t="s">
        <v>10</v>
      </c>
      <c r="P1" s="23" t="s">
        <v>6</v>
      </c>
      <c r="Q1" s="23" t="s">
        <v>13</v>
      </c>
      <c r="R1" s="23" t="s">
        <v>20</v>
      </c>
      <c r="S1" s="23" t="s">
        <v>18</v>
      </c>
      <c r="T1" s="23" t="s">
        <v>24</v>
      </c>
      <c r="V1" s="39" t="s">
        <v>762</v>
      </c>
      <c r="W1" s="23" t="s">
        <v>22</v>
      </c>
      <c r="X1" s="38"/>
      <c r="Y1" s="23" t="s">
        <v>10</v>
      </c>
      <c r="Z1" s="23" t="s">
        <v>6</v>
      </c>
      <c r="AA1" s="23" t="s">
        <v>13</v>
      </c>
      <c r="AB1" s="23" t="s">
        <v>20</v>
      </c>
      <c r="AC1" s="23" t="s">
        <v>18</v>
      </c>
      <c r="AD1" s="23" t="s">
        <v>24</v>
      </c>
    </row>
    <row r="2" spans="1:30" x14ac:dyDescent="0.2">
      <c r="A2" s="33" t="s">
        <v>753</v>
      </c>
      <c r="B2" s="40">
        <v>12499984</v>
      </c>
      <c r="C2" s="40">
        <v>9999958</v>
      </c>
      <c r="D2" s="40">
        <v>19999966</v>
      </c>
      <c r="E2" s="40">
        <v>14999958</v>
      </c>
      <c r="F2" s="40">
        <v>5999956</v>
      </c>
      <c r="G2" s="40">
        <v>13499980</v>
      </c>
      <c r="H2" s="40">
        <v>1499958</v>
      </c>
      <c r="I2" s="40">
        <v>3999979</v>
      </c>
      <c r="M2" s="34"/>
      <c r="N2" s="34"/>
      <c r="O2" s="34"/>
      <c r="P2" s="34"/>
      <c r="Q2" s="34"/>
      <c r="R2" s="34"/>
      <c r="S2" s="34"/>
      <c r="T2" s="34"/>
    </row>
    <row r="3" spans="1:30" x14ac:dyDescent="0.2">
      <c r="A3" s="22" t="s">
        <v>629</v>
      </c>
      <c r="B3" s="31"/>
      <c r="C3" s="28"/>
      <c r="D3" s="28"/>
      <c r="E3" s="28"/>
      <c r="F3" s="28"/>
      <c r="G3" s="28">
        <v>620932</v>
      </c>
      <c r="H3" s="28"/>
      <c r="I3" s="28">
        <v>213742</v>
      </c>
      <c r="L3" s="22" t="s">
        <v>629</v>
      </c>
      <c r="M3">
        <f>IF(B3&gt;0,1,0)</f>
        <v>0</v>
      </c>
      <c r="N3">
        <f t="shared" ref="N3:T6" si="0">IF(C3&gt;0,1,0)</f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1</v>
      </c>
      <c r="S3">
        <f t="shared" si="0"/>
        <v>0</v>
      </c>
      <c r="T3">
        <f t="shared" si="0"/>
        <v>1</v>
      </c>
      <c r="V3" s="22" t="s">
        <v>629</v>
      </c>
      <c r="W3" s="42">
        <f>M3*$C3</f>
        <v>0</v>
      </c>
      <c r="X3" s="42"/>
      <c r="Y3" s="42">
        <f t="shared" ref="Y3:Y6" si="1">O3*$C3</f>
        <v>0</v>
      </c>
      <c r="Z3" s="42">
        <f t="shared" ref="Z3:Z6" si="2">P3*$C3</f>
        <v>0</v>
      </c>
      <c r="AA3" s="42">
        <f t="shared" ref="AA3:AA6" si="3">Q3*$C3</f>
        <v>0</v>
      </c>
      <c r="AB3" s="42">
        <f t="shared" ref="AB3:AB6" si="4">R3*$C3</f>
        <v>0</v>
      </c>
      <c r="AC3" s="42">
        <f t="shared" ref="AC3:AC6" si="5">S3*$C3</f>
        <v>0</v>
      </c>
      <c r="AD3" s="42">
        <f t="shared" ref="AD3:AD6" si="6">T3*$C3</f>
        <v>0</v>
      </c>
    </row>
    <row r="4" spans="1:30" x14ac:dyDescent="0.2">
      <c r="A4" s="22" t="s">
        <v>586</v>
      </c>
      <c r="B4" s="31"/>
      <c r="C4" s="28">
        <v>34146</v>
      </c>
      <c r="D4" s="28">
        <v>453323</v>
      </c>
      <c r="E4" s="28">
        <v>887734</v>
      </c>
      <c r="F4" s="28">
        <v>586080</v>
      </c>
      <c r="G4" s="28"/>
      <c r="H4" s="28">
        <v>280893</v>
      </c>
      <c r="I4" s="28"/>
      <c r="L4" s="22" t="s">
        <v>586</v>
      </c>
      <c r="M4">
        <f t="shared" ref="M4:M6" si="7">IF(B4&gt;0,1,0)</f>
        <v>0</v>
      </c>
      <c r="N4">
        <f t="shared" si="0"/>
        <v>1</v>
      </c>
      <c r="O4" s="26">
        <f t="shared" si="0"/>
        <v>1</v>
      </c>
      <c r="P4" s="26">
        <f t="shared" si="0"/>
        <v>1</v>
      </c>
      <c r="Q4" s="26">
        <f t="shared" si="0"/>
        <v>1</v>
      </c>
      <c r="R4">
        <f t="shared" si="0"/>
        <v>0</v>
      </c>
      <c r="S4" s="26">
        <f t="shared" si="0"/>
        <v>1</v>
      </c>
      <c r="T4">
        <f t="shared" si="0"/>
        <v>0</v>
      </c>
      <c r="V4" s="22" t="s">
        <v>586</v>
      </c>
      <c r="W4" s="42">
        <f t="shared" ref="W4:W6" si="8">M4*$C4</f>
        <v>0</v>
      </c>
      <c r="X4" s="42"/>
      <c r="Y4" s="42">
        <f t="shared" si="1"/>
        <v>34146</v>
      </c>
      <c r="Z4" s="42">
        <f t="shared" si="2"/>
        <v>34146</v>
      </c>
      <c r="AA4" s="42">
        <f t="shared" si="3"/>
        <v>34146</v>
      </c>
      <c r="AB4" s="42">
        <f t="shared" si="4"/>
        <v>0</v>
      </c>
      <c r="AC4" s="42">
        <f t="shared" si="5"/>
        <v>34146</v>
      </c>
      <c r="AD4" s="42">
        <f t="shared" si="6"/>
        <v>0</v>
      </c>
    </row>
    <row r="5" spans="1:30" x14ac:dyDescent="0.2">
      <c r="A5" s="22" t="s">
        <v>543</v>
      </c>
      <c r="B5" s="31">
        <v>687366</v>
      </c>
      <c r="C5" s="28">
        <v>262349</v>
      </c>
      <c r="D5" s="28"/>
      <c r="E5" s="28"/>
      <c r="F5" s="28">
        <v>324161</v>
      </c>
      <c r="G5" s="28"/>
      <c r="H5" s="28">
        <v>75844</v>
      </c>
      <c r="I5" s="28"/>
      <c r="L5" s="22" t="s">
        <v>543</v>
      </c>
      <c r="M5" s="26">
        <f t="shared" si="7"/>
        <v>1</v>
      </c>
      <c r="N5">
        <f t="shared" si="0"/>
        <v>1</v>
      </c>
      <c r="O5">
        <f t="shared" si="0"/>
        <v>0</v>
      </c>
      <c r="P5">
        <f t="shared" si="0"/>
        <v>0</v>
      </c>
      <c r="Q5" s="26">
        <f t="shared" si="0"/>
        <v>1</v>
      </c>
      <c r="R5">
        <f t="shared" si="0"/>
        <v>0</v>
      </c>
      <c r="S5" s="26">
        <f t="shared" si="0"/>
        <v>1</v>
      </c>
      <c r="T5">
        <f t="shared" si="0"/>
        <v>0</v>
      </c>
      <c r="V5" s="22" t="s">
        <v>543</v>
      </c>
      <c r="W5" s="42">
        <f t="shared" si="8"/>
        <v>262349</v>
      </c>
      <c r="X5" s="42"/>
      <c r="Y5" s="42">
        <f t="shared" si="1"/>
        <v>0</v>
      </c>
      <c r="Z5" s="42">
        <f t="shared" si="2"/>
        <v>0</v>
      </c>
      <c r="AA5" s="42">
        <f t="shared" si="3"/>
        <v>262349</v>
      </c>
      <c r="AB5" s="42">
        <f t="shared" si="4"/>
        <v>0</v>
      </c>
      <c r="AC5" s="42">
        <f t="shared" si="5"/>
        <v>262349</v>
      </c>
      <c r="AD5" s="42">
        <f t="shared" si="6"/>
        <v>0</v>
      </c>
    </row>
    <row r="6" spans="1:30" x14ac:dyDescent="0.2">
      <c r="A6" s="22" t="s">
        <v>635</v>
      </c>
      <c r="B6" s="31"/>
      <c r="C6" s="28"/>
      <c r="D6" s="28"/>
      <c r="E6" s="28"/>
      <c r="F6" s="28"/>
      <c r="G6" s="28"/>
      <c r="H6" s="28"/>
      <c r="I6" s="28">
        <v>254629</v>
      </c>
      <c r="L6" s="22" t="s">
        <v>635</v>
      </c>
      <c r="M6">
        <f t="shared" si="7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1</v>
      </c>
      <c r="V6" s="22" t="s">
        <v>635</v>
      </c>
      <c r="W6" s="42">
        <f t="shared" si="8"/>
        <v>0</v>
      </c>
      <c r="X6" s="42"/>
      <c r="Y6" s="42">
        <f t="shared" si="1"/>
        <v>0</v>
      </c>
      <c r="Z6" s="42">
        <f t="shared" si="2"/>
        <v>0</v>
      </c>
      <c r="AA6" s="42">
        <f t="shared" si="3"/>
        <v>0</v>
      </c>
      <c r="AB6" s="42">
        <f t="shared" si="4"/>
        <v>0</v>
      </c>
      <c r="AC6" s="42">
        <f t="shared" si="5"/>
        <v>0</v>
      </c>
      <c r="AD6" s="42">
        <f t="shared" si="6"/>
        <v>0</v>
      </c>
    </row>
    <row r="8" spans="1:30" x14ac:dyDescent="0.2">
      <c r="A8" s="24" t="s">
        <v>756</v>
      </c>
    </row>
    <row r="9" spans="1:30" x14ac:dyDescent="0.2">
      <c r="A9" s="33" t="s">
        <v>754</v>
      </c>
      <c r="B9" s="23" t="s">
        <v>22</v>
      </c>
      <c r="C9" s="38"/>
      <c r="D9" s="23" t="s">
        <v>10</v>
      </c>
      <c r="E9" s="23" t="s">
        <v>6</v>
      </c>
      <c r="F9" s="23" t="s">
        <v>13</v>
      </c>
      <c r="G9" s="23" t="s">
        <v>20</v>
      </c>
      <c r="H9" s="23" t="s">
        <v>18</v>
      </c>
      <c r="I9" s="23" t="s">
        <v>24</v>
      </c>
      <c r="J9" s="34" t="s">
        <v>755</v>
      </c>
      <c r="K9" s="35" t="s">
        <v>760</v>
      </c>
      <c r="L9" s="35"/>
      <c r="M9" s="35"/>
    </row>
    <row r="10" spans="1:30" x14ac:dyDescent="0.2">
      <c r="A10" s="22" t="s">
        <v>629</v>
      </c>
      <c r="B10" s="37">
        <v>0</v>
      </c>
      <c r="C10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43">
        <f>C3</f>
        <v>0</v>
      </c>
      <c r="K10" s="42">
        <f>SUM(B10,D10:I10)</f>
        <v>0</v>
      </c>
    </row>
    <row r="11" spans="1:30" x14ac:dyDescent="0.2">
      <c r="A11" s="22" t="s">
        <v>586</v>
      </c>
      <c r="B11" s="37">
        <v>0</v>
      </c>
      <c r="C11">
        <v>0</v>
      </c>
      <c r="D11" s="37">
        <v>34146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43">
        <f t="shared" ref="J11:J13" si="9">C4</f>
        <v>34146</v>
      </c>
      <c r="K11" s="42">
        <f t="shared" ref="K11:K13" si="10">SUM(B11,D11:I11)</f>
        <v>34146</v>
      </c>
    </row>
    <row r="12" spans="1:30" x14ac:dyDescent="0.2">
      <c r="A12" s="22" t="s">
        <v>543</v>
      </c>
      <c r="B12" s="37">
        <v>262349</v>
      </c>
      <c r="C12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43">
        <f t="shared" si="9"/>
        <v>262349</v>
      </c>
      <c r="K12" s="42">
        <f t="shared" si="10"/>
        <v>262349</v>
      </c>
    </row>
    <row r="13" spans="1:30" x14ac:dyDescent="0.2">
      <c r="A13" s="22" t="s">
        <v>635</v>
      </c>
      <c r="B13" s="37">
        <v>0</v>
      </c>
      <c r="C13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43">
        <f t="shared" si="9"/>
        <v>0</v>
      </c>
      <c r="K13" s="42">
        <f t="shared" si="10"/>
        <v>0</v>
      </c>
    </row>
    <row r="14" spans="1:30" x14ac:dyDescent="0.2">
      <c r="A14" s="24" t="s">
        <v>757</v>
      </c>
      <c r="B14">
        <f>SUM(B10:B13)</f>
        <v>262349</v>
      </c>
      <c r="D14">
        <f t="shared" ref="D14:I14" si="11">SUM(D10:D13)</f>
        <v>34146</v>
      </c>
      <c r="E14">
        <f t="shared" si="11"/>
        <v>0</v>
      </c>
      <c r="F14">
        <f t="shared" si="11"/>
        <v>0</v>
      </c>
      <c r="G14">
        <f t="shared" si="11"/>
        <v>0</v>
      </c>
      <c r="H14">
        <f t="shared" si="11"/>
        <v>0</v>
      </c>
      <c r="I14">
        <f t="shared" si="11"/>
        <v>0</v>
      </c>
    </row>
    <row r="15" spans="1:30" x14ac:dyDescent="0.2">
      <c r="A15" s="24" t="s">
        <v>758</v>
      </c>
      <c r="B15" s="42">
        <f>B2-B14</f>
        <v>12237635</v>
      </c>
      <c r="C15" s="42"/>
      <c r="D15" s="42">
        <f t="shared" ref="D15:I15" si="12">D2-D14</f>
        <v>19965820</v>
      </c>
      <c r="E15" s="42">
        <f t="shared" si="12"/>
        <v>14999958</v>
      </c>
      <c r="F15" s="42">
        <f t="shared" si="12"/>
        <v>5999956</v>
      </c>
      <c r="G15" s="42">
        <f t="shared" si="12"/>
        <v>13499980</v>
      </c>
      <c r="H15" s="42">
        <f t="shared" si="12"/>
        <v>1499958</v>
      </c>
      <c r="I15" s="42">
        <f t="shared" si="12"/>
        <v>3999979</v>
      </c>
    </row>
    <row r="20" spans="1:2" x14ac:dyDescent="0.2">
      <c r="B20" t="s">
        <v>759</v>
      </c>
    </row>
    <row r="22" spans="1:2" x14ac:dyDescent="0.2">
      <c r="A22" s="33" t="s">
        <v>761</v>
      </c>
      <c r="B22" s="26">
        <f>SUM(B10:B13,D10:I13)</f>
        <v>296495</v>
      </c>
    </row>
    <row r="30" spans="1:2" x14ac:dyDescent="0.2">
      <c r="A30" s="33" t="s">
        <v>764</v>
      </c>
      <c r="B30" t="s">
        <v>765</v>
      </c>
    </row>
    <row r="31" spans="1:2" x14ac:dyDescent="0.2">
      <c r="A31" s="33" t="s">
        <v>766</v>
      </c>
      <c r="B31" t="s">
        <v>772</v>
      </c>
    </row>
    <row r="32" spans="1:2" x14ac:dyDescent="0.2">
      <c r="A32" s="33"/>
      <c r="B32" t="s">
        <v>773</v>
      </c>
    </row>
    <row r="34" spans="1:9" x14ac:dyDescent="0.2">
      <c r="A34" s="33" t="s">
        <v>766</v>
      </c>
      <c r="B34" t="s">
        <v>767</v>
      </c>
    </row>
    <row r="35" spans="1:9" x14ac:dyDescent="0.2">
      <c r="A35" s="33"/>
      <c r="B35" t="s">
        <v>771</v>
      </c>
    </row>
    <row r="36" spans="1:9" x14ac:dyDescent="0.2">
      <c r="B36" s="41"/>
      <c r="C36" s="41"/>
      <c r="D36" s="41"/>
      <c r="E36" s="41"/>
      <c r="F36" s="41"/>
      <c r="G36" s="41"/>
      <c r="H36" s="41"/>
      <c r="I36" s="41"/>
    </row>
    <row r="37" spans="1:9" x14ac:dyDescent="0.2">
      <c r="A37" s="33" t="s">
        <v>768</v>
      </c>
      <c r="B37" t="s">
        <v>769</v>
      </c>
    </row>
    <row r="38" spans="1:9" x14ac:dyDescent="0.2">
      <c r="B38" t="s">
        <v>770</v>
      </c>
    </row>
    <row r="39" spans="1:9" x14ac:dyDescent="0.2">
      <c r="B39" t="s">
        <v>774</v>
      </c>
    </row>
  </sheetData>
  <conditionalFormatting sqref="N3:N6">
    <cfRule type="cellIs" dxfId="5" priority="1" operator="equal">
      <formula>1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7A61-562A-1242-A8DD-19959109F214}">
  <dimension ref="B2:AR131"/>
  <sheetViews>
    <sheetView topLeftCell="T87" zoomScale="75" workbookViewId="0">
      <selection activeCell="AE123" sqref="AE123:AE124"/>
    </sheetView>
  </sheetViews>
  <sheetFormatPr baseColWidth="10" defaultRowHeight="15" x14ac:dyDescent="0.2"/>
  <cols>
    <col min="2" max="2" width="23" bestFit="1" customWidth="1"/>
    <col min="3" max="3" width="15.33203125" bestFit="1" customWidth="1"/>
    <col min="4" max="10" width="10.1640625" bestFit="1" customWidth="1"/>
    <col min="11" max="11" width="6.33203125" bestFit="1" customWidth="1"/>
    <col min="12" max="12" width="11.1640625" bestFit="1" customWidth="1"/>
    <col min="31" max="31" width="13.5" bestFit="1" customWidth="1"/>
    <col min="40" max="40" width="16.5" bestFit="1" customWidth="1"/>
    <col min="43" max="43" width="10.83203125" style="44"/>
  </cols>
  <sheetData>
    <row r="2" spans="2:44" x14ac:dyDescent="0.2">
      <c r="B2" t="s">
        <v>742</v>
      </c>
      <c r="C2" t="s">
        <v>741</v>
      </c>
      <c r="N2" s="33" t="s">
        <v>752</v>
      </c>
      <c r="W2" s="33" t="s">
        <v>775</v>
      </c>
      <c r="AF2" s="33" t="s">
        <v>756</v>
      </c>
    </row>
    <row r="3" spans="2:44" x14ac:dyDescent="0.2">
      <c r="B3" t="s">
        <v>738</v>
      </c>
      <c r="C3" t="s">
        <v>22</v>
      </c>
      <c r="D3" t="s">
        <v>16</v>
      </c>
      <c r="E3" t="s">
        <v>10</v>
      </c>
      <c r="F3" t="s">
        <v>6</v>
      </c>
      <c r="G3" t="s">
        <v>13</v>
      </c>
      <c r="H3" t="s">
        <v>20</v>
      </c>
      <c r="I3" t="s">
        <v>18</v>
      </c>
      <c r="J3" t="s">
        <v>24</v>
      </c>
      <c r="K3" t="s">
        <v>739</v>
      </c>
      <c r="L3" t="s">
        <v>740</v>
      </c>
      <c r="N3" s="23" t="s">
        <v>22</v>
      </c>
      <c r="O3" s="23" t="s">
        <v>16</v>
      </c>
      <c r="P3" s="23" t="s">
        <v>10</v>
      </c>
      <c r="Q3" s="23" t="s">
        <v>6</v>
      </c>
      <c r="R3" s="23" t="s">
        <v>13</v>
      </c>
      <c r="S3" s="23" t="s">
        <v>20</v>
      </c>
      <c r="T3" s="23" t="s">
        <v>18</v>
      </c>
      <c r="U3" s="23" t="s">
        <v>24</v>
      </c>
      <c r="W3" s="23" t="s">
        <v>22</v>
      </c>
      <c r="X3" s="23" t="s">
        <v>16</v>
      </c>
      <c r="Y3" s="23" t="s">
        <v>10</v>
      </c>
      <c r="Z3" s="23" t="s">
        <v>6</v>
      </c>
      <c r="AA3" s="23" t="s">
        <v>13</v>
      </c>
      <c r="AB3" s="23" t="s">
        <v>20</v>
      </c>
      <c r="AC3" s="23" t="s">
        <v>18</v>
      </c>
      <c r="AD3" s="23" t="s">
        <v>24</v>
      </c>
      <c r="AF3" s="23" t="s">
        <v>22</v>
      </c>
      <c r="AG3" s="23" t="s">
        <v>16</v>
      </c>
      <c r="AH3" s="23" t="s">
        <v>10</v>
      </c>
      <c r="AI3" s="23" t="s">
        <v>6</v>
      </c>
      <c r="AJ3" s="23" t="s">
        <v>13</v>
      </c>
      <c r="AK3" s="23" t="s">
        <v>20</v>
      </c>
      <c r="AL3" s="23" t="s">
        <v>18</v>
      </c>
      <c r="AM3" s="23" t="s">
        <v>24</v>
      </c>
      <c r="AN3" s="34" t="s">
        <v>778</v>
      </c>
      <c r="AO3" s="34" t="s">
        <v>779</v>
      </c>
      <c r="AP3" s="34"/>
      <c r="AQ3" s="46"/>
    </row>
    <row r="4" spans="2:44" x14ac:dyDescent="0.2">
      <c r="B4" s="22" t="s">
        <v>629</v>
      </c>
      <c r="C4" s="31"/>
      <c r="D4" s="28"/>
      <c r="E4" s="28"/>
      <c r="F4" s="28"/>
      <c r="G4" s="28"/>
      <c r="H4" s="28">
        <v>620932</v>
      </c>
      <c r="I4" s="28"/>
      <c r="J4" s="28">
        <v>213742</v>
      </c>
      <c r="K4" s="28"/>
      <c r="L4" s="28">
        <v>834674</v>
      </c>
      <c r="N4">
        <f>IF(C4&gt;0,1,0)</f>
        <v>0</v>
      </c>
      <c r="O4">
        <f t="shared" ref="O4:U19" si="0">IF(D4&gt;0,1,0)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1</v>
      </c>
      <c r="T4">
        <f t="shared" si="0"/>
        <v>0</v>
      </c>
      <c r="U4">
        <f t="shared" si="0"/>
        <v>1</v>
      </c>
      <c r="W4">
        <f>N4*$D4</f>
        <v>0</v>
      </c>
      <c r="Y4">
        <f t="shared" ref="Y4:AD4" si="1">P4*$D4</f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F4" s="37">
        <f>IF(W4&gt;0,W4,0)</f>
        <v>0</v>
      </c>
      <c r="AG4" s="44"/>
      <c r="AH4" s="37">
        <f t="shared" ref="AH4:AM4" si="2">IF(Y4&gt;0,Y4,0)</f>
        <v>0</v>
      </c>
      <c r="AI4" s="37">
        <f t="shared" si="2"/>
        <v>0</v>
      </c>
      <c r="AJ4" s="37">
        <f t="shared" si="2"/>
        <v>0</v>
      </c>
      <c r="AK4" s="37">
        <f t="shared" si="2"/>
        <v>0</v>
      </c>
      <c r="AL4" s="37">
        <f t="shared" si="2"/>
        <v>0</v>
      </c>
      <c r="AM4" s="37">
        <f t="shared" si="2"/>
        <v>0</v>
      </c>
      <c r="AN4">
        <f>SUM(AF4:AM4)</f>
        <v>0</v>
      </c>
      <c r="AO4" s="45">
        <f>D4</f>
        <v>0</v>
      </c>
      <c r="AP4" s="45" t="str">
        <f>IF(AN4=AO4,"","No")</f>
        <v/>
      </c>
      <c r="AQ4" s="47"/>
    </row>
    <row r="5" spans="2:44" x14ac:dyDescent="0.2">
      <c r="B5" s="22" t="s">
        <v>586</v>
      </c>
      <c r="C5" s="31"/>
      <c r="D5" s="28">
        <v>34146</v>
      </c>
      <c r="E5" s="28">
        <v>453323</v>
      </c>
      <c r="F5" s="28">
        <v>887734</v>
      </c>
      <c r="G5" s="28">
        <v>586080</v>
      </c>
      <c r="H5" s="28"/>
      <c r="I5" s="28">
        <v>280893</v>
      </c>
      <c r="J5" s="28"/>
      <c r="K5" s="28"/>
      <c r="L5" s="28">
        <v>2242176</v>
      </c>
      <c r="N5">
        <f t="shared" ref="N5:U49" si="3">IF(C5&gt;0,1,0)</f>
        <v>0</v>
      </c>
      <c r="O5">
        <f t="shared" si="0"/>
        <v>1</v>
      </c>
      <c r="P5" s="26">
        <f t="shared" si="0"/>
        <v>1</v>
      </c>
      <c r="Q5" s="26">
        <f t="shared" si="0"/>
        <v>1</v>
      </c>
      <c r="R5" s="26">
        <f t="shared" si="0"/>
        <v>1</v>
      </c>
      <c r="S5">
        <f t="shared" si="0"/>
        <v>0</v>
      </c>
      <c r="T5" s="26">
        <f t="shared" si="0"/>
        <v>1</v>
      </c>
      <c r="U5">
        <f t="shared" si="0"/>
        <v>0</v>
      </c>
      <c r="W5">
        <f t="shared" ref="W5:W11" si="4">N5*$D5</f>
        <v>0</v>
      </c>
      <c r="Y5">
        <f t="shared" ref="Y5:Y11" si="5">P5*$D5</f>
        <v>34146</v>
      </c>
      <c r="Z5">
        <f t="shared" ref="Z5:Z11" si="6">Q5*$D5</f>
        <v>34146</v>
      </c>
      <c r="AA5">
        <f t="shared" ref="AA5:AA11" si="7">R5*$D5</f>
        <v>34146</v>
      </c>
      <c r="AB5">
        <f t="shared" ref="AB5:AB11" si="8">S5*$D5</f>
        <v>0</v>
      </c>
      <c r="AC5">
        <f t="shared" ref="AC5:AC11" si="9">T5*$D5</f>
        <v>34146</v>
      </c>
      <c r="AD5">
        <f t="shared" ref="AD5:AD11" si="10">U5*$D5</f>
        <v>0</v>
      </c>
      <c r="AF5" s="37">
        <f t="shared" ref="AF5:AF7" si="11">IF(W5&gt;0,W5,0)</f>
        <v>0</v>
      </c>
      <c r="AG5" s="44"/>
      <c r="AH5" s="37"/>
      <c r="AI5" s="37"/>
      <c r="AJ5" s="37"/>
      <c r="AK5" s="37">
        <f t="shared" ref="AK5:AK7" si="12">IF(AB5&gt;0,AB5,0)</f>
        <v>0</v>
      </c>
      <c r="AL5" s="37">
        <f t="shared" ref="AL5:AL7" si="13">IF(AC5&gt;0,AC5,0)</f>
        <v>34146</v>
      </c>
      <c r="AM5" s="37">
        <f t="shared" ref="AM5:AM7" si="14">IF(AD5&gt;0,AD5,0)</f>
        <v>0</v>
      </c>
      <c r="AN5">
        <f t="shared" ref="AN5:AN68" si="15">SUM(AF5:AM5)</f>
        <v>34146</v>
      </c>
      <c r="AO5" s="45">
        <f>D5</f>
        <v>34146</v>
      </c>
      <c r="AP5" s="45" t="str">
        <f t="shared" ref="AP5:AP68" si="16">IF(AN5=AO5,"","No")</f>
        <v/>
      </c>
      <c r="AQ5" s="47"/>
      <c r="AR5" s="33" t="s">
        <v>780</v>
      </c>
    </row>
    <row r="6" spans="2:44" x14ac:dyDescent="0.2">
      <c r="B6" s="22" t="s">
        <v>543</v>
      </c>
      <c r="C6" s="31">
        <v>687366</v>
      </c>
      <c r="D6" s="28">
        <v>262349</v>
      </c>
      <c r="E6" s="28"/>
      <c r="F6" s="28"/>
      <c r="G6" s="28">
        <v>324161</v>
      </c>
      <c r="H6" s="28"/>
      <c r="I6" s="28">
        <v>75844</v>
      </c>
      <c r="J6" s="28"/>
      <c r="K6" s="28"/>
      <c r="L6" s="28">
        <v>1349720</v>
      </c>
      <c r="N6" s="26">
        <f t="shared" si="3"/>
        <v>1</v>
      </c>
      <c r="O6">
        <f t="shared" si="0"/>
        <v>1</v>
      </c>
      <c r="P6">
        <f t="shared" si="0"/>
        <v>0</v>
      </c>
      <c r="Q6">
        <f t="shared" si="0"/>
        <v>0</v>
      </c>
      <c r="R6" s="26">
        <f t="shared" si="0"/>
        <v>1</v>
      </c>
      <c r="S6">
        <f t="shared" si="0"/>
        <v>0</v>
      </c>
      <c r="T6" s="26">
        <f t="shared" si="0"/>
        <v>1</v>
      </c>
      <c r="U6">
        <f t="shared" si="0"/>
        <v>0</v>
      </c>
      <c r="W6">
        <f t="shared" si="4"/>
        <v>262349</v>
      </c>
      <c r="Y6">
        <f t="shared" si="5"/>
        <v>0</v>
      </c>
      <c r="Z6">
        <f t="shared" si="6"/>
        <v>0</v>
      </c>
      <c r="AA6">
        <f t="shared" si="7"/>
        <v>262349</v>
      </c>
      <c r="AB6">
        <f t="shared" si="8"/>
        <v>0</v>
      </c>
      <c r="AC6">
        <f t="shared" si="9"/>
        <v>262349</v>
      </c>
      <c r="AD6">
        <f t="shared" si="10"/>
        <v>0</v>
      </c>
      <c r="AF6" s="37">
        <f t="shared" si="11"/>
        <v>262349</v>
      </c>
      <c r="AG6" s="44"/>
      <c r="AH6" s="37"/>
      <c r="AI6" s="37"/>
      <c r="AJ6" s="37"/>
      <c r="AK6" s="37"/>
      <c r="AL6" s="37"/>
      <c r="AM6" s="37"/>
      <c r="AN6">
        <f t="shared" si="15"/>
        <v>262349</v>
      </c>
      <c r="AO6" s="45">
        <f t="shared" ref="AO6:AO69" si="17">D6</f>
        <v>262349</v>
      </c>
      <c r="AP6" s="45" t="str">
        <f t="shared" si="16"/>
        <v/>
      </c>
      <c r="AQ6" s="47"/>
    </row>
    <row r="7" spans="2:44" x14ac:dyDescent="0.2">
      <c r="B7" s="22" t="s">
        <v>635</v>
      </c>
      <c r="C7" s="31"/>
      <c r="D7" s="28"/>
      <c r="E7" s="28"/>
      <c r="F7" s="28"/>
      <c r="G7" s="28"/>
      <c r="H7" s="28"/>
      <c r="I7" s="28"/>
      <c r="J7" s="28">
        <v>254629</v>
      </c>
      <c r="K7" s="28"/>
      <c r="L7" s="28">
        <v>254629</v>
      </c>
      <c r="N7">
        <f t="shared" si="3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1</v>
      </c>
      <c r="W7">
        <f t="shared" si="4"/>
        <v>0</v>
      </c>
      <c r="Y7">
        <f t="shared" si="5"/>
        <v>0</v>
      </c>
      <c r="Z7">
        <f t="shared" si="6"/>
        <v>0</v>
      </c>
      <c r="AA7">
        <f t="shared" si="7"/>
        <v>0</v>
      </c>
      <c r="AB7">
        <f t="shared" si="8"/>
        <v>0</v>
      </c>
      <c r="AC7">
        <f t="shared" si="9"/>
        <v>0</v>
      </c>
      <c r="AD7">
        <f t="shared" si="10"/>
        <v>0</v>
      </c>
      <c r="AF7" s="37">
        <f t="shared" si="11"/>
        <v>0</v>
      </c>
      <c r="AG7" s="44"/>
      <c r="AH7" s="37">
        <f t="shared" ref="AH7" si="18">IF(Y7&gt;0,Y7,0)</f>
        <v>0</v>
      </c>
      <c r="AI7" s="37">
        <f t="shared" ref="AI7" si="19">IF(Z7&gt;0,Z7,0)</f>
        <v>0</v>
      </c>
      <c r="AJ7" s="37">
        <f t="shared" ref="AJ7" si="20">IF(AA7&gt;0,AA7,0)</f>
        <v>0</v>
      </c>
      <c r="AK7" s="37">
        <f t="shared" si="12"/>
        <v>0</v>
      </c>
      <c r="AL7" s="37">
        <f t="shared" si="13"/>
        <v>0</v>
      </c>
      <c r="AM7" s="37">
        <f t="shared" si="14"/>
        <v>0</v>
      </c>
      <c r="AN7">
        <f t="shared" si="15"/>
        <v>0</v>
      </c>
      <c r="AO7" s="45">
        <f t="shared" si="17"/>
        <v>0</v>
      </c>
      <c r="AP7" s="45" t="str">
        <f t="shared" si="16"/>
        <v/>
      </c>
      <c r="AQ7" s="47"/>
    </row>
    <row r="8" spans="2:44" x14ac:dyDescent="0.2">
      <c r="B8" s="22" t="s">
        <v>639</v>
      </c>
      <c r="C8" s="31"/>
      <c r="D8" s="28"/>
      <c r="E8" s="28"/>
      <c r="F8" s="28"/>
      <c r="G8" s="28"/>
      <c r="H8" s="28"/>
      <c r="I8" s="28"/>
      <c r="J8" s="28">
        <v>129325</v>
      </c>
      <c r="K8" s="28"/>
      <c r="L8" s="28">
        <v>129325</v>
      </c>
      <c r="N8">
        <f t="shared" si="3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1</v>
      </c>
      <c r="W8">
        <f t="shared" si="4"/>
        <v>0</v>
      </c>
      <c r="Y8">
        <f t="shared" si="5"/>
        <v>0</v>
      </c>
      <c r="Z8">
        <f t="shared" si="6"/>
        <v>0</v>
      </c>
      <c r="AA8">
        <f t="shared" si="7"/>
        <v>0</v>
      </c>
      <c r="AB8">
        <f t="shared" si="8"/>
        <v>0</v>
      </c>
      <c r="AC8">
        <f t="shared" si="9"/>
        <v>0</v>
      </c>
      <c r="AD8">
        <f t="shared" si="10"/>
        <v>0</v>
      </c>
      <c r="AF8" s="37">
        <f t="shared" ref="AF8:AF71" si="21">IF(W8&gt;0,W8,0)</f>
        <v>0</v>
      </c>
      <c r="AG8" s="44"/>
      <c r="AH8" s="37">
        <f t="shared" ref="AH8:AH71" si="22">IF(Y8&gt;0,Y8,0)</f>
        <v>0</v>
      </c>
      <c r="AI8" s="37">
        <f t="shared" ref="AI8:AI71" si="23">IF(Z8&gt;0,Z8,0)</f>
        <v>0</v>
      </c>
      <c r="AJ8" s="37">
        <f t="shared" ref="AJ8:AJ71" si="24">IF(AA8&gt;0,AA8,0)</f>
        <v>0</v>
      </c>
      <c r="AK8" s="37">
        <f t="shared" ref="AK8:AK71" si="25">IF(AB8&gt;0,AB8,0)</f>
        <v>0</v>
      </c>
      <c r="AL8" s="37">
        <f t="shared" ref="AL8:AL71" si="26">IF(AC8&gt;0,AC8,0)</f>
        <v>0</v>
      </c>
      <c r="AM8" s="37">
        <f t="shared" ref="AM8:AM71" si="27">IF(AD8&gt;0,AD8,0)</f>
        <v>0</v>
      </c>
      <c r="AN8">
        <f t="shared" si="15"/>
        <v>0</v>
      </c>
      <c r="AO8" s="45">
        <f t="shared" si="17"/>
        <v>0</v>
      </c>
      <c r="AP8" s="45" t="str">
        <f t="shared" si="16"/>
        <v/>
      </c>
      <c r="AQ8" s="47"/>
    </row>
    <row r="9" spans="2:44" x14ac:dyDescent="0.2">
      <c r="B9" s="22" t="s">
        <v>551</v>
      </c>
      <c r="C9" s="31"/>
      <c r="D9" s="28"/>
      <c r="E9" s="28">
        <v>439051</v>
      </c>
      <c r="F9" s="28">
        <v>988924</v>
      </c>
      <c r="G9" s="28"/>
      <c r="H9" s="28"/>
      <c r="I9" s="28"/>
      <c r="J9" s="28"/>
      <c r="K9" s="28"/>
      <c r="L9" s="28">
        <v>1427975</v>
      </c>
      <c r="N9">
        <f t="shared" si="3"/>
        <v>0</v>
      </c>
      <c r="O9">
        <f t="shared" si="0"/>
        <v>0</v>
      </c>
      <c r="P9">
        <f t="shared" si="0"/>
        <v>1</v>
      </c>
      <c r="Q9">
        <f t="shared" si="0"/>
        <v>1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W9">
        <f t="shared" si="4"/>
        <v>0</v>
      </c>
      <c r="Y9">
        <f t="shared" si="5"/>
        <v>0</v>
      </c>
      <c r="Z9">
        <f t="shared" si="6"/>
        <v>0</v>
      </c>
      <c r="AA9">
        <f t="shared" si="7"/>
        <v>0</v>
      </c>
      <c r="AB9">
        <f t="shared" si="8"/>
        <v>0</v>
      </c>
      <c r="AC9">
        <f t="shared" si="9"/>
        <v>0</v>
      </c>
      <c r="AD9">
        <f t="shared" si="10"/>
        <v>0</v>
      </c>
      <c r="AF9" s="37">
        <f t="shared" si="21"/>
        <v>0</v>
      </c>
      <c r="AG9" s="44"/>
      <c r="AH9" s="37">
        <f t="shared" si="22"/>
        <v>0</v>
      </c>
      <c r="AI9" s="37">
        <f t="shared" si="23"/>
        <v>0</v>
      </c>
      <c r="AJ9" s="37">
        <f t="shared" si="24"/>
        <v>0</v>
      </c>
      <c r="AK9" s="37">
        <f t="shared" si="25"/>
        <v>0</v>
      </c>
      <c r="AL9" s="37">
        <f t="shared" si="26"/>
        <v>0</v>
      </c>
      <c r="AM9" s="37">
        <f t="shared" si="27"/>
        <v>0</v>
      </c>
      <c r="AN9">
        <f t="shared" si="15"/>
        <v>0</v>
      </c>
      <c r="AO9" s="45">
        <f t="shared" si="17"/>
        <v>0</v>
      </c>
      <c r="AP9" s="45" t="str">
        <f t="shared" si="16"/>
        <v/>
      </c>
      <c r="AQ9" s="47"/>
    </row>
    <row r="10" spans="2:44" x14ac:dyDescent="0.2">
      <c r="B10" s="22" t="s">
        <v>542</v>
      </c>
      <c r="C10" s="31"/>
      <c r="D10" s="28"/>
      <c r="E10" s="28"/>
      <c r="F10" s="28">
        <v>925246</v>
      </c>
      <c r="G10" s="28">
        <v>288540</v>
      </c>
      <c r="H10" s="28"/>
      <c r="I10" s="28">
        <v>314703</v>
      </c>
      <c r="J10" s="28"/>
      <c r="K10" s="28"/>
      <c r="L10" s="28">
        <v>1528489</v>
      </c>
      <c r="N10">
        <f t="shared" si="3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1</v>
      </c>
      <c r="S10">
        <f t="shared" si="0"/>
        <v>0</v>
      </c>
      <c r="T10">
        <f t="shared" si="0"/>
        <v>1</v>
      </c>
      <c r="U10">
        <f t="shared" si="0"/>
        <v>0</v>
      </c>
      <c r="W10">
        <f t="shared" si="4"/>
        <v>0</v>
      </c>
      <c r="Y10">
        <f t="shared" si="5"/>
        <v>0</v>
      </c>
      <c r="Z10">
        <f t="shared" si="6"/>
        <v>0</v>
      </c>
      <c r="AA10">
        <f t="shared" si="7"/>
        <v>0</v>
      </c>
      <c r="AB10">
        <f t="shared" si="8"/>
        <v>0</v>
      </c>
      <c r="AC10">
        <f t="shared" si="9"/>
        <v>0</v>
      </c>
      <c r="AD10">
        <f t="shared" si="10"/>
        <v>0</v>
      </c>
      <c r="AF10" s="37">
        <f t="shared" si="21"/>
        <v>0</v>
      </c>
      <c r="AG10" s="44"/>
      <c r="AH10" s="37">
        <f t="shared" si="22"/>
        <v>0</v>
      </c>
      <c r="AI10" s="37">
        <f t="shared" si="23"/>
        <v>0</v>
      </c>
      <c r="AJ10" s="37">
        <f t="shared" si="24"/>
        <v>0</v>
      </c>
      <c r="AK10" s="37">
        <f t="shared" si="25"/>
        <v>0</v>
      </c>
      <c r="AL10" s="37">
        <f t="shared" si="26"/>
        <v>0</v>
      </c>
      <c r="AM10" s="37">
        <f t="shared" si="27"/>
        <v>0</v>
      </c>
      <c r="AN10">
        <f t="shared" si="15"/>
        <v>0</v>
      </c>
      <c r="AO10" s="45">
        <f t="shared" si="17"/>
        <v>0</v>
      </c>
      <c r="AP10" s="45" t="str">
        <f t="shared" si="16"/>
        <v/>
      </c>
      <c r="AQ10" s="47"/>
    </row>
    <row r="11" spans="2:44" x14ac:dyDescent="0.2">
      <c r="B11" s="22" t="s">
        <v>599</v>
      </c>
      <c r="C11" s="31"/>
      <c r="D11" s="28"/>
      <c r="E11" s="28">
        <v>826361</v>
      </c>
      <c r="F11" s="28"/>
      <c r="G11" s="28">
        <v>964712</v>
      </c>
      <c r="H11" s="28"/>
      <c r="I11" s="28">
        <v>250553</v>
      </c>
      <c r="J11" s="28">
        <v>17116</v>
      </c>
      <c r="K11" s="28"/>
      <c r="L11" s="28">
        <v>2058742</v>
      </c>
      <c r="N11">
        <f t="shared" si="3"/>
        <v>0</v>
      </c>
      <c r="O11">
        <f t="shared" si="0"/>
        <v>0</v>
      </c>
      <c r="P11">
        <f t="shared" si="0"/>
        <v>1</v>
      </c>
      <c r="Q11">
        <f t="shared" si="0"/>
        <v>0</v>
      </c>
      <c r="R11">
        <f t="shared" si="0"/>
        <v>1</v>
      </c>
      <c r="S11">
        <f t="shared" si="0"/>
        <v>0</v>
      </c>
      <c r="T11">
        <f t="shared" si="0"/>
        <v>1</v>
      </c>
      <c r="U11">
        <f t="shared" si="0"/>
        <v>1</v>
      </c>
      <c r="W11">
        <f t="shared" si="4"/>
        <v>0</v>
      </c>
      <c r="Y11">
        <f t="shared" si="5"/>
        <v>0</v>
      </c>
      <c r="Z11">
        <f t="shared" si="6"/>
        <v>0</v>
      </c>
      <c r="AA11">
        <f t="shared" si="7"/>
        <v>0</v>
      </c>
      <c r="AB11">
        <f t="shared" si="8"/>
        <v>0</v>
      </c>
      <c r="AC11">
        <f t="shared" si="9"/>
        <v>0</v>
      </c>
      <c r="AD11">
        <f t="shared" si="10"/>
        <v>0</v>
      </c>
      <c r="AF11" s="37">
        <f t="shared" si="21"/>
        <v>0</v>
      </c>
      <c r="AG11" s="44"/>
      <c r="AH11" s="37">
        <f t="shared" si="22"/>
        <v>0</v>
      </c>
      <c r="AI11" s="37">
        <f t="shared" si="23"/>
        <v>0</v>
      </c>
      <c r="AJ11" s="37">
        <f t="shared" si="24"/>
        <v>0</v>
      </c>
      <c r="AK11" s="37">
        <f t="shared" si="25"/>
        <v>0</v>
      </c>
      <c r="AL11" s="37">
        <f t="shared" si="26"/>
        <v>0</v>
      </c>
      <c r="AM11" s="37">
        <f t="shared" si="27"/>
        <v>0</v>
      </c>
      <c r="AN11">
        <f t="shared" si="15"/>
        <v>0</v>
      </c>
      <c r="AO11" s="45">
        <f t="shared" si="17"/>
        <v>0</v>
      </c>
      <c r="AP11" s="45" t="str">
        <f t="shared" si="16"/>
        <v/>
      </c>
      <c r="AQ11" s="47"/>
    </row>
    <row r="12" spans="2:44" x14ac:dyDescent="0.2">
      <c r="B12" s="22" t="s">
        <v>573</v>
      </c>
      <c r="C12" s="31"/>
      <c r="D12" s="28">
        <v>360714</v>
      </c>
      <c r="E12" s="28">
        <v>830626</v>
      </c>
      <c r="F12" s="28">
        <v>1109696</v>
      </c>
      <c r="G12" s="28">
        <v>114027</v>
      </c>
      <c r="H12" s="28">
        <v>511211</v>
      </c>
      <c r="I12" s="28">
        <v>92591</v>
      </c>
      <c r="J12" s="28">
        <v>30765</v>
      </c>
      <c r="K12" s="28"/>
      <c r="L12" s="28">
        <v>3049630</v>
      </c>
      <c r="N12">
        <f t="shared" si="3"/>
        <v>0</v>
      </c>
      <c r="O12">
        <f t="shared" si="0"/>
        <v>1</v>
      </c>
      <c r="P12" s="26">
        <f t="shared" si="0"/>
        <v>1</v>
      </c>
      <c r="Q12" s="26">
        <f t="shared" si="0"/>
        <v>1</v>
      </c>
      <c r="R12" s="26">
        <f t="shared" si="0"/>
        <v>1</v>
      </c>
      <c r="S12" s="26">
        <f t="shared" si="0"/>
        <v>1</v>
      </c>
      <c r="T12" s="26">
        <f t="shared" si="0"/>
        <v>1</v>
      </c>
      <c r="U12" s="26">
        <f t="shared" si="0"/>
        <v>1</v>
      </c>
      <c r="W12">
        <f t="shared" ref="W12:W75" si="28">N12*$D12</f>
        <v>0</v>
      </c>
      <c r="Y12">
        <f t="shared" ref="Y12:Y75" si="29">P12*$D12</f>
        <v>360714</v>
      </c>
      <c r="Z12">
        <f t="shared" ref="Z12:Z75" si="30">Q12*$D12</f>
        <v>360714</v>
      </c>
      <c r="AA12">
        <f t="shared" ref="AA12:AA75" si="31">R12*$D12</f>
        <v>360714</v>
      </c>
      <c r="AB12">
        <f t="shared" ref="AB12:AB75" si="32">S12*$D12</f>
        <v>360714</v>
      </c>
      <c r="AC12">
        <f t="shared" ref="AC12:AC75" si="33">T12*$D12</f>
        <v>360714</v>
      </c>
      <c r="AD12">
        <f t="shared" ref="AD12:AD75" si="34">U12*$D12</f>
        <v>360714</v>
      </c>
      <c r="AF12" s="37">
        <f t="shared" si="21"/>
        <v>0</v>
      </c>
      <c r="AG12" s="44"/>
      <c r="AH12" s="37"/>
      <c r="AI12" s="37"/>
      <c r="AJ12" s="37"/>
      <c r="AK12" s="37"/>
      <c r="AL12" s="37"/>
      <c r="AM12" s="37">
        <f t="shared" si="27"/>
        <v>360714</v>
      </c>
      <c r="AN12">
        <f t="shared" si="15"/>
        <v>360714</v>
      </c>
      <c r="AO12" s="45">
        <f t="shared" si="17"/>
        <v>360714</v>
      </c>
      <c r="AP12" s="45" t="str">
        <f t="shared" si="16"/>
        <v/>
      </c>
      <c r="AQ12" s="47"/>
    </row>
    <row r="13" spans="2:44" x14ac:dyDescent="0.2">
      <c r="B13" s="22" t="s">
        <v>644</v>
      </c>
      <c r="C13" s="31">
        <v>45715</v>
      </c>
      <c r="D13" s="28"/>
      <c r="E13" s="28"/>
      <c r="F13" s="28"/>
      <c r="G13" s="28"/>
      <c r="H13" s="28">
        <v>986538</v>
      </c>
      <c r="I13" s="28"/>
      <c r="J13" s="28"/>
      <c r="K13" s="28"/>
      <c r="L13" s="28">
        <v>1032253</v>
      </c>
      <c r="N13">
        <f t="shared" si="3"/>
        <v>1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1</v>
      </c>
      <c r="T13">
        <f t="shared" si="0"/>
        <v>0</v>
      </c>
      <c r="U13">
        <f t="shared" si="0"/>
        <v>0</v>
      </c>
      <c r="W13">
        <f t="shared" si="28"/>
        <v>0</v>
      </c>
      <c r="Y13">
        <f t="shared" si="29"/>
        <v>0</v>
      </c>
      <c r="Z13">
        <f t="shared" si="30"/>
        <v>0</v>
      </c>
      <c r="AA13">
        <f t="shared" si="31"/>
        <v>0</v>
      </c>
      <c r="AB13">
        <f t="shared" si="32"/>
        <v>0</v>
      </c>
      <c r="AC13">
        <f t="shared" si="33"/>
        <v>0</v>
      </c>
      <c r="AD13">
        <f t="shared" si="34"/>
        <v>0</v>
      </c>
      <c r="AF13" s="37">
        <f t="shared" si="21"/>
        <v>0</v>
      </c>
      <c r="AG13" s="44"/>
      <c r="AH13" s="37">
        <f t="shared" si="22"/>
        <v>0</v>
      </c>
      <c r="AI13" s="37">
        <f t="shared" si="23"/>
        <v>0</v>
      </c>
      <c r="AJ13" s="37">
        <f t="shared" si="24"/>
        <v>0</v>
      </c>
      <c r="AK13" s="37">
        <f t="shared" si="25"/>
        <v>0</v>
      </c>
      <c r="AL13" s="37">
        <f t="shared" si="26"/>
        <v>0</v>
      </c>
      <c r="AM13" s="37">
        <f t="shared" si="27"/>
        <v>0</v>
      </c>
      <c r="AN13">
        <f t="shared" si="15"/>
        <v>0</v>
      </c>
      <c r="AO13" s="45">
        <f t="shared" si="17"/>
        <v>0</v>
      </c>
      <c r="AP13" s="45" t="str">
        <f t="shared" si="16"/>
        <v/>
      </c>
      <c r="AQ13" s="47"/>
    </row>
    <row r="14" spans="2:44" x14ac:dyDescent="0.2">
      <c r="B14" s="22" t="s">
        <v>562</v>
      </c>
      <c r="C14" s="31"/>
      <c r="D14" s="28">
        <v>90258</v>
      </c>
      <c r="E14" s="28"/>
      <c r="F14" s="28"/>
      <c r="G14" s="28">
        <v>380479</v>
      </c>
      <c r="H14" s="28"/>
      <c r="I14" s="28">
        <v>1126012</v>
      </c>
      <c r="J14" s="28"/>
      <c r="K14" s="28"/>
      <c r="L14" s="28">
        <v>1596749</v>
      </c>
      <c r="N14">
        <f t="shared" si="3"/>
        <v>0</v>
      </c>
      <c r="O14">
        <f t="shared" si="0"/>
        <v>1</v>
      </c>
      <c r="P14">
        <f t="shared" si="0"/>
        <v>0</v>
      </c>
      <c r="Q14">
        <f t="shared" si="0"/>
        <v>0</v>
      </c>
      <c r="R14" s="26">
        <f t="shared" si="0"/>
        <v>1</v>
      </c>
      <c r="S14">
        <f t="shared" si="0"/>
        <v>0</v>
      </c>
      <c r="T14" s="26">
        <f t="shared" si="0"/>
        <v>1</v>
      </c>
      <c r="U14">
        <f t="shared" si="0"/>
        <v>0</v>
      </c>
      <c r="W14">
        <f t="shared" si="28"/>
        <v>0</v>
      </c>
      <c r="Y14">
        <f t="shared" si="29"/>
        <v>0</v>
      </c>
      <c r="Z14">
        <f t="shared" si="30"/>
        <v>0</v>
      </c>
      <c r="AA14">
        <f t="shared" si="31"/>
        <v>90258</v>
      </c>
      <c r="AB14">
        <f t="shared" si="32"/>
        <v>0</v>
      </c>
      <c r="AC14">
        <f t="shared" si="33"/>
        <v>90258</v>
      </c>
      <c r="AD14">
        <f t="shared" si="34"/>
        <v>0</v>
      </c>
      <c r="AF14" s="37">
        <f t="shared" si="21"/>
        <v>0</v>
      </c>
      <c r="AG14" s="44"/>
      <c r="AH14" s="37">
        <f t="shared" si="22"/>
        <v>0</v>
      </c>
      <c r="AI14" s="37">
        <f t="shared" si="23"/>
        <v>0</v>
      </c>
      <c r="AJ14" s="37"/>
      <c r="AK14" s="37">
        <f t="shared" si="25"/>
        <v>0</v>
      </c>
      <c r="AL14" s="37">
        <f t="shared" si="26"/>
        <v>90258</v>
      </c>
      <c r="AM14" s="37">
        <f t="shared" si="27"/>
        <v>0</v>
      </c>
      <c r="AN14">
        <f t="shared" si="15"/>
        <v>90258</v>
      </c>
      <c r="AO14" s="45">
        <f t="shared" si="17"/>
        <v>90258</v>
      </c>
      <c r="AP14" s="45" t="str">
        <f t="shared" si="16"/>
        <v/>
      </c>
      <c r="AQ14" s="47"/>
    </row>
    <row r="15" spans="2:44" x14ac:dyDescent="0.2">
      <c r="B15" s="22" t="s">
        <v>627</v>
      </c>
      <c r="C15" s="31"/>
      <c r="D15" s="28"/>
      <c r="E15" s="28"/>
      <c r="F15" s="28"/>
      <c r="G15" s="28"/>
      <c r="H15" s="28">
        <v>66722</v>
      </c>
      <c r="I15" s="28"/>
      <c r="J15" s="28">
        <v>201302</v>
      </c>
      <c r="K15" s="28"/>
      <c r="L15" s="28">
        <v>268024</v>
      </c>
      <c r="N15">
        <f t="shared" si="3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1</v>
      </c>
      <c r="T15">
        <f t="shared" si="0"/>
        <v>0</v>
      </c>
      <c r="U15">
        <f t="shared" si="0"/>
        <v>1</v>
      </c>
      <c r="W15">
        <f t="shared" si="28"/>
        <v>0</v>
      </c>
      <c r="Y15">
        <f t="shared" si="29"/>
        <v>0</v>
      </c>
      <c r="Z15">
        <f t="shared" si="30"/>
        <v>0</v>
      </c>
      <c r="AA15">
        <f t="shared" si="31"/>
        <v>0</v>
      </c>
      <c r="AB15">
        <f t="shared" si="32"/>
        <v>0</v>
      </c>
      <c r="AC15">
        <f t="shared" si="33"/>
        <v>0</v>
      </c>
      <c r="AD15">
        <f t="shared" si="34"/>
        <v>0</v>
      </c>
      <c r="AF15" s="37">
        <f t="shared" si="21"/>
        <v>0</v>
      </c>
      <c r="AG15" s="44"/>
      <c r="AH15" s="37">
        <f t="shared" si="22"/>
        <v>0</v>
      </c>
      <c r="AI15" s="37">
        <f t="shared" si="23"/>
        <v>0</v>
      </c>
      <c r="AJ15" s="37">
        <f t="shared" si="24"/>
        <v>0</v>
      </c>
      <c r="AK15" s="37">
        <f t="shared" si="25"/>
        <v>0</v>
      </c>
      <c r="AL15" s="37">
        <f t="shared" si="26"/>
        <v>0</v>
      </c>
      <c r="AM15" s="37">
        <f t="shared" si="27"/>
        <v>0</v>
      </c>
      <c r="AN15">
        <f t="shared" si="15"/>
        <v>0</v>
      </c>
      <c r="AO15" s="45">
        <f t="shared" si="17"/>
        <v>0</v>
      </c>
      <c r="AP15" s="45" t="str">
        <f t="shared" si="16"/>
        <v/>
      </c>
      <c r="AQ15" s="47"/>
    </row>
    <row r="16" spans="2:44" x14ac:dyDescent="0.2">
      <c r="B16" s="22" t="s">
        <v>584</v>
      </c>
      <c r="C16" s="31"/>
      <c r="D16" s="28">
        <v>210490</v>
      </c>
      <c r="E16" s="28">
        <v>370628</v>
      </c>
      <c r="F16" s="28"/>
      <c r="G16" s="28">
        <v>860053</v>
      </c>
      <c r="H16" s="28"/>
      <c r="I16" s="28">
        <v>290224</v>
      </c>
      <c r="J16" s="28"/>
      <c r="K16" s="28"/>
      <c r="L16" s="28">
        <v>1731395</v>
      </c>
      <c r="N16">
        <f t="shared" si="3"/>
        <v>0</v>
      </c>
      <c r="O16">
        <f t="shared" si="0"/>
        <v>1</v>
      </c>
      <c r="P16" s="26">
        <f t="shared" si="0"/>
        <v>1</v>
      </c>
      <c r="Q16">
        <f t="shared" si="0"/>
        <v>0</v>
      </c>
      <c r="R16" s="26">
        <f t="shared" si="0"/>
        <v>1</v>
      </c>
      <c r="S16">
        <f t="shared" si="0"/>
        <v>0</v>
      </c>
      <c r="T16">
        <f t="shared" si="0"/>
        <v>1</v>
      </c>
      <c r="U16">
        <f t="shared" si="0"/>
        <v>0</v>
      </c>
      <c r="W16">
        <f t="shared" si="28"/>
        <v>0</v>
      </c>
      <c r="Y16">
        <f t="shared" si="29"/>
        <v>210490</v>
      </c>
      <c r="Z16">
        <f t="shared" si="30"/>
        <v>0</v>
      </c>
      <c r="AA16">
        <f t="shared" si="31"/>
        <v>210490</v>
      </c>
      <c r="AB16">
        <f t="shared" si="32"/>
        <v>0</v>
      </c>
      <c r="AC16">
        <f t="shared" si="33"/>
        <v>210490</v>
      </c>
      <c r="AD16">
        <f t="shared" si="34"/>
        <v>0</v>
      </c>
      <c r="AF16" s="37">
        <f t="shared" si="21"/>
        <v>0</v>
      </c>
      <c r="AG16" s="44"/>
      <c r="AH16" s="37">
        <f t="shared" si="22"/>
        <v>210490</v>
      </c>
      <c r="AI16" s="37">
        <f t="shared" si="23"/>
        <v>0</v>
      </c>
      <c r="AJ16" s="37"/>
      <c r="AK16" s="37"/>
      <c r="AL16" s="37"/>
      <c r="AM16" s="37">
        <f t="shared" si="27"/>
        <v>0</v>
      </c>
      <c r="AN16">
        <f t="shared" si="15"/>
        <v>210490</v>
      </c>
      <c r="AO16" s="45">
        <f t="shared" si="17"/>
        <v>210490</v>
      </c>
      <c r="AP16" s="45" t="str">
        <f t="shared" si="16"/>
        <v/>
      </c>
      <c r="AQ16" s="47"/>
    </row>
    <row r="17" spans="2:43" x14ac:dyDescent="0.2">
      <c r="B17" s="22" t="s">
        <v>634</v>
      </c>
      <c r="C17" s="31"/>
      <c r="D17" s="28"/>
      <c r="E17" s="28"/>
      <c r="F17" s="28"/>
      <c r="G17" s="28"/>
      <c r="H17" s="28">
        <v>412563</v>
      </c>
      <c r="I17" s="28"/>
      <c r="J17" s="28"/>
      <c r="K17" s="28"/>
      <c r="L17" s="28">
        <v>412563</v>
      </c>
      <c r="N17">
        <f t="shared" si="3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1</v>
      </c>
      <c r="T17">
        <f t="shared" si="0"/>
        <v>0</v>
      </c>
      <c r="U17">
        <f t="shared" si="0"/>
        <v>0</v>
      </c>
      <c r="W17">
        <f t="shared" si="28"/>
        <v>0</v>
      </c>
      <c r="Y17">
        <f t="shared" si="29"/>
        <v>0</v>
      </c>
      <c r="Z17">
        <f t="shared" si="30"/>
        <v>0</v>
      </c>
      <c r="AA17">
        <f t="shared" si="31"/>
        <v>0</v>
      </c>
      <c r="AB17">
        <f t="shared" si="32"/>
        <v>0</v>
      </c>
      <c r="AC17">
        <f t="shared" si="33"/>
        <v>0</v>
      </c>
      <c r="AD17">
        <f t="shared" si="34"/>
        <v>0</v>
      </c>
      <c r="AF17" s="37">
        <f t="shared" si="21"/>
        <v>0</v>
      </c>
      <c r="AG17" s="44"/>
      <c r="AH17" s="37">
        <f t="shared" si="22"/>
        <v>0</v>
      </c>
      <c r="AI17" s="37">
        <f t="shared" si="23"/>
        <v>0</v>
      </c>
      <c r="AJ17" s="37">
        <f t="shared" si="24"/>
        <v>0</v>
      </c>
      <c r="AK17" s="37">
        <f t="shared" si="25"/>
        <v>0</v>
      </c>
      <c r="AL17" s="37">
        <f t="shared" si="26"/>
        <v>0</v>
      </c>
      <c r="AM17" s="37">
        <f t="shared" si="27"/>
        <v>0</v>
      </c>
      <c r="AN17">
        <f t="shared" si="15"/>
        <v>0</v>
      </c>
      <c r="AO17" s="45">
        <f t="shared" si="17"/>
        <v>0</v>
      </c>
      <c r="AP17" s="45" t="str">
        <f t="shared" si="16"/>
        <v/>
      </c>
      <c r="AQ17" s="47"/>
    </row>
    <row r="18" spans="2:43" x14ac:dyDescent="0.2">
      <c r="B18" s="22" t="s">
        <v>541</v>
      </c>
      <c r="C18" s="31"/>
      <c r="D18" s="28">
        <v>121981</v>
      </c>
      <c r="E18" s="28"/>
      <c r="F18" s="28"/>
      <c r="G18" s="28">
        <v>1073928</v>
      </c>
      <c r="H18" s="28"/>
      <c r="I18" s="28"/>
      <c r="J18" s="28"/>
      <c r="K18" s="28"/>
      <c r="L18" s="28">
        <v>1195909</v>
      </c>
      <c r="N18">
        <f t="shared" si="3"/>
        <v>0</v>
      </c>
      <c r="O18">
        <f t="shared" si="0"/>
        <v>1</v>
      </c>
      <c r="P18">
        <f t="shared" si="0"/>
        <v>0</v>
      </c>
      <c r="Q18">
        <f t="shared" si="0"/>
        <v>0</v>
      </c>
      <c r="R18" s="26">
        <f t="shared" si="0"/>
        <v>1</v>
      </c>
      <c r="S18">
        <f t="shared" si="0"/>
        <v>0</v>
      </c>
      <c r="T18">
        <f t="shared" si="0"/>
        <v>0</v>
      </c>
      <c r="U18">
        <f t="shared" si="0"/>
        <v>0</v>
      </c>
      <c r="W18">
        <f t="shared" si="28"/>
        <v>0</v>
      </c>
      <c r="Y18">
        <f t="shared" si="29"/>
        <v>0</v>
      </c>
      <c r="Z18">
        <f t="shared" si="30"/>
        <v>0</v>
      </c>
      <c r="AA18">
        <f t="shared" si="31"/>
        <v>121981</v>
      </c>
      <c r="AB18">
        <f t="shared" si="32"/>
        <v>0</v>
      </c>
      <c r="AC18">
        <f t="shared" si="33"/>
        <v>0</v>
      </c>
      <c r="AD18">
        <f t="shared" si="34"/>
        <v>0</v>
      </c>
      <c r="AF18" s="37">
        <f t="shared" si="21"/>
        <v>0</v>
      </c>
      <c r="AG18" s="44"/>
      <c r="AH18" s="37">
        <f t="shared" si="22"/>
        <v>0</v>
      </c>
      <c r="AI18" s="37">
        <f t="shared" si="23"/>
        <v>0</v>
      </c>
      <c r="AJ18" s="37">
        <f t="shared" si="24"/>
        <v>121981</v>
      </c>
      <c r="AK18" s="37">
        <f t="shared" si="25"/>
        <v>0</v>
      </c>
      <c r="AL18" s="37">
        <f t="shared" si="26"/>
        <v>0</v>
      </c>
      <c r="AM18" s="37">
        <f t="shared" si="27"/>
        <v>0</v>
      </c>
      <c r="AN18">
        <f t="shared" si="15"/>
        <v>121981</v>
      </c>
      <c r="AO18" s="45">
        <f t="shared" si="17"/>
        <v>121981</v>
      </c>
      <c r="AP18" s="45" t="str">
        <f t="shared" si="16"/>
        <v/>
      </c>
      <c r="AQ18" s="47"/>
    </row>
    <row r="19" spans="2:43" x14ac:dyDescent="0.2">
      <c r="B19" s="22" t="s">
        <v>580</v>
      </c>
      <c r="C19" s="31">
        <v>745363</v>
      </c>
      <c r="D19" s="28">
        <v>139027</v>
      </c>
      <c r="E19" s="28">
        <v>699727</v>
      </c>
      <c r="F19" s="28">
        <v>1406987</v>
      </c>
      <c r="G19" s="28">
        <v>450590</v>
      </c>
      <c r="H19" s="28">
        <v>588289</v>
      </c>
      <c r="I19" s="28">
        <v>532144</v>
      </c>
      <c r="J19" s="28">
        <v>75963</v>
      </c>
      <c r="K19" s="28"/>
      <c r="L19" s="28">
        <v>4638090</v>
      </c>
      <c r="N19" s="26">
        <f t="shared" si="3"/>
        <v>1</v>
      </c>
      <c r="O19">
        <f t="shared" si="0"/>
        <v>1</v>
      </c>
      <c r="P19" s="26">
        <f t="shared" si="0"/>
        <v>1</v>
      </c>
      <c r="Q19" s="26">
        <f t="shared" si="0"/>
        <v>1</v>
      </c>
      <c r="R19" s="26">
        <f t="shared" si="0"/>
        <v>1</v>
      </c>
      <c r="S19" s="26">
        <f t="shared" si="0"/>
        <v>1</v>
      </c>
      <c r="T19" s="26">
        <f t="shared" si="0"/>
        <v>1</v>
      </c>
      <c r="U19" s="26">
        <f t="shared" si="0"/>
        <v>1</v>
      </c>
      <c r="W19">
        <f t="shared" si="28"/>
        <v>139027</v>
      </c>
      <c r="Y19">
        <f t="shared" si="29"/>
        <v>139027</v>
      </c>
      <c r="Z19">
        <f t="shared" si="30"/>
        <v>139027</v>
      </c>
      <c r="AA19">
        <f t="shared" si="31"/>
        <v>139027</v>
      </c>
      <c r="AB19">
        <f t="shared" si="32"/>
        <v>139027</v>
      </c>
      <c r="AC19">
        <f t="shared" si="33"/>
        <v>139027</v>
      </c>
      <c r="AD19">
        <f t="shared" si="34"/>
        <v>139027</v>
      </c>
      <c r="AF19" s="37">
        <f t="shared" si="21"/>
        <v>139027</v>
      </c>
      <c r="AG19" s="44"/>
      <c r="AH19" s="37"/>
      <c r="AI19" s="37"/>
      <c r="AJ19" s="37"/>
      <c r="AK19" s="37"/>
      <c r="AL19" s="37"/>
      <c r="AM19" s="37"/>
      <c r="AN19">
        <f t="shared" si="15"/>
        <v>139027</v>
      </c>
      <c r="AO19" s="45">
        <f t="shared" si="17"/>
        <v>139027</v>
      </c>
      <c r="AP19" s="45" t="str">
        <f t="shared" si="16"/>
        <v/>
      </c>
      <c r="AQ19" s="47"/>
    </row>
    <row r="20" spans="2:43" x14ac:dyDescent="0.2">
      <c r="B20" s="22" t="s">
        <v>612</v>
      </c>
      <c r="C20" s="31"/>
      <c r="D20" s="28">
        <v>312606</v>
      </c>
      <c r="E20" s="28"/>
      <c r="F20" s="28"/>
      <c r="G20" s="28"/>
      <c r="H20" s="28">
        <v>1338876</v>
      </c>
      <c r="I20" s="28">
        <v>293545</v>
      </c>
      <c r="J20" s="28"/>
      <c r="K20" s="28"/>
      <c r="L20" s="28">
        <v>1945027</v>
      </c>
      <c r="N20">
        <f t="shared" si="3"/>
        <v>0</v>
      </c>
      <c r="O20">
        <f t="shared" si="3"/>
        <v>1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1</v>
      </c>
      <c r="T20">
        <f t="shared" si="3"/>
        <v>1</v>
      </c>
      <c r="U20">
        <f t="shared" si="3"/>
        <v>0</v>
      </c>
      <c r="W20">
        <f t="shared" si="28"/>
        <v>0</v>
      </c>
      <c r="Y20">
        <f t="shared" si="29"/>
        <v>0</v>
      </c>
      <c r="Z20">
        <f t="shared" si="30"/>
        <v>0</v>
      </c>
      <c r="AA20">
        <f t="shared" si="31"/>
        <v>0</v>
      </c>
      <c r="AB20">
        <f t="shared" si="32"/>
        <v>312606</v>
      </c>
      <c r="AC20">
        <f t="shared" si="33"/>
        <v>312606</v>
      </c>
      <c r="AD20">
        <f t="shared" si="34"/>
        <v>0</v>
      </c>
      <c r="AF20" s="37">
        <f t="shared" si="21"/>
        <v>0</v>
      </c>
      <c r="AG20" s="44"/>
      <c r="AH20" s="37">
        <f t="shared" si="22"/>
        <v>0</v>
      </c>
      <c r="AI20" s="37">
        <f t="shared" si="23"/>
        <v>0</v>
      </c>
      <c r="AJ20" s="37">
        <f t="shared" si="24"/>
        <v>0</v>
      </c>
      <c r="AK20" s="37">
        <f t="shared" si="25"/>
        <v>312606</v>
      </c>
      <c r="AL20" s="37"/>
      <c r="AM20" s="37">
        <f t="shared" si="27"/>
        <v>0</v>
      </c>
      <c r="AN20">
        <f t="shared" si="15"/>
        <v>312606</v>
      </c>
      <c r="AO20" s="45">
        <f t="shared" si="17"/>
        <v>312606</v>
      </c>
      <c r="AP20" s="45" t="str">
        <f t="shared" si="16"/>
        <v/>
      </c>
      <c r="AQ20" s="47"/>
    </row>
    <row r="21" spans="2:43" x14ac:dyDescent="0.2">
      <c r="B21" s="22" t="s">
        <v>632</v>
      </c>
      <c r="C21" s="31">
        <v>410625</v>
      </c>
      <c r="D21" s="28"/>
      <c r="E21" s="28"/>
      <c r="F21" s="28"/>
      <c r="G21" s="28"/>
      <c r="H21" s="28"/>
      <c r="I21" s="28"/>
      <c r="J21" s="28">
        <v>76996</v>
      </c>
      <c r="K21" s="28"/>
      <c r="L21" s="28">
        <v>487621</v>
      </c>
      <c r="N21">
        <f t="shared" si="3"/>
        <v>1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1</v>
      </c>
      <c r="W21">
        <f t="shared" si="28"/>
        <v>0</v>
      </c>
      <c r="Y21">
        <f t="shared" si="29"/>
        <v>0</v>
      </c>
      <c r="Z21">
        <f t="shared" si="30"/>
        <v>0</v>
      </c>
      <c r="AA21">
        <f t="shared" si="31"/>
        <v>0</v>
      </c>
      <c r="AB21">
        <f t="shared" si="32"/>
        <v>0</v>
      </c>
      <c r="AC21">
        <f t="shared" si="33"/>
        <v>0</v>
      </c>
      <c r="AD21">
        <f t="shared" si="34"/>
        <v>0</v>
      </c>
      <c r="AF21" s="37">
        <f t="shared" si="21"/>
        <v>0</v>
      </c>
      <c r="AG21" s="44"/>
      <c r="AH21" s="37">
        <f t="shared" si="22"/>
        <v>0</v>
      </c>
      <c r="AI21" s="37">
        <f t="shared" si="23"/>
        <v>0</v>
      </c>
      <c r="AJ21" s="37">
        <f t="shared" si="24"/>
        <v>0</v>
      </c>
      <c r="AK21" s="37">
        <f t="shared" si="25"/>
        <v>0</v>
      </c>
      <c r="AL21" s="37">
        <f t="shared" si="26"/>
        <v>0</v>
      </c>
      <c r="AM21" s="37">
        <f t="shared" si="27"/>
        <v>0</v>
      </c>
      <c r="AN21">
        <f t="shared" si="15"/>
        <v>0</v>
      </c>
      <c r="AO21" s="45">
        <f t="shared" si="17"/>
        <v>0</v>
      </c>
      <c r="AP21" s="45" t="str">
        <f t="shared" si="16"/>
        <v/>
      </c>
      <c r="AQ21" s="47"/>
    </row>
    <row r="22" spans="2:43" x14ac:dyDescent="0.2">
      <c r="B22" s="22" t="s">
        <v>549</v>
      </c>
      <c r="C22" s="31"/>
      <c r="D22" s="28"/>
      <c r="E22" s="28">
        <v>528957</v>
      </c>
      <c r="F22" s="28">
        <v>39539</v>
      </c>
      <c r="G22" s="28">
        <v>241680</v>
      </c>
      <c r="H22" s="28"/>
      <c r="I22" s="28">
        <v>129576</v>
      </c>
      <c r="J22" s="28"/>
      <c r="K22" s="28"/>
      <c r="L22" s="28">
        <v>939752</v>
      </c>
      <c r="N22">
        <f t="shared" si="3"/>
        <v>0</v>
      </c>
      <c r="O22">
        <f t="shared" si="3"/>
        <v>0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0</v>
      </c>
      <c r="T22">
        <f t="shared" si="3"/>
        <v>1</v>
      </c>
      <c r="U22">
        <f t="shared" si="3"/>
        <v>0</v>
      </c>
      <c r="W22">
        <f t="shared" si="28"/>
        <v>0</v>
      </c>
      <c r="Y22">
        <f t="shared" si="29"/>
        <v>0</v>
      </c>
      <c r="Z22">
        <f t="shared" si="30"/>
        <v>0</v>
      </c>
      <c r="AA22">
        <f t="shared" si="31"/>
        <v>0</v>
      </c>
      <c r="AB22">
        <f t="shared" si="32"/>
        <v>0</v>
      </c>
      <c r="AC22">
        <f t="shared" si="33"/>
        <v>0</v>
      </c>
      <c r="AD22">
        <f t="shared" si="34"/>
        <v>0</v>
      </c>
      <c r="AF22" s="37">
        <f t="shared" si="21"/>
        <v>0</v>
      </c>
      <c r="AG22" s="44"/>
      <c r="AH22" s="37">
        <f t="shared" si="22"/>
        <v>0</v>
      </c>
      <c r="AI22" s="37">
        <f t="shared" si="23"/>
        <v>0</v>
      </c>
      <c r="AJ22" s="37">
        <f t="shared" si="24"/>
        <v>0</v>
      </c>
      <c r="AK22" s="37">
        <f t="shared" si="25"/>
        <v>0</v>
      </c>
      <c r="AL22" s="37">
        <f t="shared" si="26"/>
        <v>0</v>
      </c>
      <c r="AM22" s="37">
        <f t="shared" si="27"/>
        <v>0</v>
      </c>
      <c r="AN22">
        <f t="shared" si="15"/>
        <v>0</v>
      </c>
      <c r="AO22" s="45">
        <f t="shared" si="17"/>
        <v>0</v>
      </c>
      <c r="AP22" s="45" t="str">
        <f t="shared" si="16"/>
        <v/>
      </c>
      <c r="AQ22" s="47"/>
    </row>
    <row r="23" spans="2:43" x14ac:dyDescent="0.2">
      <c r="B23" s="22" t="s">
        <v>623</v>
      </c>
      <c r="C23" s="31">
        <v>365557</v>
      </c>
      <c r="D23" s="28"/>
      <c r="E23" s="28"/>
      <c r="F23" s="28"/>
      <c r="G23" s="28"/>
      <c r="H23" s="28">
        <v>124809</v>
      </c>
      <c r="I23" s="28"/>
      <c r="J23" s="28"/>
      <c r="K23" s="28"/>
      <c r="L23" s="28">
        <v>490366</v>
      </c>
      <c r="N23">
        <f t="shared" si="3"/>
        <v>1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1</v>
      </c>
      <c r="T23">
        <f t="shared" si="3"/>
        <v>0</v>
      </c>
      <c r="U23">
        <f t="shared" si="3"/>
        <v>0</v>
      </c>
      <c r="W23">
        <f t="shared" si="28"/>
        <v>0</v>
      </c>
      <c r="Y23">
        <f t="shared" si="29"/>
        <v>0</v>
      </c>
      <c r="Z23">
        <f t="shared" si="30"/>
        <v>0</v>
      </c>
      <c r="AA23">
        <f t="shared" si="31"/>
        <v>0</v>
      </c>
      <c r="AB23">
        <f t="shared" si="32"/>
        <v>0</v>
      </c>
      <c r="AC23">
        <f t="shared" si="33"/>
        <v>0</v>
      </c>
      <c r="AD23">
        <f t="shared" si="34"/>
        <v>0</v>
      </c>
      <c r="AF23" s="37">
        <f t="shared" si="21"/>
        <v>0</v>
      </c>
      <c r="AG23" s="44"/>
      <c r="AH23" s="37">
        <f t="shared" si="22"/>
        <v>0</v>
      </c>
      <c r="AI23" s="37">
        <f t="shared" si="23"/>
        <v>0</v>
      </c>
      <c r="AJ23" s="37">
        <f t="shared" si="24"/>
        <v>0</v>
      </c>
      <c r="AK23" s="37">
        <f t="shared" si="25"/>
        <v>0</v>
      </c>
      <c r="AL23" s="37">
        <f t="shared" si="26"/>
        <v>0</v>
      </c>
      <c r="AM23" s="37">
        <f t="shared" si="27"/>
        <v>0</v>
      </c>
      <c r="AN23">
        <f t="shared" si="15"/>
        <v>0</v>
      </c>
      <c r="AO23" s="45">
        <f t="shared" si="17"/>
        <v>0</v>
      </c>
      <c r="AP23" s="45" t="str">
        <f t="shared" si="16"/>
        <v/>
      </c>
      <c r="AQ23" s="47"/>
    </row>
    <row r="24" spans="2:43" x14ac:dyDescent="0.2">
      <c r="B24" s="22" t="s">
        <v>577</v>
      </c>
      <c r="C24" s="31"/>
      <c r="D24" s="28"/>
      <c r="E24" s="28">
        <v>406872</v>
      </c>
      <c r="F24" s="28"/>
      <c r="G24" s="28">
        <v>768393</v>
      </c>
      <c r="H24" s="28"/>
      <c r="I24" s="28">
        <v>270074</v>
      </c>
      <c r="J24" s="28"/>
      <c r="K24" s="28"/>
      <c r="L24" s="28">
        <v>1445339</v>
      </c>
      <c r="N24">
        <f t="shared" si="3"/>
        <v>0</v>
      </c>
      <c r="O24">
        <f t="shared" si="3"/>
        <v>0</v>
      </c>
      <c r="P24">
        <f t="shared" si="3"/>
        <v>1</v>
      </c>
      <c r="Q24">
        <f t="shared" si="3"/>
        <v>0</v>
      </c>
      <c r="R24">
        <f t="shared" si="3"/>
        <v>1</v>
      </c>
      <c r="S24">
        <f t="shared" si="3"/>
        <v>0</v>
      </c>
      <c r="T24">
        <f t="shared" si="3"/>
        <v>1</v>
      </c>
      <c r="U24">
        <f t="shared" si="3"/>
        <v>0</v>
      </c>
      <c r="W24">
        <f t="shared" si="28"/>
        <v>0</v>
      </c>
      <c r="Y24">
        <f t="shared" si="29"/>
        <v>0</v>
      </c>
      <c r="Z24">
        <f t="shared" si="30"/>
        <v>0</v>
      </c>
      <c r="AA24">
        <f t="shared" si="31"/>
        <v>0</v>
      </c>
      <c r="AB24">
        <f t="shared" si="32"/>
        <v>0</v>
      </c>
      <c r="AC24">
        <f t="shared" si="33"/>
        <v>0</v>
      </c>
      <c r="AD24">
        <f t="shared" si="34"/>
        <v>0</v>
      </c>
      <c r="AF24" s="37">
        <f t="shared" si="21"/>
        <v>0</v>
      </c>
      <c r="AG24" s="44"/>
      <c r="AH24" s="37">
        <f t="shared" si="22"/>
        <v>0</v>
      </c>
      <c r="AI24" s="37">
        <f t="shared" si="23"/>
        <v>0</v>
      </c>
      <c r="AJ24" s="37">
        <f t="shared" si="24"/>
        <v>0</v>
      </c>
      <c r="AK24" s="37">
        <f t="shared" si="25"/>
        <v>0</v>
      </c>
      <c r="AL24" s="37">
        <f t="shared" si="26"/>
        <v>0</v>
      </c>
      <c r="AM24" s="37">
        <f t="shared" si="27"/>
        <v>0</v>
      </c>
      <c r="AN24">
        <f t="shared" si="15"/>
        <v>0</v>
      </c>
      <c r="AO24" s="45">
        <f t="shared" si="17"/>
        <v>0</v>
      </c>
      <c r="AP24" s="45" t="str">
        <f t="shared" si="16"/>
        <v/>
      </c>
      <c r="AQ24" s="47"/>
    </row>
    <row r="25" spans="2:43" x14ac:dyDescent="0.2">
      <c r="B25" s="22" t="s">
        <v>616</v>
      </c>
      <c r="C25" s="31"/>
      <c r="D25" s="28"/>
      <c r="E25" s="28"/>
      <c r="F25" s="28"/>
      <c r="G25" s="28"/>
      <c r="H25" s="28">
        <v>1396786</v>
      </c>
      <c r="I25" s="28"/>
      <c r="J25" s="28">
        <v>274779</v>
      </c>
      <c r="K25" s="28"/>
      <c r="L25" s="28">
        <v>1671565</v>
      </c>
      <c r="N25">
        <f t="shared" si="3"/>
        <v>0</v>
      </c>
      <c r="O25">
        <f t="shared" si="3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1</v>
      </c>
      <c r="T25">
        <f t="shared" si="3"/>
        <v>0</v>
      </c>
      <c r="U25">
        <f t="shared" si="3"/>
        <v>1</v>
      </c>
      <c r="W25">
        <f t="shared" si="28"/>
        <v>0</v>
      </c>
      <c r="Y25">
        <f t="shared" si="29"/>
        <v>0</v>
      </c>
      <c r="Z25">
        <f t="shared" si="30"/>
        <v>0</v>
      </c>
      <c r="AA25">
        <f t="shared" si="31"/>
        <v>0</v>
      </c>
      <c r="AB25">
        <f t="shared" si="32"/>
        <v>0</v>
      </c>
      <c r="AC25">
        <f t="shared" si="33"/>
        <v>0</v>
      </c>
      <c r="AD25">
        <f t="shared" si="34"/>
        <v>0</v>
      </c>
      <c r="AF25" s="37">
        <f t="shared" si="21"/>
        <v>0</v>
      </c>
      <c r="AG25" s="44"/>
      <c r="AH25" s="37">
        <f t="shared" si="22"/>
        <v>0</v>
      </c>
      <c r="AI25" s="37">
        <f t="shared" si="23"/>
        <v>0</v>
      </c>
      <c r="AJ25" s="37">
        <f t="shared" si="24"/>
        <v>0</v>
      </c>
      <c r="AK25" s="37">
        <f t="shared" si="25"/>
        <v>0</v>
      </c>
      <c r="AL25" s="37">
        <f t="shared" si="26"/>
        <v>0</v>
      </c>
      <c r="AM25" s="37">
        <f t="shared" si="27"/>
        <v>0</v>
      </c>
      <c r="AN25">
        <f t="shared" si="15"/>
        <v>0</v>
      </c>
      <c r="AO25" s="45">
        <f t="shared" si="17"/>
        <v>0</v>
      </c>
      <c r="AP25" s="45" t="str">
        <f t="shared" si="16"/>
        <v/>
      </c>
      <c r="AQ25" s="47"/>
    </row>
    <row r="26" spans="2:43" x14ac:dyDescent="0.2">
      <c r="B26" s="22" t="s">
        <v>565</v>
      </c>
      <c r="C26" s="31"/>
      <c r="D26" s="28">
        <v>288403</v>
      </c>
      <c r="E26" s="28">
        <v>1099668</v>
      </c>
      <c r="F26" s="28">
        <v>683447</v>
      </c>
      <c r="G26" s="28">
        <v>534294</v>
      </c>
      <c r="H26" s="28"/>
      <c r="I26" s="28">
        <v>132849</v>
      </c>
      <c r="J26" s="28"/>
      <c r="K26" s="28"/>
      <c r="L26" s="28">
        <v>2738661</v>
      </c>
      <c r="N26">
        <f t="shared" si="3"/>
        <v>0</v>
      </c>
      <c r="O26">
        <f t="shared" si="3"/>
        <v>1</v>
      </c>
      <c r="P26" s="26">
        <f t="shared" si="3"/>
        <v>1</v>
      </c>
      <c r="Q26" s="26">
        <f t="shared" si="3"/>
        <v>1</v>
      </c>
      <c r="R26" s="26">
        <f t="shared" si="3"/>
        <v>1</v>
      </c>
      <c r="S26">
        <f t="shared" si="3"/>
        <v>0</v>
      </c>
      <c r="T26" s="26">
        <f t="shared" si="3"/>
        <v>1</v>
      </c>
      <c r="U26">
        <f t="shared" si="3"/>
        <v>0</v>
      </c>
      <c r="W26">
        <f t="shared" si="28"/>
        <v>0</v>
      </c>
      <c r="Y26">
        <f t="shared" si="29"/>
        <v>288403</v>
      </c>
      <c r="Z26">
        <f t="shared" si="30"/>
        <v>288403</v>
      </c>
      <c r="AA26">
        <f t="shared" si="31"/>
        <v>288403</v>
      </c>
      <c r="AB26">
        <f t="shared" si="32"/>
        <v>0</v>
      </c>
      <c r="AC26">
        <f t="shared" si="33"/>
        <v>288403</v>
      </c>
      <c r="AD26">
        <f t="shared" si="34"/>
        <v>0</v>
      </c>
      <c r="AF26" s="37">
        <f t="shared" si="21"/>
        <v>0</v>
      </c>
      <c r="AG26" s="44"/>
      <c r="AH26" s="37"/>
      <c r="AI26" s="37"/>
      <c r="AJ26" s="37"/>
      <c r="AK26" s="37">
        <f t="shared" si="25"/>
        <v>0</v>
      </c>
      <c r="AL26" s="37">
        <f t="shared" si="26"/>
        <v>288403</v>
      </c>
      <c r="AM26" s="37">
        <f t="shared" si="27"/>
        <v>0</v>
      </c>
      <c r="AN26">
        <f t="shared" si="15"/>
        <v>288403</v>
      </c>
      <c r="AO26" s="45">
        <f t="shared" si="17"/>
        <v>288403</v>
      </c>
      <c r="AP26" s="45" t="str">
        <f t="shared" si="16"/>
        <v/>
      </c>
      <c r="AQ26" s="47"/>
    </row>
    <row r="27" spans="2:43" x14ac:dyDescent="0.2">
      <c r="B27" s="22" t="s">
        <v>637</v>
      </c>
      <c r="C27" s="31"/>
      <c r="D27" s="28"/>
      <c r="E27" s="28"/>
      <c r="F27" s="28"/>
      <c r="G27" s="28"/>
      <c r="H27" s="28">
        <v>1688479</v>
      </c>
      <c r="I27" s="28"/>
      <c r="J27" s="28"/>
      <c r="K27" s="28"/>
      <c r="L27" s="28">
        <v>1688479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1</v>
      </c>
      <c r="T27">
        <f t="shared" si="3"/>
        <v>0</v>
      </c>
      <c r="U27">
        <f t="shared" si="3"/>
        <v>0</v>
      </c>
      <c r="W27">
        <f t="shared" si="28"/>
        <v>0</v>
      </c>
      <c r="Y27">
        <f t="shared" si="29"/>
        <v>0</v>
      </c>
      <c r="Z27">
        <f t="shared" si="30"/>
        <v>0</v>
      </c>
      <c r="AA27">
        <f t="shared" si="31"/>
        <v>0</v>
      </c>
      <c r="AB27">
        <f t="shared" si="32"/>
        <v>0</v>
      </c>
      <c r="AC27">
        <f t="shared" si="33"/>
        <v>0</v>
      </c>
      <c r="AD27">
        <f t="shared" si="34"/>
        <v>0</v>
      </c>
      <c r="AF27" s="37">
        <f t="shared" si="21"/>
        <v>0</v>
      </c>
      <c r="AG27" s="44"/>
      <c r="AH27" s="37">
        <f t="shared" si="22"/>
        <v>0</v>
      </c>
      <c r="AI27" s="37">
        <f t="shared" si="23"/>
        <v>0</v>
      </c>
      <c r="AJ27" s="37">
        <f t="shared" si="24"/>
        <v>0</v>
      </c>
      <c r="AK27" s="37">
        <f t="shared" si="25"/>
        <v>0</v>
      </c>
      <c r="AL27" s="37">
        <f t="shared" si="26"/>
        <v>0</v>
      </c>
      <c r="AM27" s="37">
        <f t="shared" si="27"/>
        <v>0</v>
      </c>
      <c r="AN27">
        <f t="shared" si="15"/>
        <v>0</v>
      </c>
      <c r="AO27" s="45">
        <f t="shared" si="17"/>
        <v>0</v>
      </c>
      <c r="AP27" s="45" t="str">
        <f t="shared" si="16"/>
        <v/>
      </c>
      <c r="AQ27" s="47"/>
    </row>
    <row r="28" spans="2:43" x14ac:dyDescent="0.2">
      <c r="B28" s="22" t="s">
        <v>546</v>
      </c>
      <c r="C28" s="31"/>
      <c r="D28" s="28"/>
      <c r="E28" s="28"/>
      <c r="F28" s="28">
        <v>647756</v>
      </c>
      <c r="G28" s="28"/>
      <c r="H28" s="28"/>
      <c r="I28" s="28">
        <v>406872</v>
      </c>
      <c r="J28" s="28"/>
      <c r="K28" s="28"/>
      <c r="L28" s="28">
        <v>1054628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1</v>
      </c>
      <c r="R28">
        <f t="shared" si="3"/>
        <v>0</v>
      </c>
      <c r="S28">
        <f t="shared" si="3"/>
        <v>0</v>
      </c>
      <c r="T28">
        <f t="shared" si="3"/>
        <v>1</v>
      </c>
      <c r="U28">
        <f t="shared" si="3"/>
        <v>0</v>
      </c>
      <c r="W28">
        <f t="shared" si="28"/>
        <v>0</v>
      </c>
      <c r="Y28">
        <f t="shared" si="29"/>
        <v>0</v>
      </c>
      <c r="Z28">
        <f t="shared" si="30"/>
        <v>0</v>
      </c>
      <c r="AA28">
        <f t="shared" si="31"/>
        <v>0</v>
      </c>
      <c r="AB28">
        <f t="shared" si="32"/>
        <v>0</v>
      </c>
      <c r="AC28">
        <f t="shared" si="33"/>
        <v>0</v>
      </c>
      <c r="AD28">
        <f t="shared" si="34"/>
        <v>0</v>
      </c>
      <c r="AF28" s="37">
        <f t="shared" si="21"/>
        <v>0</v>
      </c>
      <c r="AG28" s="44"/>
      <c r="AH28" s="37">
        <f t="shared" si="22"/>
        <v>0</v>
      </c>
      <c r="AI28" s="37">
        <f t="shared" si="23"/>
        <v>0</v>
      </c>
      <c r="AJ28" s="37">
        <f t="shared" si="24"/>
        <v>0</v>
      </c>
      <c r="AK28" s="37">
        <f t="shared" si="25"/>
        <v>0</v>
      </c>
      <c r="AL28" s="37">
        <f t="shared" si="26"/>
        <v>0</v>
      </c>
      <c r="AM28" s="37">
        <f t="shared" si="27"/>
        <v>0</v>
      </c>
      <c r="AN28">
        <f t="shared" si="15"/>
        <v>0</v>
      </c>
      <c r="AO28" s="45">
        <f t="shared" si="17"/>
        <v>0</v>
      </c>
      <c r="AP28" s="45" t="str">
        <f t="shared" si="16"/>
        <v/>
      </c>
      <c r="AQ28" s="47"/>
    </row>
    <row r="29" spans="2:43" x14ac:dyDescent="0.2">
      <c r="B29" s="22" t="s">
        <v>625</v>
      </c>
      <c r="C29" s="31">
        <v>315451</v>
      </c>
      <c r="D29" s="28"/>
      <c r="E29" s="28"/>
      <c r="F29" s="28"/>
      <c r="G29" s="28"/>
      <c r="H29" s="28">
        <v>1051296</v>
      </c>
      <c r="I29" s="28"/>
      <c r="J29" s="28"/>
      <c r="K29" s="28"/>
      <c r="L29" s="28">
        <v>1366747</v>
      </c>
      <c r="N29">
        <f t="shared" si="3"/>
        <v>1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1</v>
      </c>
      <c r="T29">
        <f t="shared" si="3"/>
        <v>0</v>
      </c>
      <c r="U29">
        <f t="shared" si="3"/>
        <v>0</v>
      </c>
      <c r="W29">
        <f t="shared" si="28"/>
        <v>0</v>
      </c>
      <c r="Y29">
        <f t="shared" si="29"/>
        <v>0</v>
      </c>
      <c r="Z29">
        <f t="shared" si="30"/>
        <v>0</v>
      </c>
      <c r="AA29">
        <f t="shared" si="31"/>
        <v>0</v>
      </c>
      <c r="AB29">
        <f t="shared" si="32"/>
        <v>0</v>
      </c>
      <c r="AC29">
        <f t="shared" si="33"/>
        <v>0</v>
      </c>
      <c r="AD29">
        <f t="shared" si="34"/>
        <v>0</v>
      </c>
      <c r="AF29" s="37">
        <f t="shared" si="21"/>
        <v>0</v>
      </c>
      <c r="AG29" s="44"/>
      <c r="AH29" s="37">
        <f t="shared" si="22"/>
        <v>0</v>
      </c>
      <c r="AI29" s="37">
        <f t="shared" si="23"/>
        <v>0</v>
      </c>
      <c r="AJ29" s="37">
        <f t="shared" si="24"/>
        <v>0</v>
      </c>
      <c r="AK29" s="37">
        <f t="shared" si="25"/>
        <v>0</v>
      </c>
      <c r="AL29" s="37">
        <f t="shared" si="26"/>
        <v>0</v>
      </c>
      <c r="AM29" s="37">
        <f t="shared" si="27"/>
        <v>0</v>
      </c>
      <c r="AN29">
        <f t="shared" si="15"/>
        <v>0</v>
      </c>
      <c r="AO29" s="45">
        <f t="shared" si="17"/>
        <v>0</v>
      </c>
      <c r="AP29" s="45" t="str">
        <f t="shared" si="16"/>
        <v/>
      </c>
      <c r="AQ29" s="47"/>
    </row>
    <row r="30" spans="2:43" x14ac:dyDescent="0.2">
      <c r="B30" s="22" t="s">
        <v>581</v>
      </c>
      <c r="C30" s="31"/>
      <c r="D30" s="28">
        <v>24407</v>
      </c>
      <c r="E30" s="28"/>
      <c r="F30" s="28">
        <v>186699</v>
      </c>
      <c r="G30" s="28">
        <v>1180079</v>
      </c>
      <c r="H30" s="28"/>
      <c r="I30" s="28">
        <v>209658</v>
      </c>
      <c r="J30" s="28"/>
      <c r="K30" s="28"/>
      <c r="L30" s="28">
        <v>1600843</v>
      </c>
      <c r="N30">
        <f t="shared" si="3"/>
        <v>0</v>
      </c>
      <c r="O30">
        <f t="shared" si="3"/>
        <v>1</v>
      </c>
      <c r="P30">
        <f t="shared" si="3"/>
        <v>0</v>
      </c>
      <c r="Q30" s="26">
        <f t="shared" si="3"/>
        <v>1</v>
      </c>
      <c r="R30" s="26">
        <f t="shared" si="3"/>
        <v>1</v>
      </c>
      <c r="S30">
        <f t="shared" si="3"/>
        <v>0</v>
      </c>
      <c r="T30" s="26">
        <f t="shared" si="3"/>
        <v>1</v>
      </c>
      <c r="U30">
        <f t="shared" si="3"/>
        <v>0</v>
      </c>
      <c r="W30">
        <f t="shared" si="28"/>
        <v>0</v>
      </c>
      <c r="Y30">
        <f t="shared" si="29"/>
        <v>0</v>
      </c>
      <c r="Z30">
        <f t="shared" si="30"/>
        <v>24407</v>
      </c>
      <c r="AA30">
        <f t="shared" si="31"/>
        <v>24407</v>
      </c>
      <c r="AB30">
        <f t="shared" si="32"/>
        <v>0</v>
      </c>
      <c r="AC30">
        <f t="shared" si="33"/>
        <v>24407</v>
      </c>
      <c r="AD30">
        <f t="shared" si="34"/>
        <v>0</v>
      </c>
      <c r="AF30" s="37">
        <f t="shared" si="21"/>
        <v>0</v>
      </c>
      <c r="AG30" s="44"/>
      <c r="AH30" s="37">
        <f t="shared" si="22"/>
        <v>0</v>
      </c>
      <c r="AI30" s="37"/>
      <c r="AJ30" s="37">
        <f t="shared" si="24"/>
        <v>24407</v>
      </c>
      <c r="AK30" s="37">
        <f t="shared" si="25"/>
        <v>0</v>
      </c>
      <c r="AL30" s="37"/>
      <c r="AM30" s="37">
        <f t="shared" si="27"/>
        <v>0</v>
      </c>
      <c r="AN30">
        <f t="shared" si="15"/>
        <v>24407</v>
      </c>
      <c r="AO30" s="45">
        <f t="shared" si="17"/>
        <v>24407</v>
      </c>
      <c r="AP30" s="45" t="str">
        <f t="shared" si="16"/>
        <v/>
      </c>
      <c r="AQ30" s="47"/>
    </row>
    <row r="31" spans="2:43" x14ac:dyDescent="0.2">
      <c r="B31" s="22" t="s">
        <v>611</v>
      </c>
      <c r="C31" s="31">
        <v>478716</v>
      </c>
      <c r="D31" s="28"/>
      <c r="E31" s="28"/>
      <c r="F31" s="28"/>
      <c r="G31" s="28">
        <v>475985</v>
      </c>
      <c r="H31" s="28"/>
      <c r="I31" s="28">
        <v>156217</v>
      </c>
      <c r="J31" s="28"/>
      <c r="K31" s="28"/>
      <c r="L31" s="28">
        <v>1110918</v>
      </c>
      <c r="N31">
        <f t="shared" si="3"/>
        <v>1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1</v>
      </c>
      <c r="S31">
        <f t="shared" si="3"/>
        <v>0</v>
      </c>
      <c r="T31">
        <f t="shared" si="3"/>
        <v>1</v>
      </c>
      <c r="U31">
        <f t="shared" si="3"/>
        <v>0</v>
      </c>
      <c r="W31">
        <f t="shared" si="28"/>
        <v>0</v>
      </c>
      <c r="Y31">
        <f t="shared" si="29"/>
        <v>0</v>
      </c>
      <c r="Z31">
        <f t="shared" si="30"/>
        <v>0</v>
      </c>
      <c r="AA31">
        <f t="shared" si="31"/>
        <v>0</v>
      </c>
      <c r="AB31">
        <f t="shared" si="32"/>
        <v>0</v>
      </c>
      <c r="AC31">
        <f t="shared" si="33"/>
        <v>0</v>
      </c>
      <c r="AD31">
        <f t="shared" si="34"/>
        <v>0</v>
      </c>
      <c r="AF31" s="37">
        <f t="shared" si="21"/>
        <v>0</v>
      </c>
      <c r="AG31" s="44"/>
      <c r="AH31" s="37">
        <f t="shared" si="22"/>
        <v>0</v>
      </c>
      <c r="AI31" s="37">
        <f t="shared" si="23"/>
        <v>0</v>
      </c>
      <c r="AJ31" s="37">
        <f t="shared" si="24"/>
        <v>0</v>
      </c>
      <c r="AK31" s="37">
        <f t="shared" si="25"/>
        <v>0</v>
      </c>
      <c r="AL31" s="37">
        <f t="shared" si="26"/>
        <v>0</v>
      </c>
      <c r="AM31" s="37">
        <f t="shared" si="27"/>
        <v>0</v>
      </c>
      <c r="AN31">
        <f t="shared" si="15"/>
        <v>0</v>
      </c>
      <c r="AO31" s="45">
        <f t="shared" si="17"/>
        <v>0</v>
      </c>
      <c r="AP31" s="45" t="str">
        <f t="shared" si="16"/>
        <v/>
      </c>
      <c r="AQ31" s="47"/>
    </row>
    <row r="32" spans="2:43" x14ac:dyDescent="0.2">
      <c r="B32" s="22" t="s">
        <v>592</v>
      </c>
      <c r="C32" s="31"/>
      <c r="D32" s="28"/>
      <c r="E32" s="28"/>
      <c r="F32" s="28">
        <v>1948778</v>
      </c>
      <c r="G32" s="28">
        <v>478444</v>
      </c>
      <c r="H32" s="28">
        <v>1799666</v>
      </c>
      <c r="I32" s="28">
        <v>101281</v>
      </c>
      <c r="J32" s="28"/>
      <c r="K32" s="28"/>
      <c r="L32" s="28">
        <v>4328169</v>
      </c>
      <c r="N32">
        <f t="shared" si="3"/>
        <v>0</v>
      </c>
      <c r="O32">
        <f t="shared" si="3"/>
        <v>0</v>
      </c>
      <c r="P32">
        <f t="shared" si="3"/>
        <v>0</v>
      </c>
      <c r="Q32">
        <f t="shared" si="3"/>
        <v>1</v>
      </c>
      <c r="R32">
        <f t="shared" si="3"/>
        <v>1</v>
      </c>
      <c r="S32">
        <f t="shared" si="3"/>
        <v>1</v>
      </c>
      <c r="T32">
        <f t="shared" si="3"/>
        <v>1</v>
      </c>
      <c r="U32">
        <f t="shared" si="3"/>
        <v>0</v>
      </c>
      <c r="W32">
        <f t="shared" si="28"/>
        <v>0</v>
      </c>
      <c r="Y32">
        <f t="shared" si="29"/>
        <v>0</v>
      </c>
      <c r="Z32">
        <f t="shared" si="30"/>
        <v>0</v>
      </c>
      <c r="AA32">
        <f t="shared" si="31"/>
        <v>0</v>
      </c>
      <c r="AB32">
        <f t="shared" si="32"/>
        <v>0</v>
      </c>
      <c r="AC32">
        <f t="shared" si="33"/>
        <v>0</v>
      </c>
      <c r="AD32">
        <f t="shared" si="34"/>
        <v>0</v>
      </c>
      <c r="AF32" s="37">
        <f t="shared" si="21"/>
        <v>0</v>
      </c>
      <c r="AG32" s="44"/>
      <c r="AH32" s="37">
        <f t="shared" si="22"/>
        <v>0</v>
      </c>
      <c r="AI32" s="37">
        <f t="shared" si="23"/>
        <v>0</v>
      </c>
      <c r="AJ32" s="37">
        <f t="shared" si="24"/>
        <v>0</v>
      </c>
      <c r="AK32" s="37">
        <f t="shared" si="25"/>
        <v>0</v>
      </c>
      <c r="AL32" s="37">
        <f t="shared" si="26"/>
        <v>0</v>
      </c>
      <c r="AM32" s="37">
        <f t="shared" si="27"/>
        <v>0</v>
      </c>
      <c r="AN32">
        <f t="shared" si="15"/>
        <v>0</v>
      </c>
      <c r="AO32" s="45">
        <f t="shared" si="17"/>
        <v>0</v>
      </c>
      <c r="AP32" s="45" t="str">
        <f t="shared" si="16"/>
        <v/>
      </c>
      <c r="AQ32" s="47"/>
    </row>
    <row r="33" spans="2:43" x14ac:dyDescent="0.2">
      <c r="B33" s="22" t="s">
        <v>552</v>
      </c>
      <c r="C33" s="31">
        <v>223608</v>
      </c>
      <c r="D33" s="28">
        <v>637588</v>
      </c>
      <c r="E33" s="28">
        <v>26099</v>
      </c>
      <c r="F33" s="28">
        <v>1063386</v>
      </c>
      <c r="G33" s="28">
        <v>232275</v>
      </c>
      <c r="H33" s="28"/>
      <c r="I33" s="28">
        <v>191426</v>
      </c>
      <c r="J33" s="28">
        <v>262412</v>
      </c>
      <c r="K33" s="28"/>
      <c r="L33" s="28">
        <v>2636794</v>
      </c>
      <c r="N33" s="26">
        <f t="shared" si="3"/>
        <v>1</v>
      </c>
      <c r="O33">
        <f t="shared" si="3"/>
        <v>1</v>
      </c>
      <c r="P33" s="26">
        <f t="shared" si="3"/>
        <v>1</v>
      </c>
      <c r="Q33" s="26">
        <f t="shared" si="3"/>
        <v>1</v>
      </c>
      <c r="R33" s="26">
        <f t="shared" si="3"/>
        <v>1</v>
      </c>
      <c r="S33">
        <f t="shared" si="3"/>
        <v>0</v>
      </c>
      <c r="T33" s="26">
        <f t="shared" si="3"/>
        <v>1</v>
      </c>
      <c r="U33" s="26">
        <f t="shared" si="3"/>
        <v>1</v>
      </c>
      <c r="W33">
        <f t="shared" si="28"/>
        <v>637588</v>
      </c>
      <c r="Y33">
        <f t="shared" si="29"/>
        <v>637588</v>
      </c>
      <c r="Z33">
        <f t="shared" si="30"/>
        <v>637588</v>
      </c>
      <c r="AA33">
        <f t="shared" si="31"/>
        <v>637588</v>
      </c>
      <c r="AB33">
        <f t="shared" si="32"/>
        <v>0</v>
      </c>
      <c r="AC33">
        <f t="shared" si="33"/>
        <v>637588</v>
      </c>
      <c r="AD33">
        <f t="shared" si="34"/>
        <v>637588</v>
      </c>
      <c r="AF33" s="37">
        <f t="shared" si="21"/>
        <v>637588</v>
      </c>
      <c r="AG33" s="44"/>
      <c r="AH33" s="37"/>
      <c r="AI33" s="37"/>
      <c r="AJ33" s="37"/>
      <c r="AK33" s="37"/>
      <c r="AL33" s="37"/>
      <c r="AM33" s="37"/>
      <c r="AN33">
        <f t="shared" si="15"/>
        <v>637588</v>
      </c>
      <c r="AO33" s="45">
        <f t="shared" si="17"/>
        <v>637588</v>
      </c>
      <c r="AP33" s="45" t="str">
        <f t="shared" si="16"/>
        <v/>
      </c>
      <c r="AQ33" s="47"/>
    </row>
    <row r="34" spans="2:43" x14ac:dyDescent="0.2">
      <c r="B34" s="22" t="s">
        <v>554</v>
      </c>
      <c r="C34" s="31"/>
      <c r="D34" s="28">
        <v>216380</v>
      </c>
      <c r="E34" s="28">
        <v>826517</v>
      </c>
      <c r="F34" s="28">
        <v>1141813</v>
      </c>
      <c r="G34" s="28"/>
      <c r="H34" s="28">
        <v>388760</v>
      </c>
      <c r="I34" s="28">
        <v>207419</v>
      </c>
      <c r="J34" s="28"/>
      <c r="K34" s="28"/>
      <c r="L34" s="28">
        <v>2780889</v>
      </c>
      <c r="N34">
        <f t="shared" si="3"/>
        <v>0</v>
      </c>
      <c r="O34">
        <f t="shared" si="3"/>
        <v>1</v>
      </c>
      <c r="P34" s="26">
        <f t="shared" si="3"/>
        <v>1</v>
      </c>
      <c r="Q34" s="26">
        <f t="shared" si="3"/>
        <v>1</v>
      </c>
      <c r="R34">
        <f t="shared" si="3"/>
        <v>0</v>
      </c>
      <c r="S34" s="26">
        <f t="shared" si="3"/>
        <v>1</v>
      </c>
      <c r="T34" s="26">
        <f t="shared" si="3"/>
        <v>1</v>
      </c>
      <c r="U34">
        <f t="shared" si="3"/>
        <v>0</v>
      </c>
      <c r="W34">
        <f t="shared" si="28"/>
        <v>0</v>
      </c>
      <c r="Y34">
        <f t="shared" si="29"/>
        <v>216380</v>
      </c>
      <c r="Z34">
        <f t="shared" si="30"/>
        <v>216380</v>
      </c>
      <c r="AA34">
        <f t="shared" si="31"/>
        <v>0</v>
      </c>
      <c r="AB34">
        <f t="shared" si="32"/>
        <v>216380</v>
      </c>
      <c r="AC34">
        <f t="shared" si="33"/>
        <v>216380</v>
      </c>
      <c r="AD34">
        <f t="shared" si="34"/>
        <v>0</v>
      </c>
      <c r="AF34" s="37">
        <f t="shared" si="21"/>
        <v>0</v>
      </c>
      <c r="AG34" s="44"/>
      <c r="AH34" s="37"/>
      <c r="AI34" s="37"/>
      <c r="AJ34" s="37">
        <f t="shared" si="24"/>
        <v>0</v>
      </c>
      <c r="AK34" s="37">
        <f t="shared" si="25"/>
        <v>216380</v>
      </c>
      <c r="AL34" s="37"/>
      <c r="AM34" s="37">
        <f t="shared" si="27"/>
        <v>0</v>
      </c>
      <c r="AN34">
        <f t="shared" si="15"/>
        <v>216380</v>
      </c>
      <c r="AO34" s="45">
        <f t="shared" si="17"/>
        <v>216380</v>
      </c>
      <c r="AP34" s="45" t="str">
        <f t="shared" si="16"/>
        <v/>
      </c>
      <c r="AQ34" s="47"/>
    </row>
    <row r="35" spans="2:43" x14ac:dyDescent="0.2">
      <c r="B35" s="22" t="s">
        <v>643</v>
      </c>
      <c r="C35" s="31"/>
      <c r="D35" s="28"/>
      <c r="E35" s="28"/>
      <c r="F35" s="28"/>
      <c r="G35" s="28"/>
      <c r="H35" s="28">
        <v>137009</v>
      </c>
      <c r="I35" s="28"/>
      <c r="J35" s="28">
        <v>50228</v>
      </c>
      <c r="K35" s="28"/>
      <c r="L35" s="28">
        <v>187237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0</v>
      </c>
      <c r="S35">
        <f t="shared" si="3"/>
        <v>1</v>
      </c>
      <c r="T35">
        <f t="shared" si="3"/>
        <v>0</v>
      </c>
      <c r="U35">
        <f t="shared" si="3"/>
        <v>1</v>
      </c>
      <c r="W35">
        <f t="shared" si="28"/>
        <v>0</v>
      </c>
      <c r="Y35">
        <f t="shared" si="29"/>
        <v>0</v>
      </c>
      <c r="Z35">
        <f t="shared" si="30"/>
        <v>0</v>
      </c>
      <c r="AA35">
        <f t="shared" si="31"/>
        <v>0</v>
      </c>
      <c r="AB35">
        <f t="shared" si="32"/>
        <v>0</v>
      </c>
      <c r="AC35">
        <f t="shared" si="33"/>
        <v>0</v>
      </c>
      <c r="AD35">
        <f t="shared" si="34"/>
        <v>0</v>
      </c>
      <c r="AF35" s="37">
        <f t="shared" si="21"/>
        <v>0</v>
      </c>
      <c r="AG35" s="44"/>
      <c r="AH35" s="37">
        <f t="shared" si="22"/>
        <v>0</v>
      </c>
      <c r="AI35" s="37">
        <f t="shared" si="23"/>
        <v>0</v>
      </c>
      <c r="AJ35" s="37">
        <f t="shared" si="24"/>
        <v>0</v>
      </c>
      <c r="AK35" s="37">
        <f t="shared" si="25"/>
        <v>0</v>
      </c>
      <c r="AL35" s="37">
        <f t="shared" si="26"/>
        <v>0</v>
      </c>
      <c r="AM35" s="37">
        <f t="shared" si="27"/>
        <v>0</v>
      </c>
      <c r="AN35">
        <f t="shared" si="15"/>
        <v>0</v>
      </c>
      <c r="AO35" s="45">
        <f t="shared" si="17"/>
        <v>0</v>
      </c>
      <c r="AP35" s="45" t="str">
        <f t="shared" si="16"/>
        <v/>
      </c>
      <c r="AQ35" s="47"/>
    </row>
    <row r="36" spans="2:43" x14ac:dyDescent="0.2">
      <c r="B36" s="22" t="s">
        <v>560</v>
      </c>
      <c r="C36" s="31"/>
      <c r="D36" s="28">
        <v>202445</v>
      </c>
      <c r="E36" s="28"/>
      <c r="F36" s="28">
        <v>510532</v>
      </c>
      <c r="G36" s="28">
        <v>900705</v>
      </c>
      <c r="H36" s="28"/>
      <c r="I36" s="28">
        <v>379478</v>
      </c>
      <c r="J36" s="28"/>
      <c r="K36" s="28"/>
      <c r="L36" s="28">
        <v>1993160</v>
      </c>
      <c r="N36">
        <f t="shared" si="3"/>
        <v>0</v>
      </c>
      <c r="O36">
        <f t="shared" si="3"/>
        <v>1</v>
      </c>
      <c r="P36">
        <f t="shared" si="3"/>
        <v>0</v>
      </c>
      <c r="Q36" s="26">
        <f t="shared" si="3"/>
        <v>1</v>
      </c>
      <c r="R36" s="26">
        <f t="shared" si="3"/>
        <v>1</v>
      </c>
      <c r="S36">
        <f t="shared" si="3"/>
        <v>0</v>
      </c>
      <c r="T36" s="26">
        <f t="shared" si="3"/>
        <v>1</v>
      </c>
      <c r="U36">
        <f t="shared" si="3"/>
        <v>0</v>
      </c>
      <c r="W36">
        <f t="shared" si="28"/>
        <v>0</v>
      </c>
      <c r="Y36">
        <f t="shared" si="29"/>
        <v>0</v>
      </c>
      <c r="Z36">
        <f t="shared" si="30"/>
        <v>202445</v>
      </c>
      <c r="AA36">
        <f t="shared" si="31"/>
        <v>202445</v>
      </c>
      <c r="AB36">
        <f t="shared" si="32"/>
        <v>0</v>
      </c>
      <c r="AC36">
        <f t="shared" si="33"/>
        <v>202445</v>
      </c>
      <c r="AD36">
        <f t="shared" si="34"/>
        <v>0</v>
      </c>
      <c r="AF36" s="37">
        <f t="shared" si="21"/>
        <v>0</v>
      </c>
      <c r="AG36" s="44"/>
      <c r="AH36" s="37">
        <f t="shared" si="22"/>
        <v>0</v>
      </c>
      <c r="AI36" s="37">
        <f t="shared" si="23"/>
        <v>202445</v>
      </c>
      <c r="AJ36" s="37"/>
      <c r="AK36" s="37">
        <f t="shared" si="25"/>
        <v>0</v>
      </c>
      <c r="AL36" s="37"/>
      <c r="AM36" s="37">
        <f t="shared" si="27"/>
        <v>0</v>
      </c>
      <c r="AN36">
        <f t="shared" si="15"/>
        <v>202445</v>
      </c>
      <c r="AO36" s="45">
        <f t="shared" si="17"/>
        <v>202445</v>
      </c>
      <c r="AP36" s="45" t="str">
        <f t="shared" si="16"/>
        <v/>
      </c>
      <c r="AQ36" s="47"/>
    </row>
    <row r="37" spans="2:43" x14ac:dyDescent="0.2">
      <c r="B37" s="22" t="s">
        <v>619</v>
      </c>
      <c r="C37" s="31">
        <v>419932</v>
      </c>
      <c r="D37" s="28"/>
      <c r="E37" s="28"/>
      <c r="F37" s="28"/>
      <c r="G37" s="28"/>
      <c r="H37" s="28"/>
      <c r="I37" s="28"/>
      <c r="J37" s="28">
        <v>61694</v>
      </c>
      <c r="K37" s="28"/>
      <c r="L37" s="28">
        <v>481626</v>
      </c>
      <c r="N37">
        <f t="shared" si="3"/>
        <v>1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1</v>
      </c>
      <c r="W37">
        <f t="shared" si="28"/>
        <v>0</v>
      </c>
      <c r="Y37">
        <f t="shared" si="29"/>
        <v>0</v>
      </c>
      <c r="Z37">
        <f t="shared" si="30"/>
        <v>0</v>
      </c>
      <c r="AA37">
        <f t="shared" si="31"/>
        <v>0</v>
      </c>
      <c r="AB37">
        <f t="shared" si="32"/>
        <v>0</v>
      </c>
      <c r="AC37">
        <f t="shared" si="33"/>
        <v>0</v>
      </c>
      <c r="AD37">
        <f t="shared" si="34"/>
        <v>0</v>
      </c>
      <c r="AF37" s="37">
        <f t="shared" si="21"/>
        <v>0</v>
      </c>
      <c r="AG37" s="44"/>
      <c r="AH37" s="37">
        <f t="shared" si="22"/>
        <v>0</v>
      </c>
      <c r="AI37" s="37">
        <f t="shared" si="23"/>
        <v>0</v>
      </c>
      <c r="AJ37" s="37">
        <f t="shared" si="24"/>
        <v>0</v>
      </c>
      <c r="AK37" s="37">
        <f t="shared" si="25"/>
        <v>0</v>
      </c>
      <c r="AL37" s="37">
        <f t="shared" si="26"/>
        <v>0</v>
      </c>
      <c r="AM37" s="37">
        <f t="shared" si="27"/>
        <v>0</v>
      </c>
      <c r="AN37">
        <f t="shared" si="15"/>
        <v>0</v>
      </c>
      <c r="AO37" s="45">
        <f t="shared" si="17"/>
        <v>0</v>
      </c>
      <c r="AP37" s="45" t="str">
        <f t="shared" si="16"/>
        <v/>
      </c>
      <c r="AQ37" s="47"/>
    </row>
    <row r="38" spans="2:43" x14ac:dyDescent="0.2">
      <c r="B38" s="22" t="s">
        <v>570</v>
      </c>
      <c r="C38" s="31"/>
      <c r="D38" s="28">
        <v>130189</v>
      </c>
      <c r="E38" s="28"/>
      <c r="F38" s="28">
        <v>3342062</v>
      </c>
      <c r="G38" s="28">
        <v>208408</v>
      </c>
      <c r="H38" s="28"/>
      <c r="I38" s="28"/>
      <c r="J38" s="28"/>
      <c r="K38" s="28"/>
      <c r="L38" s="28">
        <v>3680659</v>
      </c>
      <c r="N38">
        <f t="shared" si="3"/>
        <v>0</v>
      </c>
      <c r="O38">
        <f t="shared" si="3"/>
        <v>1</v>
      </c>
      <c r="P38">
        <f t="shared" si="3"/>
        <v>0</v>
      </c>
      <c r="Q38" s="26">
        <f t="shared" si="3"/>
        <v>1</v>
      </c>
      <c r="R38" s="26">
        <f t="shared" si="3"/>
        <v>1</v>
      </c>
      <c r="S38">
        <f t="shared" si="3"/>
        <v>0</v>
      </c>
      <c r="T38">
        <f t="shared" si="3"/>
        <v>0</v>
      </c>
      <c r="U38">
        <f t="shared" si="3"/>
        <v>0</v>
      </c>
      <c r="W38">
        <f t="shared" si="28"/>
        <v>0</v>
      </c>
      <c r="Y38">
        <f t="shared" si="29"/>
        <v>0</v>
      </c>
      <c r="Z38">
        <f t="shared" si="30"/>
        <v>130189</v>
      </c>
      <c r="AA38">
        <f t="shared" si="31"/>
        <v>130189</v>
      </c>
      <c r="AB38">
        <f t="shared" si="32"/>
        <v>0</v>
      </c>
      <c r="AC38">
        <f t="shared" si="33"/>
        <v>0</v>
      </c>
      <c r="AD38">
        <f t="shared" si="34"/>
        <v>0</v>
      </c>
      <c r="AF38" s="37">
        <f t="shared" si="21"/>
        <v>0</v>
      </c>
      <c r="AG38" s="44"/>
      <c r="AH38" s="37">
        <f t="shared" si="22"/>
        <v>0</v>
      </c>
      <c r="AI38" s="37">
        <f t="shared" si="23"/>
        <v>130189</v>
      </c>
      <c r="AJ38" s="37"/>
      <c r="AK38" s="37">
        <f t="shared" si="25"/>
        <v>0</v>
      </c>
      <c r="AL38" s="37">
        <f t="shared" si="26"/>
        <v>0</v>
      </c>
      <c r="AM38" s="37">
        <f t="shared" si="27"/>
        <v>0</v>
      </c>
      <c r="AN38">
        <f t="shared" si="15"/>
        <v>130189</v>
      </c>
      <c r="AO38" s="45">
        <f t="shared" si="17"/>
        <v>130189</v>
      </c>
      <c r="AP38" s="45" t="str">
        <f t="shared" si="16"/>
        <v/>
      </c>
      <c r="AQ38" s="47"/>
    </row>
    <row r="39" spans="2:43" x14ac:dyDescent="0.2">
      <c r="B39" s="22" t="s">
        <v>557</v>
      </c>
      <c r="C39" s="31">
        <v>93887</v>
      </c>
      <c r="D39" s="28">
        <v>166761</v>
      </c>
      <c r="E39" s="28">
        <v>390451</v>
      </c>
      <c r="F39" s="28">
        <v>2411257</v>
      </c>
      <c r="G39" s="28">
        <v>563475</v>
      </c>
      <c r="H39" s="28"/>
      <c r="I39" s="28">
        <v>241756</v>
      </c>
      <c r="J39" s="28">
        <v>111722</v>
      </c>
      <c r="K39" s="28"/>
      <c r="L39" s="28">
        <v>3979309</v>
      </c>
      <c r="N39" s="26">
        <f t="shared" si="3"/>
        <v>1</v>
      </c>
      <c r="O39">
        <f t="shared" si="3"/>
        <v>1</v>
      </c>
      <c r="P39" s="26">
        <f t="shared" si="3"/>
        <v>1</v>
      </c>
      <c r="Q39" s="26">
        <f t="shared" si="3"/>
        <v>1</v>
      </c>
      <c r="R39" s="26">
        <f t="shared" si="3"/>
        <v>1</v>
      </c>
      <c r="S39">
        <f t="shared" si="3"/>
        <v>0</v>
      </c>
      <c r="T39" s="26">
        <f t="shared" si="3"/>
        <v>1</v>
      </c>
      <c r="U39" s="26">
        <f t="shared" si="3"/>
        <v>1</v>
      </c>
      <c r="W39">
        <f t="shared" si="28"/>
        <v>166761</v>
      </c>
      <c r="Y39">
        <f t="shared" si="29"/>
        <v>166761</v>
      </c>
      <c r="Z39">
        <f t="shared" si="30"/>
        <v>166761</v>
      </c>
      <c r="AA39">
        <f t="shared" si="31"/>
        <v>166761</v>
      </c>
      <c r="AB39">
        <f t="shared" si="32"/>
        <v>0</v>
      </c>
      <c r="AC39">
        <f t="shared" si="33"/>
        <v>166761</v>
      </c>
      <c r="AD39">
        <f t="shared" si="34"/>
        <v>166761</v>
      </c>
      <c r="AF39" s="37">
        <f t="shared" si="21"/>
        <v>166761</v>
      </c>
      <c r="AG39" s="44"/>
      <c r="AH39" s="37"/>
      <c r="AI39" s="37"/>
      <c r="AJ39" s="37"/>
      <c r="AK39" s="37"/>
      <c r="AL39" s="37"/>
      <c r="AM39" s="37"/>
      <c r="AN39">
        <f t="shared" si="15"/>
        <v>166761</v>
      </c>
      <c r="AO39" s="45">
        <f t="shared" si="17"/>
        <v>166761</v>
      </c>
      <c r="AP39" s="45" t="str">
        <f t="shared" si="16"/>
        <v/>
      </c>
      <c r="AQ39" s="47"/>
    </row>
    <row r="40" spans="2:43" x14ac:dyDescent="0.2">
      <c r="B40" s="22" t="s">
        <v>640</v>
      </c>
      <c r="C40" s="31">
        <v>497787</v>
      </c>
      <c r="D40" s="28"/>
      <c r="E40" s="28"/>
      <c r="F40" s="28"/>
      <c r="G40" s="28"/>
      <c r="H40" s="28">
        <v>1464232</v>
      </c>
      <c r="I40" s="28"/>
      <c r="J40" s="28"/>
      <c r="K40" s="28"/>
      <c r="L40" s="28">
        <v>1962019</v>
      </c>
      <c r="N40">
        <f t="shared" si="3"/>
        <v>1</v>
      </c>
      <c r="O40">
        <f t="shared" si="3"/>
        <v>0</v>
      </c>
      <c r="P40">
        <f t="shared" si="3"/>
        <v>0</v>
      </c>
      <c r="Q40">
        <f t="shared" si="3"/>
        <v>0</v>
      </c>
      <c r="R40">
        <f t="shared" si="3"/>
        <v>0</v>
      </c>
      <c r="S40">
        <f t="shared" si="3"/>
        <v>1</v>
      </c>
      <c r="T40">
        <f t="shared" si="3"/>
        <v>0</v>
      </c>
      <c r="U40">
        <f t="shared" si="3"/>
        <v>0</v>
      </c>
      <c r="W40">
        <f t="shared" si="28"/>
        <v>0</v>
      </c>
      <c r="Y40">
        <f t="shared" si="29"/>
        <v>0</v>
      </c>
      <c r="Z40">
        <f t="shared" si="30"/>
        <v>0</v>
      </c>
      <c r="AA40">
        <f t="shared" si="31"/>
        <v>0</v>
      </c>
      <c r="AB40">
        <f t="shared" si="32"/>
        <v>0</v>
      </c>
      <c r="AC40">
        <f t="shared" si="33"/>
        <v>0</v>
      </c>
      <c r="AD40">
        <f t="shared" si="34"/>
        <v>0</v>
      </c>
      <c r="AF40" s="37">
        <f t="shared" si="21"/>
        <v>0</v>
      </c>
      <c r="AG40" s="44"/>
      <c r="AH40" s="37">
        <f t="shared" si="22"/>
        <v>0</v>
      </c>
      <c r="AI40" s="37">
        <f t="shared" si="23"/>
        <v>0</v>
      </c>
      <c r="AJ40" s="37">
        <f t="shared" si="24"/>
        <v>0</v>
      </c>
      <c r="AK40" s="37">
        <f t="shared" si="25"/>
        <v>0</v>
      </c>
      <c r="AL40" s="37">
        <f t="shared" si="26"/>
        <v>0</v>
      </c>
      <c r="AM40" s="37">
        <f t="shared" si="27"/>
        <v>0</v>
      </c>
      <c r="AN40">
        <f t="shared" si="15"/>
        <v>0</v>
      </c>
      <c r="AO40" s="45">
        <f t="shared" si="17"/>
        <v>0</v>
      </c>
      <c r="AP40" s="45" t="str">
        <f t="shared" si="16"/>
        <v/>
      </c>
      <c r="AQ40" s="47"/>
    </row>
    <row r="41" spans="2:43" x14ac:dyDescent="0.2">
      <c r="B41" s="22" t="s">
        <v>553</v>
      </c>
      <c r="C41" s="31"/>
      <c r="D41" s="28">
        <v>351040</v>
      </c>
      <c r="E41" s="28">
        <v>533820</v>
      </c>
      <c r="F41" s="28">
        <v>1897606</v>
      </c>
      <c r="G41" s="28">
        <v>1067066</v>
      </c>
      <c r="H41" s="28"/>
      <c r="I41" s="28"/>
      <c r="J41" s="28"/>
      <c r="K41" s="28"/>
      <c r="L41" s="28">
        <v>3849532</v>
      </c>
      <c r="N41">
        <f t="shared" si="3"/>
        <v>0</v>
      </c>
      <c r="O41">
        <f t="shared" si="3"/>
        <v>1</v>
      </c>
      <c r="P41" s="26">
        <f t="shared" si="3"/>
        <v>1</v>
      </c>
      <c r="Q41" s="26">
        <f t="shared" si="3"/>
        <v>1</v>
      </c>
      <c r="R41" s="26">
        <f t="shared" si="3"/>
        <v>1</v>
      </c>
      <c r="S41">
        <f t="shared" si="3"/>
        <v>0</v>
      </c>
      <c r="T41">
        <f t="shared" si="3"/>
        <v>0</v>
      </c>
      <c r="U41">
        <f t="shared" si="3"/>
        <v>0</v>
      </c>
      <c r="W41">
        <f t="shared" si="28"/>
        <v>0</v>
      </c>
      <c r="Y41">
        <f t="shared" si="29"/>
        <v>351040</v>
      </c>
      <c r="Z41">
        <f t="shared" si="30"/>
        <v>351040</v>
      </c>
      <c r="AA41">
        <f t="shared" si="31"/>
        <v>351040</v>
      </c>
      <c r="AB41">
        <f t="shared" si="32"/>
        <v>0</v>
      </c>
      <c r="AC41">
        <f t="shared" si="33"/>
        <v>0</v>
      </c>
      <c r="AD41">
        <f t="shared" si="34"/>
        <v>0</v>
      </c>
      <c r="AF41" s="37">
        <f t="shared" si="21"/>
        <v>0</v>
      </c>
      <c r="AG41" s="44"/>
      <c r="AH41" s="37">
        <f t="shared" si="22"/>
        <v>351040</v>
      </c>
      <c r="AI41" s="37"/>
      <c r="AJ41" s="37"/>
      <c r="AK41" s="37">
        <f t="shared" si="25"/>
        <v>0</v>
      </c>
      <c r="AL41" s="37">
        <f t="shared" si="26"/>
        <v>0</v>
      </c>
      <c r="AM41" s="37">
        <f t="shared" si="27"/>
        <v>0</v>
      </c>
      <c r="AN41">
        <f t="shared" si="15"/>
        <v>351040</v>
      </c>
      <c r="AO41" s="45">
        <f t="shared" si="17"/>
        <v>351040</v>
      </c>
      <c r="AP41" s="45" t="str">
        <f t="shared" si="16"/>
        <v/>
      </c>
      <c r="AQ41" s="47"/>
    </row>
    <row r="42" spans="2:43" x14ac:dyDescent="0.2">
      <c r="B42" s="22" t="s">
        <v>648</v>
      </c>
      <c r="C42" s="31"/>
      <c r="D42" s="28"/>
      <c r="E42" s="28"/>
      <c r="F42" s="28"/>
      <c r="G42" s="28"/>
      <c r="H42" s="28">
        <v>1516639</v>
      </c>
      <c r="I42" s="28"/>
      <c r="J42" s="28">
        <v>186721</v>
      </c>
      <c r="K42" s="28"/>
      <c r="L42" s="28">
        <v>1703360</v>
      </c>
      <c r="N42">
        <f t="shared" si="3"/>
        <v>0</v>
      </c>
      <c r="O42">
        <f t="shared" si="3"/>
        <v>0</v>
      </c>
      <c r="P42">
        <f t="shared" si="3"/>
        <v>0</v>
      </c>
      <c r="Q42">
        <f t="shared" si="3"/>
        <v>0</v>
      </c>
      <c r="R42">
        <f t="shared" si="3"/>
        <v>0</v>
      </c>
      <c r="S42">
        <f t="shared" si="3"/>
        <v>1</v>
      </c>
      <c r="T42">
        <f t="shared" si="3"/>
        <v>0</v>
      </c>
      <c r="U42">
        <f t="shared" si="3"/>
        <v>1</v>
      </c>
      <c r="W42">
        <f t="shared" si="28"/>
        <v>0</v>
      </c>
      <c r="Y42">
        <f t="shared" si="29"/>
        <v>0</v>
      </c>
      <c r="Z42">
        <f t="shared" si="30"/>
        <v>0</v>
      </c>
      <c r="AA42">
        <f t="shared" si="31"/>
        <v>0</v>
      </c>
      <c r="AB42">
        <f t="shared" si="32"/>
        <v>0</v>
      </c>
      <c r="AC42">
        <f t="shared" si="33"/>
        <v>0</v>
      </c>
      <c r="AD42">
        <f t="shared" si="34"/>
        <v>0</v>
      </c>
      <c r="AF42" s="37">
        <f t="shared" si="21"/>
        <v>0</v>
      </c>
      <c r="AG42" s="44"/>
      <c r="AH42" s="37">
        <f t="shared" si="22"/>
        <v>0</v>
      </c>
      <c r="AI42" s="37">
        <f t="shared" si="23"/>
        <v>0</v>
      </c>
      <c r="AJ42" s="37">
        <f t="shared" si="24"/>
        <v>0</v>
      </c>
      <c r="AK42" s="37">
        <f t="shared" si="25"/>
        <v>0</v>
      </c>
      <c r="AL42" s="37">
        <f t="shared" si="26"/>
        <v>0</v>
      </c>
      <c r="AM42" s="37">
        <f t="shared" si="27"/>
        <v>0</v>
      </c>
      <c r="AN42">
        <f t="shared" si="15"/>
        <v>0</v>
      </c>
      <c r="AO42" s="45">
        <f t="shared" si="17"/>
        <v>0</v>
      </c>
      <c r="AP42" s="45" t="str">
        <f t="shared" si="16"/>
        <v/>
      </c>
      <c r="AQ42" s="47"/>
    </row>
    <row r="43" spans="2:43" x14ac:dyDescent="0.2">
      <c r="B43" s="22" t="s">
        <v>576</v>
      </c>
      <c r="C43" s="31"/>
      <c r="D43" s="28">
        <v>166362</v>
      </c>
      <c r="E43" s="28">
        <v>675052</v>
      </c>
      <c r="F43" s="28">
        <v>1489289</v>
      </c>
      <c r="G43" s="28">
        <v>769368</v>
      </c>
      <c r="H43" s="28"/>
      <c r="I43" s="28"/>
      <c r="J43" s="28"/>
      <c r="K43" s="28"/>
      <c r="L43" s="28">
        <v>3100071</v>
      </c>
      <c r="N43">
        <f t="shared" si="3"/>
        <v>0</v>
      </c>
      <c r="O43">
        <f t="shared" si="3"/>
        <v>1</v>
      </c>
      <c r="P43" s="26">
        <f t="shared" si="3"/>
        <v>1</v>
      </c>
      <c r="Q43" s="26">
        <f t="shared" si="3"/>
        <v>1</v>
      </c>
      <c r="R43" s="26">
        <f t="shared" si="3"/>
        <v>1</v>
      </c>
      <c r="S43">
        <f t="shared" si="3"/>
        <v>0</v>
      </c>
      <c r="T43">
        <f t="shared" si="3"/>
        <v>0</v>
      </c>
      <c r="U43">
        <f t="shared" si="3"/>
        <v>0</v>
      </c>
      <c r="W43">
        <f t="shared" si="28"/>
        <v>0</v>
      </c>
      <c r="Y43">
        <f t="shared" si="29"/>
        <v>166362</v>
      </c>
      <c r="Z43">
        <f t="shared" si="30"/>
        <v>166362</v>
      </c>
      <c r="AA43">
        <f t="shared" si="31"/>
        <v>166362</v>
      </c>
      <c r="AB43">
        <f t="shared" si="32"/>
        <v>0</v>
      </c>
      <c r="AC43">
        <f t="shared" si="33"/>
        <v>0</v>
      </c>
      <c r="AD43">
        <f t="shared" si="34"/>
        <v>0</v>
      </c>
      <c r="AF43" s="37">
        <f t="shared" si="21"/>
        <v>0</v>
      </c>
      <c r="AG43" s="44"/>
      <c r="AH43" s="37"/>
      <c r="AI43" s="37"/>
      <c r="AJ43" s="37">
        <f t="shared" si="24"/>
        <v>166362</v>
      </c>
      <c r="AK43" s="37">
        <f t="shared" si="25"/>
        <v>0</v>
      </c>
      <c r="AL43" s="37">
        <f t="shared" si="26"/>
        <v>0</v>
      </c>
      <c r="AM43" s="37">
        <f t="shared" si="27"/>
        <v>0</v>
      </c>
      <c r="AN43">
        <f t="shared" si="15"/>
        <v>166362</v>
      </c>
      <c r="AO43" s="45">
        <f t="shared" si="17"/>
        <v>166362</v>
      </c>
      <c r="AP43" s="45" t="str">
        <f t="shared" si="16"/>
        <v/>
      </c>
      <c r="AQ43" s="47"/>
    </row>
    <row r="44" spans="2:43" x14ac:dyDescent="0.2">
      <c r="B44" s="22" t="s">
        <v>622</v>
      </c>
      <c r="C44" s="31">
        <v>974286</v>
      </c>
      <c r="D44" s="28"/>
      <c r="E44" s="28"/>
      <c r="F44" s="28"/>
      <c r="G44" s="28"/>
      <c r="H44" s="28"/>
      <c r="I44" s="28"/>
      <c r="J44" s="28"/>
      <c r="K44" s="28"/>
      <c r="L44" s="28">
        <v>974286</v>
      </c>
      <c r="N44">
        <f t="shared" si="3"/>
        <v>1</v>
      </c>
      <c r="O44">
        <f t="shared" si="3"/>
        <v>0</v>
      </c>
      <c r="P44">
        <f t="shared" si="3"/>
        <v>0</v>
      </c>
      <c r="Q44">
        <f t="shared" si="3"/>
        <v>0</v>
      </c>
      <c r="R44">
        <f t="shared" si="3"/>
        <v>0</v>
      </c>
      <c r="S44">
        <f t="shared" si="3"/>
        <v>0</v>
      </c>
      <c r="T44">
        <f t="shared" si="3"/>
        <v>0</v>
      </c>
      <c r="U44">
        <f t="shared" si="3"/>
        <v>0</v>
      </c>
      <c r="W44">
        <f t="shared" si="28"/>
        <v>0</v>
      </c>
      <c r="Y44">
        <f t="shared" si="29"/>
        <v>0</v>
      </c>
      <c r="Z44">
        <f t="shared" si="30"/>
        <v>0</v>
      </c>
      <c r="AA44">
        <f t="shared" si="31"/>
        <v>0</v>
      </c>
      <c r="AB44">
        <f t="shared" si="32"/>
        <v>0</v>
      </c>
      <c r="AC44">
        <f t="shared" si="33"/>
        <v>0</v>
      </c>
      <c r="AD44">
        <f t="shared" si="34"/>
        <v>0</v>
      </c>
      <c r="AF44" s="37">
        <f t="shared" si="21"/>
        <v>0</v>
      </c>
      <c r="AG44" s="44"/>
      <c r="AH44" s="37">
        <f t="shared" si="22"/>
        <v>0</v>
      </c>
      <c r="AI44" s="37">
        <f t="shared" si="23"/>
        <v>0</v>
      </c>
      <c r="AJ44" s="37">
        <f t="shared" si="24"/>
        <v>0</v>
      </c>
      <c r="AK44" s="37">
        <f t="shared" si="25"/>
        <v>0</v>
      </c>
      <c r="AL44" s="37">
        <f t="shared" si="26"/>
        <v>0</v>
      </c>
      <c r="AM44" s="37">
        <f t="shared" si="27"/>
        <v>0</v>
      </c>
      <c r="AN44">
        <f t="shared" si="15"/>
        <v>0</v>
      </c>
      <c r="AO44" s="45">
        <f t="shared" si="17"/>
        <v>0</v>
      </c>
      <c r="AP44" s="45" t="str">
        <f t="shared" si="16"/>
        <v/>
      </c>
      <c r="AQ44" s="47"/>
    </row>
    <row r="45" spans="2:43" x14ac:dyDescent="0.2">
      <c r="B45" s="22" t="s">
        <v>555</v>
      </c>
      <c r="C45" s="31"/>
      <c r="D45" s="28">
        <v>322852</v>
      </c>
      <c r="E45" s="28">
        <v>287258</v>
      </c>
      <c r="F45" s="28">
        <v>1478425</v>
      </c>
      <c r="G45" s="28"/>
      <c r="H45" s="28"/>
      <c r="I45" s="28">
        <v>311341</v>
      </c>
      <c r="J45" s="28"/>
      <c r="K45" s="28"/>
      <c r="L45" s="28">
        <v>2399876</v>
      </c>
      <c r="N45">
        <f t="shared" si="3"/>
        <v>0</v>
      </c>
      <c r="O45">
        <f t="shared" si="3"/>
        <v>1</v>
      </c>
      <c r="P45" s="26">
        <f t="shared" si="3"/>
        <v>1</v>
      </c>
      <c r="Q45" s="26">
        <f t="shared" si="3"/>
        <v>1</v>
      </c>
      <c r="R45">
        <f t="shared" si="3"/>
        <v>0</v>
      </c>
      <c r="S45">
        <f t="shared" si="3"/>
        <v>0</v>
      </c>
      <c r="T45" s="26">
        <f t="shared" si="3"/>
        <v>1</v>
      </c>
      <c r="U45">
        <f t="shared" si="3"/>
        <v>0</v>
      </c>
      <c r="W45">
        <f t="shared" si="28"/>
        <v>0</v>
      </c>
      <c r="Y45">
        <f t="shared" si="29"/>
        <v>322852</v>
      </c>
      <c r="Z45">
        <f t="shared" si="30"/>
        <v>322852</v>
      </c>
      <c r="AA45">
        <f t="shared" si="31"/>
        <v>0</v>
      </c>
      <c r="AB45">
        <f t="shared" si="32"/>
        <v>0</v>
      </c>
      <c r="AC45">
        <f t="shared" si="33"/>
        <v>322852</v>
      </c>
      <c r="AD45">
        <f t="shared" si="34"/>
        <v>0</v>
      </c>
      <c r="AF45" s="37">
        <f t="shared" si="21"/>
        <v>0</v>
      </c>
      <c r="AG45" s="44"/>
      <c r="AH45" s="37"/>
      <c r="AI45" s="37"/>
      <c r="AJ45" s="37">
        <f t="shared" si="24"/>
        <v>0</v>
      </c>
      <c r="AK45" s="37">
        <f t="shared" si="25"/>
        <v>0</v>
      </c>
      <c r="AL45" s="37">
        <f t="shared" si="26"/>
        <v>322852</v>
      </c>
      <c r="AM45" s="37">
        <f t="shared" si="27"/>
        <v>0</v>
      </c>
      <c r="AN45">
        <f t="shared" si="15"/>
        <v>322852</v>
      </c>
      <c r="AO45" s="45">
        <f t="shared" si="17"/>
        <v>322852</v>
      </c>
      <c r="AP45" s="45" t="str">
        <f t="shared" si="16"/>
        <v/>
      </c>
      <c r="AQ45" s="47"/>
    </row>
    <row r="46" spans="2:43" x14ac:dyDescent="0.2">
      <c r="B46" s="22" t="s">
        <v>638</v>
      </c>
      <c r="C46" s="31"/>
      <c r="D46" s="28"/>
      <c r="E46" s="28"/>
      <c r="F46" s="28"/>
      <c r="G46" s="28"/>
      <c r="H46" s="28"/>
      <c r="I46" s="28"/>
      <c r="J46" s="28">
        <v>91398</v>
      </c>
      <c r="K46" s="28"/>
      <c r="L46" s="28">
        <v>91398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0</v>
      </c>
      <c r="R46">
        <f t="shared" si="3"/>
        <v>0</v>
      </c>
      <c r="S46">
        <f t="shared" si="3"/>
        <v>0</v>
      </c>
      <c r="T46">
        <f t="shared" si="3"/>
        <v>0</v>
      </c>
      <c r="U46">
        <f t="shared" si="3"/>
        <v>1</v>
      </c>
      <c r="W46">
        <f t="shared" si="28"/>
        <v>0</v>
      </c>
      <c r="Y46">
        <f t="shared" si="29"/>
        <v>0</v>
      </c>
      <c r="Z46">
        <f t="shared" si="30"/>
        <v>0</v>
      </c>
      <c r="AA46">
        <f t="shared" si="31"/>
        <v>0</v>
      </c>
      <c r="AB46">
        <f t="shared" si="32"/>
        <v>0</v>
      </c>
      <c r="AC46">
        <f t="shared" si="33"/>
        <v>0</v>
      </c>
      <c r="AD46">
        <f t="shared" si="34"/>
        <v>0</v>
      </c>
      <c r="AF46" s="37">
        <f t="shared" si="21"/>
        <v>0</v>
      </c>
      <c r="AG46" s="44"/>
      <c r="AH46" s="37">
        <f t="shared" si="22"/>
        <v>0</v>
      </c>
      <c r="AI46" s="37">
        <f t="shared" si="23"/>
        <v>0</v>
      </c>
      <c r="AJ46" s="37">
        <f t="shared" si="24"/>
        <v>0</v>
      </c>
      <c r="AK46" s="37">
        <f t="shared" si="25"/>
        <v>0</v>
      </c>
      <c r="AL46" s="37">
        <f t="shared" si="26"/>
        <v>0</v>
      </c>
      <c r="AM46" s="37">
        <f t="shared" si="27"/>
        <v>0</v>
      </c>
      <c r="AN46">
        <f t="shared" si="15"/>
        <v>0</v>
      </c>
      <c r="AO46" s="45">
        <f t="shared" si="17"/>
        <v>0</v>
      </c>
      <c r="AP46" s="45" t="str">
        <f t="shared" si="16"/>
        <v/>
      </c>
      <c r="AQ46" s="47"/>
    </row>
    <row r="47" spans="2:43" x14ac:dyDescent="0.2">
      <c r="B47" s="22" t="s">
        <v>548</v>
      </c>
      <c r="C47" s="31"/>
      <c r="D47" s="28">
        <v>171000</v>
      </c>
      <c r="E47" s="28"/>
      <c r="F47" s="28">
        <v>700778</v>
      </c>
      <c r="G47" s="28">
        <v>527366</v>
      </c>
      <c r="H47" s="28"/>
      <c r="I47" s="28">
        <v>218020</v>
      </c>
      <c r="J47" s="28"/>
      <c r="K47" s="28"/>
      <c r="L47" s="28">
        <v>1617164</v>
      </c>
      <c r="N47">
        <f t="shared" si="3"/>
        <v>0</v>
      </c>
      <c r="O47">
        <f t="shared" si="3"/>
        <v>1</v>
      </c>
      <c r="P47">
        <f t="shared" si="3"/>
        <v>0</v>
      </c>
      <c r="Q47" s="26">
        <f t="shared" si="3"/>
        <v>1</v>
      </c>
      <c r="R47" s="26">
        <f t="shared" si="3"/>
        <v>1</v>
      </c>
      <c r="S47">
        <f t="shared" si="3"/>
        <v>0</v>
      </c>
      <c r="T47" s="26">
        <f t="shared" si="3"/>
        <v>1</v>
      </c>
      <c r="U47">
        <f t="shared" si="3"/>
        <v>0</v>
      </c>
      <c r="W47">
        <f t="shared" si="28"/>
        <v>0</v>
      </c>
      <c r="Y47">
        <f t="shared" si="29"/>
        <v>0</v>
      </c>
      <c r="Z47">
        <f t="shared" si="30"/>
        <v>171000</v>
      </c>
      <c r="AA47">
        <f t="shared" si="31"/>
        <v>171000</v>
      </c>
      <c r="AB47">
        <f t="shared" si="32"/>
        <v>0</v>
      </c>
      <c r="AC47">
        <f t="shared" si="33"/>
        <v>171000</v>
      </c>
      <c r="AD47">
        <f t="shared" si="34"/>
        <v>0</v>
      </c>
      <c r="AF47" s="37">
        <f t="shared" si="21"/>
        <v>0</v>
      </c>
      <c r="AG47" s="44"/>
      <c r="AH47" s="37">
        <f t="shared" si="22"/>
        <v>0</v>
      </c>
      <c r="AI47" s="37">
        <f t="shared" si="23"/>
        <v>171000</v>
      </c>
      <c r="AJ47" s="37"/>
      <c r="AK47" s="37"/>
      <c r="AL47" s="37"/>
      <c r="AM47" s="37">
        <f t="shared" si="27"/>
        <v>0</v>
      </c>
      <c r="AN47">
        <f t="shared" si="15"/>
        <v>171000</v>
      </c>
      <c r="AO47" s="45">
        <f t="shared" si="17"/>
        <v>171000</v>
      </c>
      <c r="AP47" s="45" t="str">
        <f t="shared" si="16"/>
        <v/>
      </c>
      <c r="AQ47" s="47"/>
    </row>
    <row r="48" spans="2:43" x14ac:dyDescent="0.2">
      <c r="B48" s="22" t="s">
        <v>655</v>
      </c>
      <c r="C48" s="31"/>
      <c r="D48" s="28"/>
      <c r="E48" s="28"/>
      <c r="F48" s="28"/>
      <c r="G48" s="28"/>
      <c r="H48" s="28"/>
      <c r="I48" s="28"/>
      <c r="J48" s="28">
        <v>249952</v>
      </c>
      <c r="K48" s="28"/>
      <c r="L48" s="28">
        <v>249952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0</v>
      </c>
      <c r="T48">
        <f t="shared" si="3"/>
        <v>0</v>
      </c>
      <c r="U48">
        <f t="shared" si="3"/>
        <v>1</v>
      </c>
      <c r="W48">
        <f t="shared" si="28"/>
        <v>0</v>
      </c>
      <c r="Y48">
        <f t="shared" si="29"/>
        <v>0</v>
      </c>
      <c r="Z48">
        <f t="shared" si="30"/>
        <v>0</v>
      </c>
      <c r="AA48">
        <f t="shared" si="31"/>
        <v>0</v>
      </c>
      <c r="AB48">
        <f t="shared" si="32"/>
        <v>0</v>
      </c>
      <c r="AC48">
        <f t="shared" si="33"/>
        <v>0</v>
      </c>
      <c r="AD48">
        <f t="shared" si="34"/>
        <v>0</v>
      </c>
      <c r="AF48" s="37">
        <f t="shared" si="21"/>
        <v>0</v>
      </c>
      <c r="AG48" s="44"/>
      <c r="AH48" s="37">
        <f t="shared" si="22"/>
        <v>0</v>
      </c>
      <c r="AI48" s="37">
        <f t="shared" si="23"/>
        <v>0</v>
      </c>
      <c r="AJ48" s="37">
        <f t="shared" si="24"/>
        <v>0</v>
      </c>
      <c r="AK48" s="37">
        <f t="shared" si="25"/>
        <v>0</v>
      </c>
      <c r="AL48" s="37">
        <f t="shared" si="26"/>
        <v>0</v>
      </c>
      <c r="AM48" s="37">
        <f t="shared" si="27"/>
        <v>0</v>
      </c>
      <c r="AN48">
        <f t="shared" si="15"/>
        <v>0</v>
      </c>
      <c r="AO48" s="45">
        <f t="shared" si="17"/>
        <v>0</v>
      </c>
      <c r="AP48" s="45" t="str">
        <f t="shared" si="16"/>
        <v/>
      </c>
      <c r="AQ48" s="47"/>
    </row>
    <row r="49" spans="2:43" x14ac:dyDescent="0.2">
      <c r="B49" s="22" t="s">
        <v>600</v>
      </c>
      <c r="C49" s="31"/>
      <c r="D49" s="28"/>
      <c r="E49" s="28">
        <v>135548</v>
      </c>
      <c r="F49" s="28">
        <v>1174684</v>
      </c>
      <c r="G49" s="28"/>
      <c r="H49" s="28"/>
      <c r="I49" s="28"/>
      <c r="J49" s="28"/>
      <c r="K49" s="28"/>
      <c r="L49" s="28">
        <v>1310232</v>
      </c>
      <c r="N49">
        <f t="shared" si="3"/>
        <v>0</v>
      </c>
      <c r="O49">
        <f t="shared" si="3"/>
        <v>0</v>
      </c>
      <c r="P49">
        <f t="shared" si="3"/>
        <v>1</v>
      </c>
      <c r="Q49">
        <f t="shared" si="3"/>
        <v>1</v>
      </c>
      <c r="R49">
        <f t="shared" si="3"/>
        <v>0</v>
      </c>
      <c r="S49">
        <f t="shared" si="3"/>
        <v>0</v>
      </c>
      <c r="T49">
        <f t="shared" si="3"/>
        <v>0</v>
      </c>
      <c r="U49">
        <f t="shared" si="3"/>
        <v>0</v>
      </c>
      <c r="W49">
        <f t="shared" si="28"/>
        <v>0</v>
      </c>
      <c r="Y49">
        <f t="shared" si="29"/>
        <v>0</v>
      </c>
      <c r="Z49">
        <f t="shared" si="30"/>
        <v>0</v>
      </c>
      <c r="AA49">
        <f t="shared" si="31"/>
        <v>0</v>
      </c>
      <c r="AB49">
        <f t="shared" si="32"/>
        <v>0</v>
      </c>
      <c r="AC49">
        <f t="shared" si="33"/>
        <v>0</v>
      </c>
      <c r="AD49">
        <f t="shared" si="34"/>
        <v>0</v>
      </c>
      <c r="AF49" s="37">
        <f t="shared" si="21"/>
        <v>0</v>
      </c>
      <c r="AG49" s="44"/>
      <c r="AH49" s="37">
        <f t="shared" si="22"/>
        <v>0</v>
      </c>
      <c r="AI49" s="37">
        <f t="shared" si="23"/>
        <v>0</v>
      </c>
      <c r="AJ49" s="37">
        <f t="shared" si="24"/>
        <v>0</v>
      </c>
      <c r="AK49" s="37">
        <f t="shared" si="25"/>
        <v>0</v>
      </c>
      <c r="AL49" s="37">
        <f t="shared" si="26"/>
        <v>0</v>
      </c>
      <c r="AM49" s="37">
        <f t="shared" si="27"/>
        <v>0</v>
      </c>
      <c r="AN49">
        <f t="shared" si="15"/>
        <v>0</v>
      </c>
      <c r="AO49" s="45">
        <f t="shared" si="17"/>
        <v>0</v>
      </c>
      <c r="AP49" s="45" t="str">
        <f t="shared" si="16"/>
        <v/>
      </c>
      <c r="AQ49" s="47"/>
    </row>
    <row r="50" spans="2:43" x14ac:dyDescent="0.2">
      <c r="B50" s="22" t="s">
        <v>653</v>
      </c>
      <c r="C50" s="31"/>
      <c r="D50" s="28"/>
      <c r="E50" s="28"/>
      <c r="F50" s="28"/>
      <c r="G50" s="28"/>
      <c r="H50" s="28"/>
      <c r="I50" s="28"/>
      <c r="J50" s="28">
        <v>260798</v>
      </c>
      <c r="K50" s="28"/>
      <c r="L50" s="28">
        <v>260798</v>
      </c>
      <c r="N50">
        <f t="shared" ref="N50:U81" si="35">IF(C50&gt;0,1,0)</f>
        <v>0</v>
      </c>
      <c r="O50">
        <f t="shared" si="35"/>
        <v>0</v>
      </c>
      <c r="P50">
        <f t="shared" si="35"/>
        <v>0</v>
      </c>
      <c r="Q50">
        <f t="shared" si="35"/>
        <v>0</v>
      </c>
      <c r="R50">
        <f t="shared" si="35"/>
        <v>0</v>
      </c>
      <c r="S50">
        <f t="shared" si="35"/>
        <v>0</v>
      </c>
      <c r="T50">
        <f t="shared" si="35"/>
        <v>0</v>
      </c>
      <c r="U50">
        <f t="shared" si="35"/>
        <v>1</v>
      </c>
      <c r="W50">
        <f t="shared" si="28"/>
        <v>0</v>
      </c>
      <c r="Y50">
        <f t="shared" si="29"/>
        <v>0</v>
      </c>
      <c r="Z50">
        <f t="shared" si="30"/>
        <v>0</v>
      </c>
      <c r="AA50">
        <f t="shared" si="31"/>
        <v>0</v>
      </c>
      <c r="AB50">
        <f t="shared" si="32"/>
        <v>0</v>
      </c>
      <c r="AC50">
        <f t="shared" si="33"/>
        <v>0</v>
      </c>
      <c r="AD50">
        <f t="shared" si="34"/>
        <v>0</v>
      </c>
      <c r="AF50" s="37">
        <f t="shared" si="21"/>
        <v>0</v>
      </c>
      <c r="AG50" s="44"/>
      <c r="AH50" s="37">
        <f t="shared" si="22"/>
        <v>0</v>
      </c>
      <c r="AI50" s="37">
        <f t="shared" si="23"/>
        <v>0</v>
      </c>
      <c r="AJ50" s="37">
        <f t="shared" si="24"/>
        <v>0</v>
      </c>
      <c r="AK50" s="37">
        <f t="shared" si="25"/>
        <v>0</v>
      </c>
      <c r="AL50" s="37">
        <f t="shared" si="26"/>
        <v>0</v>
      </c>
      <c r="AM50" s="37">
        <f t="shared" si="27"/>
        <v>0</v>
      </c>
      <c r="AN50">
        <f t="shared" si="15"/>
        <v>0</v>
      </c>
      <c r="AO50" s="45">
        <f t="shared" si="17"/>
        <v>0</v>
      </c>
      <c r="AP50" s="45" t="str">
        <f t="shared" si="16"/>
        <v/>
      </c>
      <c r="AQ50" s="47"/>
    </row>
    <row r="51" spans="2:43" x14ac:dyDescent="0.2">
      <c r="B51" s="22" t="s">
        <v>597</v>
      </c>
      <c r="C51" s="31"/>
      <c r="D51" s="28">
        <v>223751</v>
      </c>
      <c r="E51" s="28"/>
      <c r="F51" s="28">
        <v>360275</v>
      </c>
      <c r="G51" s="28">
        <v>707118</v>
      </c>
      <c r="H51" s="28"/>
      <c r="I51" s="28"/>
      <c r="J51" s="28"/>
      <c r="K51" s="28"/>
      <c r="L51" s="28">
        <v>1291144</v>
      </c>
      <c r="N51">
        <f t="shared" si="35"/>
        <v>0</v>
      </c>
      <c r="O51">
        <f t="shared" si="35"/>
        <v>1</v>
      </c>
      <c r="P51">
        <f t="shared" si="35"/>
        <v>0</v>
      </c>
      <c r="Q51" s="26">
        <f t="shared" si="35"/>
        <v>1</v>
      </c>
      <c r="R51" s="26">
        <f t="shared" si="35"/>
        <v>1</v>
      </c>
      <c r="S51">
        <f t="shared" si="35"/>
        <v>0</v>
      </c>
      <c r="T51">
        <f t="shared" si="35"/>
        <v>0</v>
      </c>
      <c r="U51">
        <f t="shared" si="35"/>
        <v>0</v>
      </c>
      <c r="W51">
        <f t="shared" si="28"/>
        <v>0</v>
      </c>
      <c r="Y51">
        <f t="shared" si="29"/>
        <v>0</v>
      </c>
      <c r="Z51">
        <f t="shared" si="30"/>
        <v>223751</v>
      </c>
      <c r="AA51">
        <f t="shared" si="31"/>
        <v>223751</v>
      </c>
      <c r="AB51">
        <f t="shared" si="32"/>
        <v>0</v>
      </c>
      <c r="AC51">
        <f t="shared" si="33"/>
        <v>0</v>
      </c>
      <c r="AD51">
        <f t="shared" si="34"/>
        <v>0</v>
      </c>
      <c r="AF51" s="37">
        <f t="shared" si="21"/>
        <v>0</v>
      </c>
      <c r="AG51" s="44"/>
      <c r="AH51" s="37">
        <f t="shared" si="22"/>
        <v>0</v>
      </c>
      <c r="AI51" s="37"/>
      <c r="AJ51" s="37">
        <f t="shared" si="24"/>
        <v>223751</v>
      </c>
      <c r="AK51" s="37">
        <f t="shared" si="25"/>
        <v>0</v>
      </c>
      <c r="AL51" s="37">
        <f t="shared" si="26"/>
        <v>0</v>
      </c>
      <c r="AM51" s="37">
        <f t="shared" si="27"/>
        <v>0</v>
      </c>
      <c r="AN51">
        <f t="shared" si="15"/>
        <v>223751</v>
      </c>
      <c r="AO51" s="45">
        <f t="shared" si="17"/>
        <v>223751</v>
      </c>
      <c r="AP51" s="45" t="str">
        <f t="shared" si="16"/>
        <v/>
      </c>
      <c r="AQ51" s="47"/>
    </row>
    <row r="52" spans="2:43" x14ac:dyDescent="0.2">
      <c r="B52" s="22" t="s">
        <v>547</v>
      </c>
      <c r="C52" s="31"/>
      <c r="D52" s="28"/>
      <c r="E52" s="28"/>
      <c r="F52" s="28">
        <v>374422</v>
      </c>
      <c r="G52" s="28">
        <v>508037</v>
      </c>
      <c r="H52" s="28">
        <v>1285521</v>
      </c>
      <c r="I52" s="28">
        <v>627059</v>
      </c>
      <c r="J52" s="28"/>
      <c r="K52" s="28"/>
      <c r="L52" s="28">
        <v>2795039</v>
      </c>
      <c r="N52">
        <f t="shared" si="35"/>
        <v>0</v>
      </c>
      <c r="O52">
        <f t="shared" si="35"/>
        <v>0</v>
      </c>
      <c r="P52">
        <f t="shared" si="35"/>
        <v>0</v>
      </c>
      <c r="Q52">
        <f t="shared" si="35"/>
        <v>1</v>
      </c>
      <c r="R52">
        <f t="shared" si="35"/>
        <v>1</v>
      </c>
      <c r="S52">
        <f t="shared" si="35"/>
        <v>1</v>
      </c>
      <c r="T52">
        <f t="shared" si="35"/>
        <v>1</v>
      </c>
      <c r="U52">
        <f t="shared" si="35"/>
        <v>0</v>
      </c>
      <c r="W52">
        <f t="shared" si="28"/>
        <v>0</v>
      </c>
      <c r="Y52">
        <f t="shared" si="29"/>
        <v>0</v>
      </c>
      <c r="Z52">
        <f t="shared" si="30"/>
        <v>0</v>
      </c>
      <c r="AA52">
        <f t="shared" si="31"/>
        <v>0</v>
      </c>
      <c r="AB52">
        <f t="shared" si="32"/>
        <v>0</v>
      </c>
      <c r="AC52">
        <f t="shared" si="33"/>
        <v>0</v>
      </c>
      <c r="AD52">
        <f t="shared" si="34"/>
        <v>0</v>
      </c>
      <c r="AF52" s="37">
        <f t="shared" si="21"/>
        <v>0</v>
      </c>
      <c r="AG52" s="44"/>
      <c r="AH52" s="37">
        <f t="shared" si="22"/>
        <v>0</v>
      </c>
      <c r="AI52" s="37">
        <f t="shared" si="23"/>
        <v>0</v>
      </c>
      <c r="AJ52" s="37">
        <f t="shared" si="24"/>
        <v>0</v>
      </c>
      <c r="AK52" s="37">
        <f t="shared" si="25"/>
        <v>0</v>
      </c>
      <c r="AL52" s="37">
        <f t="shared" si="26"/>
        <v>0</v>
      </c>
      <c r="AM52" s="37">
        <f t="shared" si="27"/>
        <v>0</v>
      </c>
      <c r="AN52">
        <f t="shared" si="15"/>
        <v>0</v>
      </c>
      <c r="AO52" s="45">
        <f t="shared" si="17"/>
        <v>0</v>
      </c>
      <c r="AP52" s="45" t="str">
        <f t="shared" si="16"/>
        <v/>
      </c>
      <c r="AQ52" s="47"/>
    </row>
    <row r="53" spans="2:43" x14ac:dyDescent="0.2">
      <c r="B53" s="22" t="s">
        <v>550</v>
      </c>
      <c r="C53" s="31">
        <v>552453</v>
      </c>
      <c r="D53" s="28"/>
      <c r="E53" s="28">
        <v>316611</v>
      </c>
      <c r="F53" s="28">
        <v>1110731</v>
      </c>
      <c r="G53" s="28"/>
      <c r="H53" s="28"/>
      <c r="I53" s="28">
        <v>299571</v>
      </c>
      <c r="J53" s="28"/>
      <c r="K53" s="28"/>
      <c r="L53" s="28">
        <v>2279366</v>
      </c>
      <c r="N53">
        <f t="shared" si="35"/>
        <v>1</v>
      </c>
      <c r="O53">
        <f t="shared" si="35"/>
        <v>0</v>
      </c>
      <c r="P53">
        <f t="shared" si="35"/>
        <v>1</v>
      </c>
      <c r="Q53">
        <f t="shared" si="35"/>
        <v>1</v>
      </c>
      <c r="R53">
        <f t="shared" si="35"/>
        <v>0</v>
      </c>
      <c r="S53">
        <f t="shared" si="35"/>
        <v>0</v>
      </c>
      <c r="T53">
        <f t="shared" si="35"/>
        <v>1</v>
      </c>
      <c r="U53">
        <f t="shared" si="35"/>
        <v>0</v>
      </c>
      <c r="W53">
        <f t="shared" si="28"/>
        <v>0</v>
      </c>
      <c r="Y53">
        <f t="shared" si="29"/>
        <v>0</v>
      </c>
      <c r="Z53">
        <f t="shared" si="30"/>
        <v>0</v>
      </c>
      <c r="AA53">
        <f t="shared" si="31"/>
        <v>0</v>
      </c>
      <c r="AB53">
        <f t="shared" si="32"/>
        <v>0</v>
      </c>
      <c r="AC53">
        <f t="shared" si="33"/>
        <v>0</v>
      </c>
      <c r="AD53">
        <f t="shared" si="34"/>
        <v>0</v>
      </c>
      <c r="AF53" s="37">
        <f t="shared" si="21"/>
        <v>0</v>
      </c>
      <c r="AG53" s="44"/>
      <c r="AH53" s="37">
        <f t="shared" si="22"/>
        <v>0</v>
      </c>
      <c r="AI53" s="37">
        <f t="shared" si="23"/>
        <v>0</v>
      </c>
      <c r="AJ53" s="37">
        <f t="shared" si="24"/>
        <v>0</v>
      </c>
      <c r="AK53" s="37">
        <f t="shared" si="25"/>
        <v>0</v>
      </c>
      <c r="AL53" s="37">
        <f t="shared" si="26"/>
        <v>0</v>
      </c>
      <c r="AM53" s="37">
        <f t="shared" si="27"/>
        <v>0</v>
      </c>
      <c r="AN53">
        <f t="shared" si="15"/>
        <v>0</v>
      </c>
      <c r="AO53" s="45">
        <f t="shared" si="17"/>
        <v>0</v>
      </c>
      <c r="AP53" s="45" t="str">
        <f t="shared" si="16"/>
        <v/>
      </c>
      <c r="AQ53" s="47"/>
    </row>
    <row r="54" spans="2:43" x14ac:dyDescent="0.2">
      <c r="B54" s="22" t="s">
        <v>617</v>
      </c>
      <c r="C54" s="31"/>
      <c r="D54" s="28"/>
      <c r="E54" s="28"/>
      <c r="F54" s="28"/>
      <c r="G54" s="28"/>
      <c r="H54" s="28">
        <v>573247</v>
      </c>
      <c r="I54" s="28"/>
      <c r="J54" s="28">
        <v>66759</v>
      </c>
      <c r="K54" s="28"/>
      <c r="L54" s="28">
        <v>640006</v>
      </c>
      <c r="N54">
        <f t="shared" si="35"/>
        <v>0</v>
      </c>
      <c r="O54">
        <f t="shared" si="35"/>
        <v>0</v>
      </c>
      <c r="P54">
        <f t="shared" si="35"/>
        <v>0</v>
      </c>
      <c r="Q54">
        <f t="shared" si="35"/>
        <v>0</v>
      </c>
      <c r="R54">
        <f t="shared" si="35"/>
        <v>0</v>
      </c>
      <c r="S54">
        <f t="shared" si="35"/>
        <v>1</v>
      </c>
      <c r="T54">
        <f t="shared" si="35"/>
        <v>0</v>
      </c>
      <c r="U54">
        <f t="shared" si="35"/>
        <v>1</v>
      </c>
      <c r="W54">
        <f t="shared" si="28"/>
        <v>0</v>
      </c>
      <c r="Y54">
        <f t="shared" si="29"/>
        <v>0</v>
      </c>
      <c r="Z54">
        <f t="shared" si="30"/>
        <v>0</v>
      </c>
      <c r="AA54">
        <f t="shared" si="31"/>
        <v>0</v>
      </c>
      <c r="AB54">
        <f t="shared" si="32"/>
        <v>0</v>
      </c>
      <c r="AC54">
        <f t="shared" si="33"/>
        <v>0</v>
      </c>
      <c r="AD54">
        <f t="shared" si="34"/>
        <v>0</v>
      </c>
      <c r="AF54" s="37">
        <f t="shared" si="21"/>
        <v>0</v>
      </c>
      <c r="AG54" s="44"/>
      <c r="AH54" s="37">
        <f t="shared" si="22"/>
        <v>0</v>
      </c>
      <c r="AI54" s="37">
        <f t="shared" si="23"/>
        <v>0</v>
      </c>
      <c r="AJ54" s="37">
        <f t="shared" si="24"/>
        <v>0</v>
      </c>
      <c r="AK54" s="37">
        <f t="shared" si="25"/>
        <v>0</v>
      </c>
      <c r="AL54" s="37">
        <f t="shared" si="26"/>
        <v>0</v>
      </c>
      <c r="AM54" s="37">
        <f t="shared" si="27"/>
        <v>0</v>
      </c>
      <c r="AN54">
        <f t="shared" si="15"/>
        <v>0</v>
      </c>
      <c r="AO54" s="45">
        <f t="shared" si="17"/>
        <v>0</v>
      </c>
      <c r="AP54" s="45" t="str">
        <f t="shared" si="16"/>
        <v/>
      </c>
      <c r="AQ54" s="47"/>
    </row>
    <row r="55" spans="2:43" x14ac:dyDescent="0.2">
      <c r="B55" s="22" t="s">
        <v>567</v>
      </c>
      <c r="C55" s="31"/>
      <c r="D55" s="28">
        <v>204332</v>
      </c>
      <c r="E55" s="28">
        <v>443958</v>
      </c>
      <c r="F55" s="28">
        <v>717792</v>
      </c>
      <c r="G55" s="28">
        <v>968097</v>
      </c>
      <c r="H55" s="28"/>
      <c r="I55" s="28"/>
      <c r="J55" s="28"/>
      <c r="K55" s="28"/>
      <c r="L55" s="28">
        <v>2334179</v>
      </c>
      <c r="N55">
        <f t="shared" si="35"/>
        <v>0</v>
      </c>
      <c r="O55">
        <f t="shared" si="35"/>
        <v>1</v>
      </c>
      <c r="P55" s="26">
        <f t="shared" si="35"/>
        <v>1</v>
      </c>
      <c r="Q55" s="26">
        <f t="shared" si="35"/>
        <v>1</v>
      </c>
      <c r="R55" s="26">
        <f t="shared" si="35"/>
        <v>1</v>
      </c>
      <c r="S55">
        <f t="shared" si="35"/>
        <v>0</v>
      </c>
      <c r="T55">
        <f t="shared" si="35"/>
        <v>0</v>
      </c>
      <c r="U55">
        <f t="shared" si="35"/>
        <v>0</v>
      </c>
      <c r="W55">
        <f t="shared" si="28"/>
        <v>0</v>
      </c>
      <c r="Y55">
        <f t="shared" si="29"/>
        <v>204332</v>
      </c>
      <c r="Z55">
        <f t="shared" si="30"/>
        <v>204332</v>
      </c>
      <c r="AA55">
        <f t="shared" si="31"/>
        <v>204332</v>
      </c>
      <c r="AB55">
        <f t="shared" si="32"/>
        <v>0</v>
      </c>
      <c r="AC55">
        <f t="shared" si="33"/>
        <v>0</v>
      </c>
      <c r="AD55">
        <f t="shared" si="34"/>
        <v>0</v>
      </c>
      <c r="AF55" s="37">
        <f t="shared" si="21"/>
        <v>0</v>
      </c>
      <c r="AG55" s="44"/>
      <c r="AH55" s="37"/>
      <c r="AI55" s="37"/>
      <c r="AJ55" s="37">
        <f t="shared" si="24"/>
        <v>204332</v>
      </c>
      <c r="AK55" s="37">
        <f t="shared" si="25"/>
        <v>0</v>
      </c>
      <c r="AL55" s="37">
        <f t="shared" si="26"/>
        <v>0</v>
      </c>
      <c r="AM55" s="37">
        <f t="shared" si="27"/>
        <v>0</v>
      </c>
      <c r="AN55">
        <f t="shared" si="15"/>
        <v>204332</v>
      </c>
      <c r="AO55" s="45">
        <f t="shared" si="17"/>
        <v>204332</v>
      </c>
      <c r="AP55" s="45" t="str">
        <f t="shared" si="16"/>
        <v/>
      </c>
      <c r="AQ55" s="47"/>
    </row>
    <row r="56" spans="2:43" x14ac:dyDescent="0.2">
      <c r="B56" s="22" t="s">
        <v>620</v>
      </c>
      <c r="C56" s="31">
        <v>605884</v>
      </c>
      <c r="D56" s="28"/>
      <c r="E56" s="28"/>
      <c r="F56" s="28"/>
      <c r="G56" s="28"/>
      <c r="H56" s="28"/>
      <c r="I56" s="28"/>
      <c r="J56" s="28">
        <v>152371</v>
      </c>
      <c r="K56" s="28"/>
      <c r="L56" s="28">
        <v>758255</v>
      </c>
      <c r="N56">
        <f t="shared" si="35"/>
        <v>1</v>
      </c>
      <c r="O56">
        <f t="shared" si="35"/>
        <v>0</v>
      </c>
      <c r="P56">
        <f t="shared" si="35"/>
        <v>0</v>
      </c>
      <c r="Q56">
        <f t="shared" si="35"/>
        <v>0</v>
      </c>
      <c r="R56">
        <f t="shared" si="35"/>
        <v>0</v>
      </c>
      <c r="S56">
        <f t="shared" si="35"/>
        <v>0</v>
      </c>
      <c r="T56">
        <f t="shared" si="35"/>
        <v>0</v>
      </c>
      <c r="U56">
        <f t="shared" si="35"/>
        <v>1</v>
      </c>
      <c r="W56">
        <f t="shared" si="28"/>
        <v>0</v>
      </c>
      <c r="Y56">
        <f t="shared" si="29"/>
        <v>0</v>
      </c>
      <c r="Z56">
        <f t="shared" si="30"/>
        <v>0</v>
      </c>
      <c r="AA56">
        <f t="shared" si="31"/>
        <v>0</v>
      </c>
      <c r="AB56">
        <f t="shared" si="32"/>
        <v>0</v>
      </c>
      <c r="AC56">
        <f t="shared" si="33"/>
        <v>0</v>
      </c>
      <c r="AD56">
        <f t="shared" si="34"/>
        <v>0</v>
      </c>
      <c r="AF56" s="37">
        <f t="shared" si="21"/>
        <v>0</v>
      </c>
      <c r="AG56" s="44"/>
      <c r="AH56" s="37">
        <f t="shared" si="22"/>
        <v>0</v>
      </c>
      <c r="AI56" s="37">
        <f t="shared" si="23"/>
        <v>0</v>
      </c>
      <c r="AJ56" s="37">
        <f t="shared" si="24"/>
        <v>0</v>
      </c>
      <c r="AK56" s="37">
        <f t="shared" si="25"/>
        <v>0</v>
      </c>
      <c r="AL56" s="37">
        <f t="shared" si="26"/>
        <v>0</v>
      </c>
      <c r="AM56" s="37">
        <f t="shared" si="27"/>
        <v>0</v>
      </c>
      <c r="AN56">
        <f t="shared" si="15"/>
        <v>0</v>
      </c>
      <c r="AO56" s="45">
        <f t="shared" si="17"/>
        <v>0</v>
      </c>
      <c r="AP56" s="45" t="str">
        <f t="shared" si="16"/>
        <v/>
      </c>
      <c r="AQ56" s="47"/>
    </row>
    <row r="57" spans="2:43" x14ac:dyDescent="0.2">
      <c r="B57" s="22" t="s">
        <v>572</v>
      </c>
      <c r="C57" s="31"/>
      <c r="D57" s="28">
        <v>175158</v>
      </c>
      <c r="E57" s="28">
        <v>42252</v>
      </c>
      <c r="F57" s="28">
        <v>268687</v>
      </c>
      <c r="G57" s="28">
        <v>187171</v>
      </c>
      <c r="H57" s="28"/>
      <c r="I57" s="28">
        <v>171313</v>
      </c>
      <c r="J57" s="28"/>
      <c r="K57" s="28"/>
      <c r="L57" s="28">
        <v>844581</v>
      </c>
      <c r="N57">
        <f t="shared" si="35"/>
        <v>0</v>
      </c>
      <c r="O57">
        <f t="shared" si="35"/>
        <v>1</v>
      </c>
      <c r="P57" s="26">
        <f t="shared" si="35"/>
        <v>1</v>
      </c>
      <c r="Q57" s="26">
        <f t="shared" si="35"/>
        <v>1</v>
      </c>
      <c r="R57" s="26">
        <f t="shared" si="35"/>
        <v>1</v>
      </c>
      <c r="S57">
        <f t="shared" si="35"/>
        <v>0</v>
      </c>
      <c r="T57" s="26">
        <f t="shared" si="35"/>
        <v>1</v>
      </c>
      <c r="U57">
        <f t="shared" si="35"/>
        <v>0</v>
      </c>
      <c r="W57">
        <f t="shared" si="28"/>
        <v>0</v>
      </c>
      <c r="Y57">
        <f t="shared" si="29"/>
        <v>175158</v>
      </c>
      <c r="Z57">
        <f t="shared" si="30"/>
        <v>175158</v>
      </c>
      <c r="AA57">
        <f t="shared" si="31"/>
        <v>175158</v>
      </c>
      <c r="AB57">
        <f t="shared" si="32"/>
        <v>0</v>
      </c>
      <c r="AC57">
        <f t="shared" si="33"/>
        <v>175158</v>
      </c>
      <c r="AD57">
        <f t="shared" si="34"/>
        <v>0</v>
      </c>
      <c r="AF57" s="37">
        <f t="shared" si="21"/>
        <v>0</v>
      </c>
      <c r="AG57" s="44"/>
      <c r="AH57" s="37">
        <f t="shared" si="22"/>
        <v>175158</v>
      </c>
      <c r="AI57" s="37"/>
      <c r="AJ57" s="37"/>
      <c r="AK57" s="37">
        <f t="shared" si="25"/>
        <v>0</v>
      </c>
      <c r="AL57" s="37"/>
      <c r="AM57" s="37">
        <f t="shared" si="27"/>
        <v>0</v>
      </c>
      <c r="AN57">
        <f t="shared" si="15"/>
        <v>175158</v>
      </c>
      <c r="AO57" s="45">
        <f t="shared" si="17"/>
        <v>175158</v>
      </c>
      <c r="AP57" s="45" t="str">
        <f t="shared" si="16"/>
        <v/>
      </c>
      <c r="AQ57" s="47"/>
    </row>
    <row r="58" spans="2:43" x14ac:dyDescent="0.2">
      <c r="B58" s="22" t="s">
        <v>559</v>
      </c>
      <c r="C58" s="31"/>
      <c r="D58" s="28">
        <v>155118</v>
      </c>
      <c r="E58" s="28">
        <v>618642</v>
      </c>
      <c r="F58" s="28"/>
      <c r="G58" s="28">
        <v>212947</v>
      </c>
      <c r="H58" s="28">
        <v>596685</v>
      </c>
      <c r="I58" s="28">
        <v>731403</v>
      </c>
      <c r="J58" s="28">
        <v>82080</v>
      </c>
      <c r="K58" s="28"/>
      <c r="L58" s="28">
        <v>2396875</v>
      </c>
      <c r="N58">
        <f t="shared" si="35"/>
        <v>0</v>
      </c>
      <c r="O58">
        <f t="shared" si="35"/>
        <v>1</v>
      </c>
      <c r="P58" s="26">
        <f t="shared" si="35"/>
        <v>1</v>
      </c>
      <c r="Q58">
        <f t="shared" si="35"/>
        <v>0</v>
      </c>
      <c r="R58" s="26">
        <f t="shared" si="35"/>
        <v>1</v>
      </c>
      <c r="S58" s="26">
        <f t="shared" si="35"/>
        <v>1</v>
      </c>
      <c r="T58" s="26">
        <f t="shared" si="35"/>
        <v>1</v>
      </c>
      <c r="U58" s="26">
        <f t="shared" si="35"/>
        <v>1</v>
      </c>
      <c r="W58">
        <f t="shared" si="28"/>
        <v>0</v>
      </c>
      <c r="Y58">
        <f t="shared" si="29"/>
        <v>155118</v>
      </c>
      <c r="Z58">
        <f t="shared" si="30"/>
        <v>0</v>
      </c>
      <c r="AA58">
        <f t="shared" si="31"/>
        <v>155118</v>
      </c>
      <c r="AB58">
        <f t="shared" si="32"/>
        <v>155118</v>
      </c>
      <c r="AC58">
        <f t="shared" si="33"/>
        <v>155118</v>
      </c>
      <c r="AD58">
        <f t="shared" si="34"/>
        <v>155118</v>
      </c>
      <c r="AF58" s="37">
        <f t="shared" si="21"/>
        <v>0</v>
      </c>
      <c r="AG58" s="44"/>
      <c r="AH58" s="37">
        <f t="shared" si="22"/>
        <v>155118</v>
      </c>
      <c r="AI58" s="37">
        <f t="shared" si="23"/>
        <v>0</v>
      </c>
      <c r="AJ58" s="37"/>
      <c r="AK58" s="37"/>
      <c r="AL58" s="37"/>
      <c r="AM58" s="37"/>
      <c r="AN58">
        <f t="shared" si="15"/>
        <v>155118</v>
      </c>
      <c r="AO58" s="45">
        <f t="shared" si="17"/>
        <v>155118</v>
      </c>
      <c r="AP58" s="45" t="str">
        <f t="shared" si="16"/>
        <v/>
      </c>
      <c r="AQ58" s="47"/>
    </row>
    <row r="59" spans="2:43" x14ac:dyDescent="0.2">
      <c r="B59" s="22" t="s">
        <v>636</v>
      </c>
      <c r="C59" s="31"/>
      <c r="D59" s="28"/>
      <c r="E59" s="28"/>
      <c r="F59" s="28"/>
      <c r="G59" s="28"/>
      <c r="H59" s="28"/>
      <c r="I59" s="28"/>
      <c r="J59" s="28">
        <v>83872</v>
      </c>
      <c r="K59" s="28"/>
      <c r="L59" s="28">
        <v>83872</v>
      </c>
      <c r="N59">
        <f t="shared" si="35"/>
        <v>0</v>
      </c>
      <c r="O59">
        <f t="shared" si="35"/>
        <v>0</v>
      </c>
      <c r="P59">
        <f t="shared" si="35"/>
        <v>0</v>
      </c>
      <c r="Q59">
        <f t="shared" si="35"/>
        <v>0</v>
      </c>
      <c r="R59">
        <f t="shared" si="35"/>
        <v>0</v>
      </c>
      <c r="S59">
        <f t="shared" si="35"/>
        <v>0</v>
      </c>
      <c r="T59">
        <f t="shared" si="35"/>
        <v>0</v>
      </c>
      <c r="U59">
        <f t="shared" si="35"/>
        <v>1</v>
      </c>
      <c r="W59">
        <f t="shared" si="28"/>
        <v>0</v>
      </c>
      <c r="Y59">
        <f t="shared" si="29"/>
        <v>0</v>
      </c>
      <c r="Z59">
        <f t="shared" si="30"/>
        <v>0</v>
      </c>
      <c r="AA59">
        <f t="shared" si="31"/>
        <v>0</v>
      </c>
      <c r="AB59">
        <f t="shared" si="32"/>
        <v>0</v>
      </c>
      <c r="AC59">
        <f t="shared" si="33"/>
        <v>0</v>
      </c>
      <c r="AD59">
        <f t="shared" si="34"/>
        <v>0</v>
      </c>
      <c r="AF59" s="37">
        <f t="shared" si="21"/>
        <v>0</v>
      </c>
      <c r="AG59" s="44"/>
      <c r="AH59" s="37">
        <f t="shared" si="22"/>
        <v>0</v>
      </c>
      <c r="AI59" s="37">
        <f t="shared" si="23"/>
        <v>0</v>
      </c>
      <c r="AJ59" s="37">
        <f t="shared" si="24"/>
        <v>0</v>
      </c>
      <c r="AK59" s="37">
        <f t="shared" si="25"/>
        <v>0</v>
      </c>
      <c r="AL59" s="37">
        <f t="shared" si="26"/>
        <v>0</v>
      </c>
      <c r="AM59" s="37">
        <f t="shared" si="27"/>
        <v>0</v>
      </c>
      <c r="AN59">
        <f t="shared" si="15"/>
        <v>0</v>
      </c>
      <c r="AO59" s="45">
        <f t="shared" si="17"/>
        <v>0</v>
      </c>
      <c r="AP59" s="45" t="str">
        <f t="shared" si="16"/>
        <v/>
      </c>
      <c r="AQ59" s="47"/>
    </row>
    <row r="60" spans="2:43" x14ac:dyDescent="0.2">
      <c r="B60" s="22" t="s">
        <v>544</v>
      </c>
      <c r="C60" s="31"/>
      <c r="D60" s="28"/>
      <c r="E60" s="28">
        <v>328081</v>
      </c>
      <c r="F60" s="28">
        <v>754316</v>
      </c>
      <c r="G60" s="28"/>
      <c r="H60" s="28"/>
      <c r="I60" s="28">
        <v>20376</v>
      </c>
      <c r="J60" s="28"/>
      <c r="K60" s="28"/>
      <c r="L60" s="28">
        <v>1102773</v>
      </c>
      <c r="N60">
        <f t="shared" si="35"/>
        <v>0</v>
      </c>
      <c r="O60">
        <f t="shared" si="35"/>
        <v>0</v>
      </c>
      <c r="P60">
        <f t="shared" si="35"/>
        <v>1</v>
      </c>
      <c r="Q60">
        <f t="shared" si="35"/>
        <v>1</v>
      </c>
      <c r="R60">
        <f t="shared" si="35"/>
        <v>0</v>
      </c>
      <c r="S60">
        <f t="shared" si="35"/>
        <v>0</v>
      </c>
      <c r="T60">
        <f t="shared" si="35"/>
        <v>1</v>
      </c>
      <c r="U60">
        <f t="shared" si="35"/>
        <v>0</v>
      </c>
      <c r="W60">
        <f t="shared" si="28"/>
        <v>0</v>
      </c>
      <c r="Y60">
        <f t="shared" si="29"/>
        <v>0</v>
      </c>
      <c r="Z60">
        <f t="shared" si="30"/>
        <v>0</v>
      </c>
      <c r="AA60">
        <f t="shared" si="31"/>
        <v>0</v>
      </c>
      <c r="AB60">
        <f t="shared" si="32"/>
        <v>0</v>
      </c>
      <c r="AC60">
        <f t="shared" si="33"/>
        <v>0</v>
      </c>
      <c r="AD60">
        <f t="shared" si="34"/>
        <v>0</v>
      </c>
      <c r="AF60" s="37">
        <f t="shared" si="21"/>
        <v>0</v>
      </c>
      <c r="AG60" s="44"/>
      <c r="AH60" s="37">
        <f t="shared" si="22"/>
        <v>0</v>
      </c>
      <c r="AI60" s="37">
        <f t="shared" si="23"/>
        <v>0</v>
      </c>
      <c r="AJ60" s="37">
        <f t="shared" si="24"/>
        <v>0</v>
      </c>
      <c r="AK60" s="37">
        <f t="shared" si="25"/>
        <v>0</v>
      </c>
      <c r="AL60" s="37">
        <f t="shared" si="26"/>
        <v>0</v>
      </c>
      <c r="AM60" s="37">
        <f t="shared" si="27"/>
        <v>0</v>
      </c>
      <c r="AN60">
        <f t="shared" si="15"/>
        <v>0</v>
      </c>
      <c r="AO60" s="45">
        <f t="shared" si="17"/>
        <v>0</v>
      </c>
      <c r="AP60" s="45" t="str">
        <f t="shared" si="16"/>
        <v/>
      </c>
      <c r="AQ60" s="47"/>
    </row>
    <row r="61" spans="2:43" x14ac:dyDescent="0.2">
      <c r="B61" s="22" t="s">
        <v>624</v>
      </c>
      <c r="C61" s="31">
        <v>125859</v>
      </c>
      <c r="D61" s="28"/>
      <c r="E61" s="28"/>
      <c r="F61" s="28"/>
      <c r="G61" s="28"/>
      <c r="H61" s="28"/>
      <c r="I61" s="28"/>
      <c r="J61" s="28"/>
      <c r="K61" s="28"/>
      <c r="L61" s="28">
        <v>125859</v>
      </c>
      <c r="N61">
        <f t="shared" si="35"/>
        <v>1</v>
      </c>
      <c r="O61">
        <f t="shared" si="35"/>
        <v>0</v>
      </c>
      <c r="P61">
        <f t="shared" si="35"/>
        <v>0</v>
      </c>
      <c r="Q61">
        <f t="shared" si="35"/>
        <v>0</v>
      </c>
      <c r="R61">
        <f t="shared" si="35"/>
        <v>0</v>
      </c>
      <c r="S61">
        <f t="shared" si="35"/>
        <v>0</v>
      </c>
      <c r="T61">
        <f t="shared" si="35"/>
        <v>0</v>
      </c>
      <c r="U61">
        <f t="shared" si="35"/>
        <v>0</v>
      </c>
      <c r="W61">
        <f t="shared" si="28"/>
        <v>0</v>
      </c>
      <c r="Y61">
        <f t="shared" si="29"/>
        <v>0</v>
      </c>
      <c r="Z61">
        <f t="shared" si="30"/>
        <v>0</v>
      </c>
      <c r="AA61">
        <f t="shared" si="31"/>
        <v>0</v>
      </c>
      <c r="AB61">
        <f t="shared" si="32"/>
        <v>0</v>
      </c>
      <c r="AC61">
        <f t="shared" si="33"/>
        <v>0</v>
      </c>
      <c r="AD61">
        <f t="shared" si="34"/>
        <v>0</v>
      </c>
      <c r="AF61" s="37">
        <f t="shared" si="21"/>
        <v>0</v>
      </c>
      <c r="AG61" s="44"/>
      <c r="AH61" s="37">
        <f t="shared" si="22"/>
        <v>0</v>
      </c>
      <c r="AI61" s="37">
        <f t="shared" si="23"/>
        <v>0</v>
      </c>
      <c r="AJ61" s="37">
        <f t="shared" si="24"/>
        <v>0</v>
      </c>
      <c r="AK61" s="37">
        <f t="shared" si="25"/>
        <v>0</v>
      </c>
      <c r="AL61" s="37">
        <f t="shared" si="26"/>
        <v>0</v>
      </c>
      <c r="AM61" s="37">
        <f t="shared" si="27"/>
        <v>0</v>
      </c>
      <c r="AN61">
        <f t="shared" si="15"/>
        <v>0</v>
      </c>
      <c r="AO61" s="45">
        <f t="shared" si="17"/>
        <v>0</v>
      </c>
      <c r="AP61" s="45" t="str">
        <f t="shared" si="16"/>
        <v/>
      </c>
      <c r="AQ61" s="47"/>
    </row>
    <row r="62" spans="2:43" x14ac:dyDescent="0.2">
      <c r="B62" s="22" t="s">
        <v>607</v>
      </c>
      <c r="C62" s="31"/>
      <c r="D62" s="28">
        <v>91865</v>
      </c>
      <c r="E62" s="28">
        <v>486718</v>
      </c>
      <c r="F62" s="28"/>
      <c r="G62" s="28">
        <v>21125</v>
      </c>
      <c r="H62" s="28"/>
      <c r="I62" s="28"/>
      <c r="J62" s="28"/>
      <c r="K62" s="28"/>
      <c r="L62" s="28">
        <v>599708</v>
      </c>
      <c r="N62">
        <f t="shared" si="35"/>
        <v>0</v>
      </c>
      <c r="O62">
        <f t="shared" si="35"/>
        <v>1</v>
      </c>
      <c r="P62" s="26">
        <f t="shared" si="35"/>
        <v>1</v>
      </c>
      <c r="Q62">
        <f t="shared" si="35"/>
        <v>0</v>
      </c>
      <c r="R62">
        <f t="shared" si="35"/>
        <v>1</v>
      </c>
      <c r="S62">
        <f t="shared" si="35"/>
        <v>0</v>
      </c>
      <c r="T62">
        <f t="shared" si="35"/>
        <v>0</v>
      </c>
      <c r="U62">
        <f t="shared" si="35"/>
        <v>0</v>
      </c>
      <c r="W62">
        <f t="shared" si="28"/>
        <v>0</v>
      </c>
      <c r="Y62">
        <f t="shared" si="29"/>
        <v>91865</v>
      </c>
      <c r="Z62">
        <f t="shared" si="30"/>
        <v>0</v>
      </c>
      <c r="AA62">
        <f t="shared" si="31"/>
        <v>91865</v>
      </c>
      <c r="AB62">
        <f t="shared" si="32"/>
        <v>0</v>
      </c>
      <c r="AC62">
        <f t="shared" si="33"/>
        <v>0</v>
      </c>
      <c r="AD62">
        <f t="shared" si="34"/>
        <v>0</v>
      </c>
      <c r="AF62" s="37">
        <f t="shared" si="21"/>
        <v>0</v>
      </c>
      <c r="AG62" s="44"/>
      <c r="AH62" s="37">
        <f t="shared" si="22"/>
        <v>91865</v>
      </c>
      <c r="AI62" s="37">
        <f t="shared" si="23"/>
        <v>0</v>
      </c>
      <c r="AJ62" s="37"/>
      <c r="AK62" s="37">
        <f t="shared" si="25"/>
        <v>0</v>
      </c>
      <c r="AL62" s="37">
        <f t="shared" si="26"/>
        <v>0</v>
      </c>
      <c r="AM62" s="37">
        <f t="shared" si="27"/>
        <v>0</v>
      </c>
      <c r="AN62">
        <f t="shared" si="15"/>
        <v>91865</v>
      </c>
      <c r="AO62" s="45">
        <f t="shared" si="17"/>
        <v>91865</v>
      </c>
      <c r="AP62" s="45" t="str">
        <f t="shared" si="16"/>
        <v/>
      </c>
      <c r="AQ62" s="47"/>
    </row>
    <row r="63" spans="2:43" x14ac:dyDescent="0.2">
      <c r="B63" s="22" t="s">
        <v>649</v>
      </c>
      <c r="C63" s="31"/>
      <c r="D63" s="28"/>
      <c r="E63" s="28"/>
      <c r="F63" s="28"/>
      <c r="G63" s="28"/>
      <c r="H63" s="28"/>
      <c r="I63" s="28"/>
      <c r="J63" s="28">
        <v>38680</v>
      </c>
      <c r="K63" s="28"/>
      <c r="L63" s="28">
        <v>38680</v>
      </c>
      <c r="N63">
        <f t="shared" si="35"/>
        <v>0</v>
      </c>
      <c r="O63">
        <f t="shared" si="35"/>
        <v>0</v>
      </c>
      <c r="P63">
        <f t="shared" si="35"/>
        <v>0</v>
      </c>
      <c r="Q63">
        <f t="shared" si="35"/>
        <v>0</v>
      </c>
      <c r="R63">
        <f t="shared" si="35"/>
        <v>0</v>
      </c>
      <c r="S63">
        <f t="shared" si="35"/>
        <v>0</v>
      </c>
      <c r="T63">
        <f t="shared" si="35"/>
        <v>0</v>
      </c>
      <c r="U63">
        <f t="shared" si="35"/>
        <v>1</v>
      </c>
      <c r="W63">
        <f t="shared" si="28"/>
        <v>0</v>
      </c>
      <c r="Y63">
        <f t="shared" si="29"/>
        <v>0</v>
      </c>
      <c r="Z63">
        <f t="shared" si="30"/>
        <v>0</v>
      </c>
      <c r="AA63">
        <f t="shared" si="31"/>
        <v>0</v>
      </c>
      <c r="AB63">
        <f t="shared" si="32"/>
        <v>0</v>
      </c>
      <c r="AC63">
        <f t="shared" si="33"/>
        <v>0</v>
      </c>
      <c r="AD63">
        <f t="shared" si="34"/>
        <v>0</v>
      </c>
      <c r="AF63" s="37">
        <f t="shared" si="21"/>
        <v>0</v>
      </c>
      <c r="AG63" s="44"/>
      <c r="AH63" s="37">
        <f t="shared" si="22"/>
        <v>0</v>
      </c>
      <c r="AI63" s="37">
        <f t="shared" si="23"/>
        <v>0</v>
      </c>
      <c r="AJ63" s="37">
        <f t="shared" si="24"/>
        <v>0</v>
      </c>
      <c r="AK63" s="37">
        <f t="shared" si="25"/>
        <v>0</v>
      </c>
      <c r="AL63" s="37">
        <f t="shared" si="26"/>
        <v>0</v>
      </c>
      <c r="AM63" s="37">
        <f t="shared" si="27"/>
        <v>0</v>
      </c>
      <c r="AN63">
        <f t="shared" si="15"/>
        <v>0</v>
      </c>
      <c r="AO63" s="45">
        <f t="shared" si="17"/>
        <v>0</v>
      </c>
      <c r="AP63" s="45" t="str">
        <f t="shared" si="16"/>
        <v/>
      </c>
      <c r="AQ63" s="47"/>
    </row>
    <row r="64" spans="2:43" x14ac:dyDescent="0.2">
      <c r="B64" s="22" t="s">
        <v>579</v>
      </c>
      <c r="C64" s="31"/>
      <c r="D64" s="28"/>
      <c r="E64" s="28">
        <v>952822</v>
      </c>
      <c r="F64" s="28"/>
      <c r="G64" s="28"/>
      <c r="H64" s="28"/>
      <c r="I64" s="28">
        <v>341049</v>
      </c>
      <c r="J64" s="28"/>
      <c r="K64" s="28"/>
      <c r="L64" s="28">
        <v>1293871</v>
      </c>
      <c r="N64">
        <f t="shared" si="35"/>
        <v>0</v>
      </c>
      <c r="O64">
        <f t="shared" si="35"/>
        <v>0</v>
      </c>
      <c r="P64">
        <f t="shared" si="35"/>
        <v>1</v>
      </c>
      <c r="Q64">
        <f t="shared" si="35"/>
        <v>0</v>
      </c>
      <c r="R64">
        <f t="shared" si="35"/>
        <v>0</v>
      </c>
      <c r="S64">
        <f t="shared" si="35"/>
        <v>0</v>
      </c>
      <c r="T64">
        <f t="shared" si="35"/>
        <v>1</v>
      </c>
      <c r="U64">
        <f t="shared" si="35"/>
        <v>0</v>
      </c>
      <c r="W64">
        <f t="shared" si="28"/>
        <v>0</v>
      </c>
      <c r="Y64">
        <f t="shared" si="29"/>
        <v>0</v>
      </c>
      <c r="Z64">
        <f t="shared" si="30"/>
        <v>0</v>
      </c>
      <c r="AA64">
        <f t="shared" si="31"/>
        <v>0</v>
      </c>
      <c r="AB64">
        <f t="shared" si="32"/>
        <v>0</v>
      </c>
      <c r="AC64">
        <f t="shared" si="33"/>
        <v>0</v>
      </c>
      <c r="AD64">
        <f t="shared" si="34"/>
        <v>0</v>
      </c>
      <c r="AF64" s="37">
        <f t="shared" si="21"/>
        <v>0</v>
      </c>
      <c r="AG64" s="44"/>
      <c r="AH64" s="37">
        <f t="shared" si="22"/>
        <v>0</v>
      </c>
      <c r="AI64" s="37">
        <f t="shared" si="23"/>
        <v>0</v>
      </c>
      <c r="AJ64" s="37">
        <f t="shared" si="24"/>
        <v>0</v>
      </c>
      <c r="AK64" s="37">
        <f t="shared" si="25"/>
        <v>0</v>
      </c>
      <c r="AL64" s="37">
        <f t="shared" si="26"/>
        <v>0</v>
      </c>
      <c r="AM64" s="37">
        <f t="shared" si="27"/>
        <v>0</v>
      </c>
      <c r="AN64">
        <f t="shared" si="15"/>
        <v>0</v>
      </c>
      <c r="AO64" s="45">
        <f t="shared" si="17"/>
        <v>0</v>
      </c>
      <c r="AP64" s="45" t="str">
        <f t="shared" si="16"/>
        <v/>
      </c>
      <c r="AQ64" s="47"/>
    </row>
    <row r="65" spans="2:43" x14ac:dyDescent="0.2">
      <c r="B65" s="22" t="s">
        <v>587</v>
      </c>
      <c r="C65" s="31"/>
      <c r="D65" s="28">
        <v>153171</v>
      </c>
      <c r="E65" s="28">
        <v>103241</v>
      </c>
      <c r="F65" s="28">
        <v>528863</v>
      </c>
      <c r="G65" s="28">
        <v>458773</v>
      </c>
      <c r="H65" s="28">
        <v>255034</v>
      </c>
      <c r="I65" s="28">
        <v>484431</v>
      </c>
      <c r="J65" s="28">
        <v>87595</v>
      </c>
      <c r="K65" s="28"/>
      <c r="L65" s="28">
        <v>2071108</v>
      </c>
      <c r="N65">
        <f t="shared" si="35"/>
        <v>0</v>
      </c>
      <c r="O65">
        <f t="shared" si="35"/>
        <v>1</v>
      </c>
      <c r="P65" s="26">
        <f t="shared" si="35"/>
        <v>1</v>
      </c>
      <c r="Q65" s="26">
        <f t="shared" si="35"/>
        <v>1</v>
      </c>
      <c r="R65" s="26">
        <f t="shared" si="35"/>
        <v>1</v>
      </c>
      <c r="S65" s="26">
        <f t="shared" si="35"/>
        <v>1</v>
      </c>
      <c r="T65" s="26">
        <f t="shared" si="35"/>
        <v>1</v>
      </c>
      <c r="U65" s="26">
        <f t="shared" si="35"/>
        <v>1</v>
      </c>
      <c r="W65">
        <f t="shared" si="28"/>
        <v>0</v>
      </c>
      <c r="Y65">
        <f t="shared" si="29"/>
        <v>153171</v>
      </c>
      <c r="Z65">
        <f t="shared" si="30"/>
        <v>153171</v>
      </c>
      <c r="AA65">
        <f t="shared" si="31"/>
        <v>153171</v>
      </c>
      <c r="AB65">
        <f t="shared" si="32"/>
        <v>153171</v>
      </c>
      <c r="AC65">
        <f t="shared" si="33"/>
        <v>153171</v>
      </c>
      <c r="AD65">
        <f t="shared" si="34"/>
        <v>153171</v>
      </c>
      <c r="AF65" s="37">
        <f t="shared" si="21"/>
        <v>0</v>
      </c>
      <c r="AG65" s="44"/>
      <c r="AH65" s="37"/>
      <c r="AI65" s="37"/>
      <c r="AJ65" s="37"/>
      <c r="AK65" s="37"/>
      <c r="AL65" s="37"/>
      <c r="AM65" s="37">
        <f t="shared" si="27"/>
        <v>153171</v>
      </c>
      <c r="AN65">
        <f t="shared" si="15"/>
        <v>153171</v>
      </c>
      <c r="AO65" s="45">
        <f t="shared" si="17"/>
        <v>153171</v>
      </c>
      <c r="AP65" s="45" t="str">
        <f t="shared" si="16"/>
        <v/>
      </c>
      <c r="AQ65" s="47"/>
    </row>
    <row r="66" spans="2:43" x14ac:dyDescent="0.2">
      <c r="B66" s="22" t="s">
        <v>631</v>
      </c>
      <c r="C66" s="31"/>
      <c r="D66" s="28"/>
      <c r="E66" s="28"/>
      <c r="F66" s="28"/>
      <c r="G66" s="28"/>
      <c r="H66" s="28">
        <v>1568930</v>
      </c>
      <c r="I66" s="28"/>
      <c r="J66" s="28">
        <v>258334</v>
      </c>
      <c r="K66" s="28"/>
      <c r="L66" s="28">
        <v>1827264</v>
      </c>
      <c r="N66">
        <f t="shared" si="35"/>
        <v>0</v>
      </c>
      <c r="O66">
        <f t="shared" si="35"/>
        <v>0</v>
      </c>
      <c r="P66">
        <f t="shared" si="35"/>
        <v>0</v>
      </c>
      <c r="Q66">
        <f t="shared" si="35"/>
        <v>0</v>
      </c>
      <c r="R66">
        <f t="shared" si="35"/>
        <v>0</v>
      </c>
      <c r="S66">
        <f t="shared" si="35"/>
        <v>1</v>
      </c>
      <c r="T66">
        <f t="shared" si="35"/>
        <v>0</v>
      </c>
      <c r="U66">
        <f t="shared" si="35"/>
        <v>1</v>
      </c>
      <c r="W66">
        <f t="shared" si="28"/>
        <v>0</v>
      </c>
      <c r="Y66">
        <f t="shared" si="29"/>
        <v>0</v>
      </c>
      <c r="Z66">
        <f t="shared" si="30"/>
        <v>0</v>
      </c>
      <c r="AA66">
        <f t="shared" si="31"/>
        <v>0</v>
      </c>
      <c r="AB66">
        <f t="shared" si="32"/>
        <v>0</v>
      </c>
      <c r="AC66">
        <f t="shared" si="33"/>
        <v>0</v>
      </c>
      <c r="AD66">
        <f t="shared" si="34"/>
        <v>0</v>
      </c>
      <c r="AF66" s="37">
        <f t="shared" si="21"/>
        <v>0</v>
      </c>
      <c r="AG66" s="44"/>
      <c r="AH66" s="37">
        <f t="shared" si="22"/>
        <v>0</v>
      </c>
      <c r="AI66" s="37">
        <f t="shared" si="23"/>
        <v>0</v>
      </c>
      <c r="AJ66" s="37">
        <f t="shared" si="24"/>
        <v>0</v>
      </c>
      <c r="AK66" s="37">
        <f t="shared" si="25"/>
        <v>0</v>
      </c>
      <c r="AL66" s="37"/>
      <c r="AM66" s="37">
        <f t="shared" si="27"/>
        <v>0</v>
      </c>
      <c r="AN66">
        <f t="shared" si="15"/>
        <v>0</v>
      </c>
      <c r="AO66" s="45">
        <f t="shared" si="17"/>
        <v>0</v>
      </c>
      <c r="AP66" s="45" t="str">
        <f t="shared" si="16"/>
        <v/>
      </c>
      <c r="AQ66" s="47"/>
    </row>
    <row r="67" spans="2:43" x14ac:dyDescent="0.2">
      <c r="B67" s="22" t="s">
        <v>590</v>
      </c>
      <c r="C67" s="31"/>
      <c r="D67" s="28">
        <v>82157</v>
      </c>
      <c r="E67" s="28">
        <v>2420702</v>
      </c>
      <c r="F67" s="28">
        <v>168869</v>
      </c>
      <c r="G67" s="28"/>
      <c r="H67" s="28"/>
      <c r="I67" s="28"/>
      <c r="J67" s="28"/>
      <c r="K67" s="28"/>
      <c r="L67" s="28">
        <v>2671728</v>
      </c>
      <c r="N67">
        <f t="shared" si="35"/>
        <v>0</v>
      </c>
      <c r="O67">
        <f t="shared" si="35"/>
        <v>1</v>
      </c>
      <c r="P67" s="26">
        <f t="shared" si="35"/>
        <v>1</v>
      </c>
      <c r="Q67" s="26">
        <f t="shared" si="35"/>
        <v>1</v>
      </c>
      <c r="R67">
        <f t="shared" si="35"/>
        <v>0</v>
      </c>
      <c r="S67">
        <f t="shared" si="35"/>
        <v>0</v>
      </c>
      <c r="T67">
        <f t="shared" si="35"/>
        <v>0</v>
      </c>
      <c r="U67">
        <f t="shared" si="35"/>
        <v>0</v>
      </c>
      <c r="W67">
        <f t="shared" si="28"/>
        <v>0</v>
      </c>
      <c r="Y67">
        <f t="shared" si="29"/>
        <v>82157</v>
      </c>
      <c r="Z67">
        <f t="shared" si="30"/>
        <v>82157</v>
      </c>
      <c r="AA67">
        <f t="shared" si="31"/>
        <v>0</v>
      </c>
      <c r="AB67">
        <f t="shared" si="32"/>
        <v>0</v>
      </c>
      <c r="AC67">
        <f t="shared" si="33"/>
        <v>0</v>
      </c>
      <c r="AD67">
        <f t="shared" si="34"/>
        <v>0</v>
      </c>
      <c r="AF67" s="37">
        <f t="shared" si="21"/>
        <v>0</v>
      </c>
      <c r="AG67" s="44"/>
      <c r="AH67" s="37">
        <f t="shared" si="22"/>
        <v>82157</v>
      </c>
      <c r="AI67" s="37"/>
      <c r="AJ67" s="37">
        <f t="shared" si="24"/>
        <v>0</v>
      </c>
      <c r="AK67" s="37">
        <f t="shared" si="25"/>
        <v>0</v>
      </c>
      <c r="AL67" s="37">
        <f t="shared" si="26"/>
        <v>0</v>
      </c>
      <c r="AM67" s="37">
        <f t="shared" si="27"/>
        <v>0</v>
      </c>
      <c r="AN67">
        <f t="shared" si="15"/>
        <v>82157</v>
      </c>
      <c r="AO67" s="45">
        <f t="shared" si="17"/>
        <v>82157</v>
      </c>
      <c r="AP67" s="45" t="str">
        <f t="shared" si="16"/>
        <v/>
      </c>
      <c r="AQ67" s="47"/>
    </row>
    <row r="68" spans="2:43" x14ac:dyDescent="0.2">
      <c r="B68" s="22" t="s">
        <v>571</v>
      </c>
      <c r="C68" s="31">
        <v>613899</v>
      </c>
      <c r="D68" s="28">
        <v>227067</v>
      </c>
      <c r="E68" s="28">
        <v>312984</v>
      </c>
      <c r="F68" s="28">
        <v>1168254</v>
      </c>
      <c r="G68" s="28">
        <v>267547</v>
      </c>
      <c r="H68" s="28"/>
      <c r="I68" s="28">
        <v>1309</v>
      </c>
      <c r="J68" s="28">
        <v>211991</v>
      </c>
      <c r="K68" s="28"/>
      <c r="L68" s="28">
        <v>2803051</v>
      </c>
      <c r="N68" s="26">
        <f t="shared" si="35"/>
        <v>1</v>
      </c>
      <c r="O68">
        <f t="shared" si="35"/>
        <v>1</v>
      </c>
      <c r="P68" s="26">
        <f t="shared" si="35"/>
        <v>1</v>
      </c>
      <c r="Q68" s="26">
        <f t="shared" si="35"/>
        <v>1</v>
      </c>
      <c r="R68" s="26">
        <f t="shared" si="35"/>
        <v>1</v>
      </c>
      <c r="S68">
        <f t="shared" si="35"/>
        <v>0</v>
      </c>
      <c r="T68" s="26">
        <f t="shared" si="35"/>
        <v>1</v>
      </c>
      <c r="U68" s="26">
        <f t="shared" si="35"/>
        <v>1</v>
      </c>
      <c r="W68">
        <f t="shared" si="28"/>
        <v>227067</v>
      </c>
      <c r="Y68">
        <f t="shared" si="29"/>
        <v>227067</v>
      </c>
      <c r="Z68">
        <f t="shared" si="30"/>
        <v>227067</v>
      </c>
      <c r="AA68">
        <f t="shared" si="31"/>
        <v>227067</v>
      </c>
      <c r="AB68">
        <f t="shared" si="32"/>
        <v>0</v>
      </c>
      <c r="AC68">
        <f t="shared" si="33"/>
        <v>227067</v>
      </c>
      <c r="AD68">
        <f t="shared" si="34"/>
        <v>227067</v>
      </c>
      <c r="AF68" s="37">
        <f t="shared" si="21"/>
        <v>227067</v>
      </c>
      <c r="AG68" s="44"/>
      <c r="AH68" s="37"/>
      <c r="AI68" s="37"/>
      <c r="AJ68" s="37"/>
      <c r="AK68" s="37"/>
      <c r="AL68" s="37"/>
      <c r="AM68" s="37"/>
      <c r="AN68">
        <f t="shared" si="15"/>
        <v>227067</v>
      </c>
      <c r="AO68" s="45">
        <f t="shared" si="17"/>
        <v>227067</v>
      </c>
      <c r="AP68" s="45" t="str">
        <f t="shared" si="16"/>
        <v/>
      </c>
      <c r="AQ68" s="47"/>
    </row>
    <row r="69" spans="2:43" x14ac:dyDescent="0.2">
      <c r="B69" s="22" t="s">
        <v>647</v>
      </c>
      <c r="C69" s="31"/>
      <c r="D69" s="28"/>
      <c r="E69" s="28"/>
      <c r="F69" s="28"/>
      <c r="G69" s="28"/>
      <c r="H69" s="28">
        <v>600917</v>
      </c>
      <c r="I69" s="28"/>
      <c r="J69" s="28">
        <v>44132</v>
      </c>
      <c r="K69" s="28"/>
      <c r="L69" s="28">
        <v>645049</v>
      </c>
      <c r="N69">
        <f t="shared" si="35"/>
        <v>0</v>
      </c>
      <c r="O69">
        <f t="shared" si="35"/>
        <v>0</v>
      </c>
      <c r="P69">
        <f t="shared" si="35"/>
        <v>0</v>
      </c>
      <c r="Q69">
        <f t="shared" si="35"/>
        <v>0</v>
      </c>
      <c r="R69">
        <f t="shared" si="35"/>
        <v>0</v>
      </c>
      <c r="S69">
        <f t="shared" si="35"/>
        <v>1</v>
      </c>
      <c r="T69">
        <f t="shared" si="35"/>
        <v>0</v>
      </c>
      <c r="U69">
        <f t="shared" si="35"/>
        <v>1</v>
      </c>
      <c r="W69">
        <f t="shared" si="28"/>
        <v>0</v>
      </c>
      <c r="Y69">
        <f t="shared" si="29"/>
        <v>0</v>
      </c>
      <c r="Z69">
        <f t="shared" si="30"/>
        <v>0</v>
      </c>
      <c r="AA69">
        <f t="shared" si="31"/>
        <v>0</v>
      </c>
      <c r="AB69">
        <f t="shared" si="32"/>
        <v>0</v>
      </c>
      <c r="AC69">
        <f t="shared" si="33"/>
        <v>0</v>
      </c>
      <c r="AD69">
        <f t="shared" si="34"/>
        <v>0</v>
      </c>
      <c r="AF69" s="37">
        <f t="shared" si="21"/>
        <v>0</v>
      </c>
      <c r="AG69" s="44"/>
      <c r="AH69" s="37">
        <f t="shared" si="22"/>
        <v>0</v>
      </c>
      <c r="AI69" s="37">
        <f t="shared" si="23"/>
        <v>0</v>
      </c>
      <c r="AJ69" s="37">
        <f t="shared" si="24"/>
        <v>0</v>
      </c>
      <c r="AK69" s="37">
        <f t="shared" si="25"/>
        <v>0</v>
      </c>
      <c r="AL69" s="37">
        <f t="shared" si="26"/>
        <v>0</v>
      </c>
      <c r="AM69" s="37">
        <f t="shared" si="27"/>
        <v>0</v>
      </c>
      <c r="AN69">
        <f t="shared" ref="AN69:AN118" si="36">SUM(AF69:AM69)</f>
        <v>0</v>
      </c>
      <c r="AO69" s="45">
        <f t="shared" si="17"/>
        <v>0</v>
      </c>
      <c r="AP69" s="45" t="str">
        <f t="shared" ref="AP69:AP118" si="37">IF(AN69=AO69,"","No")</f>
        <v/>
      </c>
      <c r="AQ69" s="47"/>
    </row>
    <row r="70" spans="2:43" x14ac:dyDescent="0.2">
      <c r="B70" s="22" t="s">
        <v>574</v>
      </c>
      <c r="C70" s="31"/>
      <c r="D70" s="28">
        <v>139503</v>
      </c>
      <c r="E70" s="28">
        <v>471683</v>
      </c>
      <c r="F70" s="28">
        <v>868881</v>
      </c>
      <c r="G70" s="28">
        <v>326530</v>
      </c>
      <c r="H70" s="28"/>
      <c r="I70" s="28">
        <v>155642</v>
      </c>
      <c r="J70" s="28"/>
      <c r="K70" s="28"/>
      <c r="L70" s="28">
        <v>1962239</v>
      </c>
      <c r="N70">
        <f t="shared" si="35"/>
        <v>0</v>
      </c>
      <c r="O70">
        <f t="shared" si="35"/>
        <v>1</v>
      </c>
      <c r="P70" s="26">
        <f t="shared" si="35"/>
        <v>1</v>
      </c>
      <c r="Q70" s="26">
        <f t="shared" si="35"/>
        <v>1</v>
      </c>
      <c r="R70" s="26">
        <f t="shared" si="35"/>
        <v>1</v>
      </c>
      <c r="S70">
        <f t="shared" si="35"/>
        <v>0</v>
      </c>
      <c r="T70" s="26">
        <f t="shared" si="35"/>
        <v>1</v>
      </c>
      <c r="U70">
        <f t="shared" si="35"/>
        <v>0</v>
      </c>
      <c r="W70">
        <f t="shared" si="28"/>
        <v>0</v>
      </c>
      <c r="Y70">
        <f t="shared" si="29"/>
        <v>139503</v>
      </c>
      <c r="Z70">
        <f t="shared" si="30"/>
        <v>139503</v>
      </c>
      <c r="AA70">
        <f t="shared" si="31"/>
        <v>139503</v>
      </c>
      <c r="AB70">
        <f t="shared" si="32"/>
        <v>0</v>
      </c>
      <c r="AC70">
        <f t="shared" si="33"/>
        <v>139503</v>
      </c>
      <c r="AD70">
        <f t="shared" si="34"/>
        <v>0</v>
      </c>
      <c r="AF70" s="37">
        <f t="shared" si="21"/>
        <v>0</v>
      </c>
      <c r="AG70" s="44"/>
      <c r="AH70" s="37">
        <f t="shared" si="22"/>
        <v>139503</v>
      </c>
      <c r="AI70" s="37"/>
      <c r="AJ70" s="37"/>
      <c r="AK70" s="37">
        <f t="shared" si="25"/>
        <v>0</v>
      </c>
      <c r="AL70" s="37"/>
      <c r="AM70" s="37">
        <f t="shared" si="27"/>
        <v>0</v>
      </c>
      <c r="AN70">
        <f t="shared" si="36"/>
        <v>139503</v>
      </c>
      <c r="AO70" s="45">
        <f t="shared" ref="AO70:AO118" si="38">D70</f>
        <v>139503</v>
      </c>
      <c r="AP70" s="45" t="str">
        <f t="shared" si="37"/>
        <v/>
      </c>
      <c r="AQ70" s="47"/>
    </row>
    <row r="71" spans="2:43" x14ac:dyDescent="0.2">
      <c r="B71" s="22" t="s">
        <v>621</v>
      </c>
      <c r="C71" s="31"/>
      <c r="D71" s="28"/>
      <c r="E71" s="28"/>
      <c r="F71" s="28"/>
      <c r="G71" s="28"/>
      <c r="H71" s="28"/>
      <c r="I71" s="28"/>
      <c r="J71" s="28">
        <v>148912</v>
      </c>
      <c r="K71" s="28"/>
      <c r="L71" s="28">
        <v>148912</v>
      </c>
      <c r="N71">
        <f t="shared" si="35"/>
        <v>0</v>
      </c>
      <c r="O71">
        <f t="shared" si="35"/>
        <v>0</v>
      </c>
      <c r="P71">
        <f t="shared" si="35"/>
        <v>0</v>
      </c>
      <c r="Q71">
        <f t="shared" si="35"/>
        <v>0</v>
      </c>
      <c r="R71">
        <f t="shared" si="35"/>
        <v>0</v>
      </c>
      <c r="S71">
        <f t="shared" si="35"/>
        <v>0</v>
      </c>
      <c r="T71">
        <f t="shared" si="35"/>
        <v>0</v>
      </c>
      <c r="U71">
        <f t="shared" si="35"/>
        <v>1</v>
      </c>
      <c r="W71">
        <f t="shared" si="28"/>
        <v>0</v>
      </c>
      <c r="Y71">
        <f t="shared" si="29"/>
        <v>0</v>
      </c>
      <c r="Z71">
        <f t="shared" si="30"/>
        <v>0</v>
      </c>
      <c r="AA71">
        <f t="shared" si="31"/>
        <v>0</v>
      </c>
      <c r="AB71">
        <f t="shared" si="32"/>
        <v>0</v>
      </c>
      <c r="AC71">
        <f t="shared" si="33"/>
        <v>0</v>
      </c>
      <c r="AD71">
        <f t="shared" si="34"/>
        <v>0</v>
      </c>
      <c r="AF71" s="37">
        <f t="shared" si="21"/>
        <v>0</v>
      </c>
      <c r="AG71" s="44"/>
      <c r="AH71" s="37">
        <f t="shared" si="22"/>
        <v>0</v>
      </c>
      <c r="AI71" s="37">
        <f t="shared" si="23"/>
        <v>0</v>
      </c>
      <c r="AJ71" s="37">
        <f t="shared" si="24"/>
        <v>0</v>
      </c>
      <c r="AK71" s="37">
        <f t="shared" si="25"/>
        <v>0</v>
      </c>
      <c r="AL71" s="37">
        <f t="shared" si="26"/>
        <v>0</v>
      </c>
      <c r="AM71" s="37">
        <f t="shared" si="27"/>
        <v>0</v>
      </c>
      <c r="AN71">
        <f t="shared" si="36"/>
        <v>0</v>
      </c>
      <c r="AO71" s="45">
        <f t="shared" si="38"/>
        <v>0</v>
      </c>
      <c r="AP71" s="45" t="str">
        <f t="shared" si="37"/>
        <v/>
      </c>
      <c r="AQ71" s="47"/>
    </row>
    <row r="72" spans="2:43" x14ac:dyDescent="0.2">
      <c r="B72" s="22" t="s">
        <v>604</v>
      </c>
      <c r="C72" s="31"/>
      <c r="D72" s="28">
        <v>117700</v>
      </c>
      <c r="E72" s="28"/>
      <c r="F72" s="28">
        <v>434480</v>
      </c>
      <c r="G72" s="28"/>
      <c r="H72" s="28"/>
      <c r="I72" s="28">
        <v>234222</v>
      </c>
      <c r="J72" s="28"/>
      <c r="K72" s="28"/>
      <c r="L72" s="28">
        <v>786402</v>
      </c>
      <c r="N72">
        <f t="shared" si="35"/>
        <v>0</v>
      </c>
      <c r="O72">
        <f t="shared" si="35"/>
        <v>1</v>
      </c>
      <c r="P72">
        <f t="shared" si="35"/>
        <v>0</v>
      </c>
      <c r="Q72" s="26">
        <f t="shared" si="35"/>
        <v>1</v>
      </c>
      <c r="R72">
        <f t="shared" si="35"/>
        <v>0</v>
      </c>
      <c r="S72">
        <f t="shared" si="35"/>
        <v>0</v>
      </c>
      <c r="T72" s="26">
        <f t="shared" si="35"/>
        <v>1</v>
      </c>
      <c r="U72">
        <f t="shared" si="35"/>
        <v>0</v>
      </c>
      <c r="W72">
        <f t="shared" si="28"/>
        <v>0</v>
      </c>
      <c r="Y72">
        <f t="shared" si="29"/>
        <v>0</v>
      </c>
      <c r="Z72">
        <f t="shared" si="30"/>
        <v>117700</v>
      </c>
      <c r="AA72">
        <f t="shared" si="31"/>
        <v>0</v>
      </c>
      <c r="AB72">
        <f t="shared" si="32"/>
        <v>0</v>
      </c>
      <c r="AC72">
        <f t="shared" si="33"/>
        <v>117700</v>
      </c>
      <c r="AD72">
        <f t="shared" si="34"/>
        <v>0</v>
      </c>
      <c r="AF72" s="37">
        <f t="shared" ref="AF72:AF118" si="39">IF(W72&gt;0,W72,0)</f>
        <v>0</v>
      </c>
      <c r="AG72" s="44"/>
      <c r="AH72" s="37">
        <f t="shared" ref="AH72:AH118" si="40">IF(Y72&gt;0,Y72,0)</f>
        <v>0</v>
      </c>
      <c r="AI72" s="37">
        <f t="shared" ref="AI72:AI117" si="41">IF(Z72&gt;0,Z72,0)</f>
        <v>117700</v>
      </c>
      <c r="AJ72" s="37">
        <f t="shared" ref="AJ72:AJ117" si="42">IF(AA72&gt;0,AA72,0)</f>
        <v>0</v>
      </c>
      <c r="AK72" s="37">
        <f t="shared" ref="AK72:AK118" si="43">IF(AB72&gt;0,AB72,0)</f>
        <v>0</v>
      </c>
      <c r="AL72" s="37"/>
      <c r="AM72" s="37">
        <f t="shared" ref="AM72:AM118" si="44">IF(AD72&gt;0,AD72,0)</f>
        <v>0</v>
      </c>
      <c r="AN72">
        <f t="shared" si="36"/>
        <v>117700</v>
      </c>
      <c r="AO72" s="45">
        <f t="shared" si="38"/>
        <v>117700</v>
      </c>
      <c r="AP72" s="45" t="str">
        <f t="shared" si="37"/>
        <v/>
      </c>
      <c r="AQ72" s="47"/>
    </row>
    <row r="73" spans="2:43" x14ac:dyDescent="0.2">
      <c r="B73" s="22" t="s">
        <v>589</v>
      </c>
      <c r="C73" s="31">
        <v>323617</v>
      </c>
      <c r="D73" s="28">
        <v>385546</v>
      </c>
      <c r="E73" s="28">
        <v>1432881</v>
      </c>
      <c r="F73" s="28"/>
      <c r="G73" s="28">
        <v>78862</v>
      </c>
      <c r="H73" s="28">
        <v>1450139</v>
      </c>
      <c r="I73" s="28"/>
      <c r="J73" s="28"/>
      <c r="K73" s="28"/>
      <c r="L73" s="28">
        <v>3671045</v>
      </c>
      <c r="N73" s="26">
        <f t="shared" si="35"/>
        <v>1</v>
      </c>
      <c r="O73">
        <f t="shared" si="35"/>
        <v>1</v>
      </c>
      <c r="P73" s="26">
        <f t="shared" si="35"/>
        <v>1</v>
      </c>
      <c r="Q73">
        <f t="shared" si="35"/>
        <v>0</v>
      </c>
      <c r="R73" s="26">
        <f t="shared" si="35"/>
        <v>1</v>
      </c>
      <c r="S73" s="26">
        <f t="shared" si="35"/>
        <v>1</v>
      </c>
      <c r="T73">
        <f t="shared" si="35"/>
        <v>0</v>
      </c>
      <c r="U73">
        <f t="shared" si="35"/>
        <v>0</v>
      </c>
      <c r="W73">
        <f t="shared" si="28"/>
        <v>385546</v>
      </c>
      <c r="Y73">
        <f t="shared" si="29"/>
        <v>385546</v>
      </c>
      <c r="Z73">
        <f t="shared" si="30"/>
        <v>0</v>
      </c>
      <c r="AA73">
        <f t="shared" si="31"/>
        <v>385546</v>
      </c>
      <c r="AB73">
        <f t="shared" si="32"/>
        <v>385546</v>
      </c>
      <c r="AC73">
        <f t="shared" si="33"/>
        <v>0</v>
      </c>
      <c r="AD73">
        <f t="shared" si="34"/>
        <v>0</v>
      </c>
      <c r="AF73" s="37">
        <f t="shared" si="39"/>
        <v>385546</v>
      </c>
      <c r="AG73" s="44"/>
      <c r="AH73" s="37"/>
      <c r="AI73" s="37"/>
      <c r="AJ73" s="37"/>
      <c r="AK73" s="37"/>
      <c r="AL73" s="37"/>
      <c r="AM73" s="37">
        <f t="shared" si="44"/>
        <v>0</v>
      </c>
      <c r="AN73">
        <f t="shared" si="36"/>
        <v>385546</v>
      </c>
      <c r="AO73" s="45">
        <f t="shared" si="38"/>
        <v>385546</v>
      </c>
      <c r="AP73" s="45" t="str">
        <f t="shared" si="37"/>
        <v/>
      </c>
      <c r="AQ73" s="47"/>
    </row>
    <row r="74" spans="2:43" x14ac:dyDescent="0.2">
      <c r="B74" s="22" t="s">
        <v>654</v>
      </c>
      <c r="C74" s="31"/>
      <c r="D74" s="28"/>
      <c r="E74" s="28"/>
      <c r="F74" s="28"/>
      <c r="G74" s="28"/>
      <c r="H74" s="28">
        <v>778929</v>
      </c>
      <c r="I74" s="28"/>
      <c r="J74" s="28"/>
      <c r="K74" s="28"/>
      <c r="L74" s="28">
        <v>778929</v>
      </c>
      <c r="N74">
        <f t="shared" si="35"/>
        <v>0</v>
      </c>
      <c r="O74">
        <f t="shared" si="35"/>
        <v>0</v>
      </c>
      <c r="P74">
        <f t="shared" si="35"/>
        <v>0</v>
      </c>
      <c r="Q74">
        <f t="shared" si="35"/>
        <v>0</v>
      </c>
      <c r="R74">
        <f t="shared" si="35"/>
        <v>0</v>
      </c>
      <c r="S74">
        <f t="shared" si="35"/>
        <v>1</v>
      </c>
      <c r="T74">
        <f t="shared" si="35"/>
        <v>0</v>
      </c>
      <c r="U74">
        <f t="shared" si="35"/>
        <v>0</v>
      </c>
      <c r="W74">
        <f t="shared" si="28"/>
        <v>0</v>
      </c>
      <c r="Y74">
        <f t="shared" si="29"/>
        <v>0</v>
      </c>
      <c r="Z74">
        <f t="shared" si="30"/>
        <v>0</v>
      </c>
      <c r="AA74">
        <f t="shared" si="31"/>
        <v>0</v>
      </c>
      <c r="AB74">
        <f t="shared" si="32"/>
        <v>0</v>
      </c>
      <c r="AC74">
        <f t="shared" si="33"/>
        <v>0</v>
      </c>
      <c r="AD74">
        <f t="shared" si="34"/>
        <v>0</v>
      </c>
      <c r="AF74" s="37">
        <f t="shared" si="39"/>
        <v>0</v>
      </c>
      <c r="AG74" s="44"/>
      <c r="AH74" s="37">
        <f t="shared" si="40"/>
        <v>0</v>
      </c>
      <c r="AI74" s="37">
        <f t="shared" si="41"/>
        <v>0</v>
      </c>
      <c r="AJ74" s="37">
        <f t="shared" si="42"/>
        <v>0</v>
      </c>
      <c r="AK74" s="37">
        <f t="shared" si="43"/>
        <v>0</v>
      </c>
      <c r="AL74" s="37">
        <f t="shared" ref="AL74:AL118" si="45">IF(AC74&gt;0,AC74,0)</f>
        <v>0</v>
      </c>
      <c r="AM74" s="37">
        <f t="shared" si="44"/>
        <v>0</v>
      </c>
      <c r="AN74">
        <f t="shared" si="36"/>
        <v>0</v>
      </c>
      <c r="AO74" s="45">
        <f t="shared" si="38"/>
        <v>0</v>
      </c>
      <c r="AP74" s="45" t="str">
        <f t="shared" si="37"/>
        <v/>
      </c>
      <c r="AQ74" s="47"/>
    </row>
    <row r="75" spans="2:43" x14ac:dyDescent="0.2">
      <c r="B75" s="22" t="s">
        <v>598</v>
      </c>
      <c r="C75" s="31"/>
      <c r="D75" s="28">
        <v>215575</v>
      </c>
      <c r="E75" s="28">
        <v>815837</v>
      </c>
      <c r="F75" s="28"/>
      <c r="G75" s="28">
        <v>11592</v>
      </c>
      <c r="H75" s="28"/>
      <c r="I75" s="28"/>
      <c r="J75" s="28"/>
      <c r="K75" s="28"/>
      <c r="L75" s="28">
        <v>1043004</v>
      </c>
      <c r="N75">
        <f t="shared" si="35"/>
        <v>0</v>
      </c>
      <c r="O75">
        <f t="shared" si="35"/>
        <v>1</v>
      </c>
      <c r="P75" s="26">
        <f t="shared" si="35"/>
        <v>1</v>
      </c>
      <c r="Q75">
        <f t="shared" si="35"/>
        <v>0</v>
      </c>
      <c r="R75" s="26">
        <f t="shared" si="35"/>
        <v>1</v>
      </c>
      <c r="S75">
        <f t="shared" si="35"/>
        <v>0</v>
      </c>
      <c r="T75">
        <f t="shared" si="35"/>
        <v>0</v>
      </c>
      <c r="U75">
        <f t="shared" si="35"/>
        <v>0</v>
      </c>
      <c r="W75">
        <f t="shared" si="28"/>
        <v>0</v>
      </c>
      <c r="Y75">
        <f t="shared" si="29"/>
        <v>215575</v>
      </c>
      <c r="Z75">
        <f t="shared" si="30"/>
        <v>0</v>
      </c>
      <c r="AA75">
        <f t="shared" si="31"/>
        <v>215575</v>
      </c>
      <c r="AB75">
        <f t="shared" si="32"/>
        <v>0</v>
      </c>
      <c r="AC75">
        <f t="shared" si="33"/>
        <v>0</v>
      </c>
      <c r="AD75">
        <f t="shared" si="34"/>
        <v>0</v>
      </c>
      <c r="AF75" s="37">
        <f t="shared" si="39"/>
        <v>0</v>
      </c>
      <c r="AG75" s="44"/>
      <c r="AH75" s="37">
        <f t="shared" si="40"/>
        <v>215575</v>
      </c>
      <c r="AI75" s="37">
        <f t="shared" si="41"/>
        <v>0</v>
      </c>
      <c r="AJ75" s="37"/>
      <c r="AK75" s="37">
        <f t="shared" si="43"/>
        <v>0</v>
      </c>
      <c r="AL75" s="37">
        <f t="shared" si="45"/>
        <v>0</v>
      </c>
      <c r="AM75" s="37">
        <f t="shared" si="44"/>
        <v>0</v>
      </c>
      <c r="AN75">
        <f t="shared" si="36"/>
        <v>215575</v>
      </c>
      <c r="AO75" s="45">
        <f t="shared" si="38"/>
        <v>215575</v>
      </c>
      <c r="AP75" s="45" t="str">
        <f t="shared" si="37"/>
        <v/>
      </c>
      <c r="AQ75" s="47"/>
    </row>
    <row r="76" spans="2:43" x14ac:dyDescent="0.2">
      <c r="B76" s="22" t="s">
        <v>601</v>
      </c>
      <c r="C76" s="31">
        <v>396880</v>
      </c>
      <c r="D76" s="28">
        <v>179295</v>
      </c>
      <c r="E76" s="28">
        <v>475179</v>
      </c>
      <c r="F76" s="28">
        <v>991975</v>
      </c>
      <c r="G76" s="28">
        <v>113044</v>
      </c>
      <c r="H76" s="28"/>
      <c r="I76" s="28"/>
      <c r="J76" s="28"/>
      <c r="K76" s="28"/>
      <c r="L76" s="28">
        <v>2156373</v>
      </c>
      <c r="N76" s="26">
        <f t="shared" si="35"/>
        <v>1</v>
      </c>
      <c r="O76">
        <f t="shared" si="35"/>
        <v>1</v>
      </c>
      <c r="P76" s="26">
        <f t="shared" si="35"/>
        <v>1</v>
      </c>
      <c r="Q76" s="26">
        <f t="shared" si="35"/>
        <v>1</v>
      </c>
      <c r="R76" s="26">
        <f t="shared" si="35"/>
        <v>1</v>
      </c>
      <c r="S76">
        <f t="shared" si="35"/>
        <v>0</v>
      </c>
      <c r="T76">
        <f t="shared" si="35"/>
        <v>0</v>
      </c>
      <c r="U76">
        <f t="shared" si="35"/>
        <v>0</v>
      </c>
      <c r="W76">
        <f t="shared" ref="W76:W118" si="46">N76*$D76</f>
        <v>179295</v>
      </c>
      <c r="Y76">
        <f t="shared" ref="Y76:Y118" si="47">P76*$D76</f>
        <v>179295</v>
      </c>
      <c r="Z76">
        <f t="shared" ref="Z76:Z118" si="48">Q76*$D76</f>
        <v>179295</v>
      </c>
      <c r="AA76">
        <f t="shared" ref="AA76:AA118" si="49">R76*$D76</f>
        <v>179295</v>
      </c>
      <c r="AB76">
        <f t="shared" ref="AB76:AB118" si="50">S76*$D76</f>
        <v>0</v>
      </c>
      <c r="AC76">
        <f t="shared" ref="AC76:AC118" si="51">T76*$D76</f>
        <v>0</v>
      </c>
      <c r="AD76">
        <f t="shared" ref="AD76:AD118" si="52">U76*$D76</f>
        <v>0</v>
      </c>
      <c r="AF76" s="37">
        <f t="shared" si="39"/>
        <v>179295</v>
      </c>
      <c r="AG76" s="44"/>
      <c r="AH76" s="37"/>
      <c r="AI76" s="37"/>
      <c r="AJ76" s="37"/>
      <c r="AK76" s="37"/>
      <c r="AL76" s="37"/>
      <c r="AM76" s="37">
        <f t="shared" si="44"/>
        <v>0</v>
      </c>
      <c r="AN76">
        <f t="shared" si="36"/>
        <v>179295</v>
      </c>
      <c r="AO76" s="45">
        <f t="shared" si="38"/>
        <v>179295</v>
      </c>
      <c r="AP76" s="45" t="str">
        <f t="shared" si="37"/>
        <v/>
      </c>
      <c r="AQ76" s="47"/>
    </row>
    <row r="77" spans="2:43" x14ac:dyDescent="0.2">
      <c r="B77" s="22" t="s">
        <v>645</v>
      </c>
      <c r="C77" s="31"/>
      <c r="D77" s="28"/>
      <c r="E77" s="28"/>
      <c r="F77" s="28"/>
      <c r="G77" s="28"/>
      <c r="H77" s="28">
        <v>505260</v>
      </c>
      <c r="I77" s="28"/>
      <c r="J77" s="28">
        <v>81373</v>
      </c>
      <c r="K77" s="28"/>
      <c r="L77" s="28">
        <v>586633</v>
      </c>
      <c r="N77">
        <f t="shared" si="35"/>
        <v>0</v>
      </c>
      <c r="O77">
        <f t="shared" si="35"/>
        <v>0</v>
      </c>
      <c r="P77">
        <f t="shared" si="35"/>
        <v>0</v>
      </c>
      <c r="Q77">
        <f t="shared" si="35"/>
        <v>0</v>
      </c>
      <c r="R77">
        <f t="shared" si="35"/>
        <v>0</v>
      </c>
      <c r="S77">
        <f t="shared" si="35"/>
        <v>1</v>
      </c>
      <c r="T77">
        <f t="shared" si="35"/>
        <v>0</v>
      </c>
      <c r="U77">
        <f t="shared" si="35"/>
        <v>1</v>
      </c>
      <c r="W77">
        <f t="shared" si="46"/>
        <v>0</v>
      </c>
      <c r="Y77">
        <f t="shared" si="47"/>
        <v>0</v>
      </c>
      <c r="Z77">
        <f t="shared" si="48"/>
        <v>0</v>
      </c>
      <c r="AA77">
        <f t="shared" si="49"/>
        <v>0</v>
      </c>
      <c r="AB77">
        <f t="shared" si="50"/>
        <v>0</v>
      </c>
      <c r="AC77">
        <f t="shared" si="51"/>
        <v>0</v>
      </c>
      <c r="AD77">
        <f t="shared" si="52"/>
        <v>0</v>
      </c>
      <c r="AF77" s="37">
        <f t="shared" si="39"/>
        <v>0</v>
      </c>
      <c r="AG77" s="44"/>
      <c r="AH77" s="37">
        <f t="shared" si="40"/>
        <v>0</v>
      </c>
      <c r="AI77" s="37">
        <f t="shared" si="41"/>
        <v>0</v>
      </c>
      <c r="AJ77" s="37">
        <f t="shared" si="42"/>
        <v>0</v>
      </c>
      <c r="AK77" s="37">
        <f t="shared" si="43"/>
        <v>0</v>
      </c>
      <c r="AL77" s="37">
        <f t="shared" si="45"/>
        <v>0</v>
      </c>
      <c r="AM77" s="37">
        <f t="shared" si="44"/>
        <v>0</v>
      </c>
      <c r="AN77">
        <f t="shared" si="36"/>
        <v>0</v>
      </c>
      <c r="AO77" s="45">
        <f t="shared" si="38"/>
        <v>0</v>
      </c>
      <c r="AP77" s="45" t="str">
        <f t="shared" si="37"/>
        <v/>
      </c>
      <c r="AQ77" s="47"/>
    </row>
    <row r="78" spans="2:43" x14ac:dyDescent="0.2">
      <c r="B78" s="22" t="s">
        <v>563</v>
      </c>
      <c r="C78" s="31"/>
      <c r="D78" s="28">
        <v>450352</v>
      </c>
      <c r="E78" s="28">
        <v>341456</v>
      </c>
      <c r="F78" s="28">
        <v>2319338</v>
      </c>
      <c r="G78" s="28">
        <v>319709</v>
      </c>
      <c r="H78" s="28"/>
      <c r="I78" s="28">
        <v>272253</v>
      </c>
      <c r="J78" s="28"/>
      <c r="K78" s="28"/>
      <c r="L78" s="28">
        <v>3703108</v>
      </c>
      <c r="N78">
        <f t="shared" si="35"/>
        <v>0</v>
      </c>
      <c r="O78">
        <f t="shared" si="35"/>
        <v>1</v>
      </c>
      <c r="P78" s="26">
        <f t="shared" si="35"/>
        <v>1</v>
      </c>
      <c r="Q78" s="26">
        <f t="shared" si="35"/>
        <v>1</v>
      </c>
      <c r="R78" s="26">
        <f t="shared" si="35"/>
        <v>1</v>
      </c>
      <c r="S78">
        <f t="shared" si="35"/>
        <v>0</v>
      </c>
      <c r="T78" s="26">
        <f t="shared" si="35"/>
        <v>1</v>
      </c>
      <c r="U78">
        <f t="shared" si="35"/>
        <v>0</v>
      </c>
      <c r="W78">
        <f t="shared" si="46"/>
        <v>0</v>
      </c>
      <c r="Y78">
        <f t="shared" si="47"/>
        <v>450352</v>
      </c>
      <c r="Z78">
        <f t="shared" si="48"/>
        <v>450352</v>
      </c>
      <c r="AA78">
        <f t="shared" si="49"/>
        <v>450352</v>
      </c>
      <c r="AB78">
        <f t="shared" si="50"/>
        <v>0</v>
      </c>
      <c r="AC78">
        <f t="shared" si="51"/>
        <v>450352</v>
      </c>
      <c r="AD78">
        <f t="shared" si="52"/>
        <v>0</v>
      </c>
      <c r="AF78" s="37">
        <f t="shared" si="39"/>
        <v>0</v>
      </c>
      <c r="AG78" s="44"/>
      <c r="AH78" s="37"/>
      <c r="AI78" s="37"/>
      <c r="AJ78" s="37">
        <f t="shared" si="42"/>
        <v>450352</v>
      </c>
      <c r="AK78" s="37">
        <f t="shared" si="43"/>
        <v>0</v>
      </c>
      <c r="AL78" s="37"/>
      <c r="AM78" s="37">
        <f t="shared" si="44"/>
        <v>0</v>
      </c>
      <c r="AN78">
        <f t="shared" si="36"/>
        <v>450352</v>
      </c>
      <c r="AO78" s="45">
        <f t="shared" si="38"/>
        <v>450352</v>
      </c>
      <c r="AP78" s="45" t="str">
        <f t="shared" si="37"/>
        <v/>
      </c>
      <c r="AQ78" s="47"/>
    </row>
    <row r="79" spans="2:43" x14ac:dyDescent="0.2">
      <c r="B79" s="22" t="s">
        <v>614</v>
      </c>
      <c r="C79" s="31"/>
      <c r="D79" s="28"/>
      <c r="E79" s="28"/>
      <c r="F79" s="28"/>
      <c r="G79" s="28"/>
      <c r="H79" s="28"/>
      <c r="I79" s="28"/>
      <c r="J79" s="28">
        <v>221368</v>
      </c>
      <c r="K79" s="28"/>
      <c r="L79" s="28">
        <v>221368</v>
      </c>
      <c r="N79">
        <f t="shared" si="35"/>
        <v>0</v>
      </c>
      <c r="O79">
        <f t="shared" si="35"/>
        <v>0</v>
      </c>
      <c r="P79">
        <f t="shared" si="35"/>
        <v>0</v>
      </c>
      <c r="Q79">
        <f t="shared" si="35"/>
        <v>0</v>
      </c>
      <c r="R79">
        <f t="shared" si="35"/>
        <v>0</v>
      </c>
      <c r="S79">
        <f t="shared" si="35"/>
        <v>0</v>
      </c>
      <c r="T79">
        <f t="shared" si="35"/>
        <v>0</v>
      </c>
      <c r="U79">
        <f t="shared" si="35"/>
        <v>1</v>
      </c>
      <c r="W79">
        <f t="shared" si="46"/>
        <v>0</v>
      </c>
      <c r="Y79">
        <f t="shared" si="47"/>
        <v>0</v>
      </c>
      <c r="Z79">
        <f t="shared" si="48"/>
        <v>0</v>
      </c>
      <c r="AA79">
        <f t="shared" si="49"/>
        <v>0</v>
      </c>
      <c r="AB79">
        <f t="shared" si="50"/>
        <v>0</v>
      </c>
      <c r="AC79">
        <f t="shared" si="51"/>
        <v>0</v>
      </c>
      <c r="AD79">
        <f t="shared" si="52"/>
        <v>0</v>
      </c>
      <c r="AF79" s="37">
        <f t="shared" si="39"/>
        <v>0</v>
      </c>
      <c r="AG79" s="44"/>
      <c r="AH79" s="37">
        <f t="shared" si="40"/>
        <v>0</v>
      </c>
      <c r="AI79" s="37">
        <f t="shared" si="41"/>
        <v>0</v>
      </c>
      <c r="AJ79" s="37">
        <f t="shared" si="42"/>
        <v>0</v>
      </c>
      <c r="AK79" s="37">
        <f t="shared" si="43"/>
        <v>0</v>
      </c>
      <c r="AL79" s="37">
        <f t="shared" si="45"/>
        <v>0</v>
      </c>
      <c r="AM79" s="37">
        <f t="shared" si="44"/>
        <v>0</v>
      </c>
      <c r="AN79">
        <f t="shared" si="36"/>
        <v>0</v>
      </c>
      <c r="AO79" s="45">
        <f t="shared" si="38"/>
        <v>0</v>
      </c>
      <c r="AP79" s="45" t="str">
        <f t="shared" si="37"/>
        <v/>
      </c>
      <c r="AQ79" s="47"/>
    </row>
    <row r="80" spans="2:43" x14ac:dyDescent="0.2">
      <c r="B80" s="22" t="s">
        <v>603</v>
      </c>
      <c r="C80" s="31"/>
      <c r="D80" s="28">
        <v>76918</v>
      </c>
      <c r="E80" s="28"/>
      <c r="F80" s="28"/>
      <c r="G80" s="28">
        <v>59969</v>
      </c>
      <c r="H80" s="28"/>
      <c r="I80" s="28">
        <v>295364</v>
      </c>
      <c r="J80" s="28"/>
      <c r="K80" s="28"/>
      <c r="L80" s="28">
        <v>432251</v>
      </c>
      <c r="N80">
        <f t="shared" si="35"/>
        <v>0</v>
      </c>
      <c r="O80">
        <f t="shared" si="35"/>
        <v>1</v>
      </c>
      <c r="P80">
        <f t="shared" si="35"/>
        <v>0</v>
      </c>
      <c r="Q80">
        <f t="shared" si="35"/>
        <v>0</v>
      </c>
      <c r="R80" s="26">
        <f t="shared" si="35"/>
        <v>1</v>
      </c>
      <c r="S80">
        <f t="shared" si="35"/>
        <v>0</v>
      </c>
      <c r="T80" s="26">
        <f t="shared" si="35"/>
        <v>1</v>
      </c>
      <c r="U80">
        <f t="shared" si="35"/>
        <v>0</v>
      </c>
      <c r="W80">
        <f t="shared" si="46"/>
        <v>0</v>
      </c>
      <c r="Y80">
        <f t="shared" si="47"/>
        <v>0</v>
      </c>
      <c r="Z80">
        <f t="shared" si="48"/>
        <v>0</v>
      </c>
      <c r="AA80">
        <f t="shared" si="49"/>
        <v>76918</v>
      </c>
      <c r="AB80">
        <f t="shared" si="50"/>
        <v>0</v>
      </c>
      <c r="AC80">
        <f t="shared" si="51"/>
        <v>76918</v>
      </c>
      <c r="AD80">
        <f t="shared" si="52"/>
        <v>0</v>
      </c>
      <c r="AF80" s="37">
        <f t="shared" si="39"/>
        <v>0</v>
      </c>
      <c r="AG80" s="44"/>
      <c r="AH80" s="37">
        <f t="shared" si="40"/>
        <v>0</v>
      </c>
      <c r="AI80" s="37">
        <f t="shared" si="41"/>
        <v>0</v>
      </c>
      <c r="AJ80" s="37">
        <f t="shared" si="42"/>
        <v>76918</v>
      </c>
      <c r="AK80" s="37">
        <f t="shared" si="43"/>
        <v>0</v>
      </c>
      <c r="AL80" s="37"/>
      <c r="AM80" s="37">
        <f t="shared" si="44"/>
        <v>0</v>
      </c>
      <c r="AN80">
        <f t="shared" si="36"/>
        <v>76918</v>
      </c>
      <c r="AO80" s="45">
        <f t="shared" si="38"/>
        <v>76918</v>
      </c>
      <c r="AP80" s="45" t="str">
        <f t="shared" si="37"/>
        <v/>
      </c>
      <c r="AQ80" s="47"/>
    </row>
    <row r="81" spans="2:43" x14ac:dyDescent="0.2">
      <c r="B81" s="22" t="s">
        <v>545</v>
      </c>
      <c r="C81" s="31"/>
      <c r="D81" s="28"/>
      <c r="E81" s="28">
        <v>1492701</v>
      </c>
      <c r="F81" s="28">
        <v>517252</v>
      </c>
      <c r="G81" s="28"/>
      <c r="H81" s="28">
        <v>852592</v>
      </c>
      <c r="I81" s="28">
        <v>275591</v>
      </c>
      <c r="J81" s="28"/>
      <c r="K81" s="28"/>
      <c r="L81" s="28">
        <v>3138136</v>
      </c>
      <c r="N81">
        <f t="shared" si="35"/>
        <v>0</v>
      </c>
      <c r="O81">
        <f t="shared" si="35"/>
        <v>0</v>
      </c>
      <c r="P81">
        <f t="shared" si="35"/>
        <v>1</v>
      </c>
      <c r="Q81">
        <f t="shared" si="35"/>
        <v>1</v>
      </c>
      <c r="R81">
        <f t="shared" si="35"/>
        <v>0</v>
      </c>
      <c r="S81">
        <f t="shared" si="35"/>
        <v>1</v>
      </c>
      <c r="T81">
        <f t="shared" si="35"/>
        <v>1</v>
      </c>
      <c r="U81">
        <f t="shared" ref="U81:U118" si="53">IF(J81&gt;0,1,0)</f>
        <v>0</v>
      </c>
      <c r="W81">
        <f t="shared" si="46"/>
        <v>0</v>
      </c>
      <c r="Y81">
        <f t="shared" si="47"/>
        <v>0</v>
      </c>
      <c r="Z81">
        <f t="shared" si="48"/>
        <v>0</v>
      </c>
      <c r="AA81">
        <f t="shared" si="49"/>
        <v>0</v>
      </c>
      <c r="AB81">
        <f t="shared" si="50"/>
        <v>0</v>
      </c>
      <c r="AC81">
        <f t="shared" si="51"/>
        <v>0</v>
      </c>
      <c r="AD81">
        <f t="shared" si="52"/>
        <v>0</v>
      </c>
      <c r="AF81" s="37">
        <f t="shared" si="39"/>
        <v>0</v>
      </c>
      <c r="AG81" s="44"/>
      <c r="AH81" s="37">
        <f t="shared" si="40"/>
        <v>0</v>
      </c>
      <c r="AI81" s="37">
        <f t="shared" si="41"/>
        <v>0</v>
      </c>
      <c r="AJ81" s="37">
        <f t="shared" si="42"/>
        <v>0</v>
      </c>
      <c r="AK81" s="37">
        <f t="shared" si="43"/>
        <v>0</v>
      </c>
      <c r="AL81" s="37">
        <f t="shared" si="45"/>
        <v>0</v>
      </c>
      <c r="AM81" s="37">
        <f t="shared" si="44"/>
        <v>0</v>
      </c>
      <c r="AN81">
        <f t="shared" si="36"/>
        <v>0</v>
      </c>
      <c r="AO81" s="45">
        <f t="shared" si="38"/>
        <v>0</v>
      </c>
      <c r="AP81" s="45" t="str">
        <f t="shared" si="37"/>
        <v/>
      </c>
      <c r="AQ81" s="47"/>
    </row>
    <row r="82" spans="2:43" x14ac:dyDescent="0.2">
      <c r="B82" s="22" t="s">
        <v>595</v>
      </c>
      <c r="C82" s="31">
        <v>292652</v>
      </c>
      <c r="D82" s="28"/>
      <c r="E82" s="28"/>
      <c r="F82" s="28"/>
      <c r="G82" s="28">
        <v>1141198</v>
      </c>
      <c r="H82" s="28"/>
      <c r="I82" s="28">
        <v>37078</v>
      </c>
      <c r="J82" s="28"/>
      <c r="K82" s="28"/>
      <c r="L82" s="28">
        <v>1470928</v>
      </c>
      <c r="N82">
        <f t="shared" ref="N82:T118" si="54">IF(C82&gt;0,1,0)</f>
        <v>1</v>
      </c>
      <c r="O82">
        <f t="shared" si="54"/>
        <v>0</v>
      </c>
      <c r="P82">
        <f t="shared" si="54"/>
        <v>0</v>
      </c>
      <c r="Q82">
        <f t="shared" si="54"/>
        <v>0</v>
      </c>
      <c r="R82">
        <f t="shared" si="54"/>
        <v>1</v>
      </c>
      <c r="S82">
        <f t="shared" si="54"/>
        <v>0</v>
      </c>
      <c r="T82">
        <f t="shared" si="54"/>
        <v>1</v>
      </c>
      <c r="U82">
        <f t="shared" si="53"/>
        <v>0</v>
      </c>
      <c r="W82">
        <f t="shared" si="46"/>
        <v>0</v>
      </c>
      <c r="Y82">
        <f t="shared" si="47"/>
        <v>0</v>
      </c>
      <c r="Z82">
        <f t="shared" si="48"/>
        <v>0</v>
      </c>
      <c r="AA82">
        <f t="shared" si="49"/>
        <v>0</v>
      </c>
      <c r="AB82">
        <f t="shared" si="50"/>
        <v>0</v>
      </c>
      <c r="AC82">
        <f t="shared" si="51"/>
        <v>0</v>
      </c>
      <c r="AD82">
        <f t="shared" si="52"/>
        <v>0</v>
      </c>
      <c r="AF82" s="37">
        <f t="shared" si="39"/>
        <v>0</v>
      </c>
      <c r="AG82" s="44"/>
      <c r="AH82" s="37">
        <f t="shared" si="40"/>
        <v>0</v>
      </c>
      <c r="AI82" s="37">
        <f t="shared" si="41"/>
        <v>0</v>
      </c>
      <c r="AJ82" s="37">
        <f t="shared" si="42"/>
        <v>0</v>
      </c>
      <c r="AK82" s="37">
        <f t="shared" si="43"/>
        <v>0</v>
      </c>
      <c r="AL82" s="37">
        <f t="shared" si="45"/>
        <v>0</v>
      </c>
      <c r="AM82" s="37">
        <f t="shared" si="44"/>
        <v>0</v>
      </c>
      <c r="AN82">
        <f t="shared" si="36"/>
        <v>0</v>
      </c>
      <c r="AO82" s="45">
        <f t="shared" si="38"/>
        <v>0</v>
      </c>
      <c r="AP82" s="45" t="str">
        <f t="shared" si="37"/>
        <v/>
      </c>
      <c r="AQ82" s="47"/>
    </row>
    <row r="83" spans="2:43" x14ac:dyDescent="0.2">
      <c r="B83" s="22" t="s">
        <v>582</v>
      </c>
      <c r="C83" s="31"/>
      <c r="D83" s="28">
        <v>62507</v>
      </c>
      <c r="E83" s="28"/>
      <c r="F83" s="28"/>
      <c r="G83" s="28">
        <v>773019</v>
      </c>
      <c r="H83" s="28"/>
      <c r="I83" s="28"/>
      <c r="J83" s="28">
        <v>236517</v>
      </c>
      <c r="K83" s="28"/>
      <c r="L83" s="28">
        <v>1072043</v>
      </c>
      <c r="N83">
        <f t="shared" si="54"/>
        <v>0</v>
      </c>
      <c r="O83">
        <f t="shared" si="54"/>
        <v>1</v>
      </c>
      <c r="P83">
        <f t="shared" si="54"/>
        <v>0</v>
      </c>
      <c r="Q83">
        <f t="shared" si="54"/>
        <v>0</v>
      </c>
      <c r="R83" s="26">
        <f t="shared" si="54"/>
        <v>1</v>
      </c>
      <c r="S83">
        <f t="shared" si="54"/>
        <v>0</v>
      </c>
      <c r="T83">
        <f t="shared" si="54"/>
        <v>0</v>
      </c>
      <c r="U83" s="26">
        <f t="shared" si="53"/>
        <v>1</v>
      </c>
      <c r="W83">
        <f t="shared" si="46"/>
        <v>0</v>
      </c>
      <c r="Y83">
        <f t="shared" si="47"/>
        <v>0</v>
      </c>
      <c r="Z83">
        <f t="shared" si="48"/>
        <v>0</v>
      </c>
      <c r="AA83">
        <f t="shared" si="49"/>
        <v>62507</v>
      </c>
      <c r="AB83">
        <f t="shared" si="50"/>
        <v>0</v>
      </c>
      <c r="AC83">
        <f t="shared" si="51"/>
        <v>0</v>
      </c>
      <c r="AD83">
        <f t="shared" si="52"/>
        <v>62507</v>
      </c>
      <c r="AF83" s="37">
        <f t="shared" si="39"/>
        <v>0</v>
      </c>
      <c r="AG83" s="44"/>
      <c r="AH83" s="37">
        <f t="shared" si="40"/>
        <v>0</v>
      </c>
      <c r="AI83" s="37">
        <f t="shared" si="41"/>
        <v>0</v>
      </c>
      <c r="AJ83" s="37"/>
      <c r="AK83" s="37">
        <f t="shared" si="43"/>
        <v>0</v>
      </c>
      <c r="AL83" s="37">
        <f t="shared" si="45"/>
        <v>0</v>
      </c>
      <c r="AM83" s="37">
        <f t="shared" si="44"/>
        <v>62507</v>
      </c>
      <c r="AN83">
        <f t="shared" si="36"/>
        <v>62507</v>
      </c>
      <c r="AO83" s="45">
        <f t="shared" si="38"/>
        <v>62507</v>
      </c>
      <c r="AP83" s="45" t="str">
        <f t="shared" si="37"/>
        <v/>
      </c>
      <c r="AQ83" s="47"/>
    </row>
    <row r="84" spans="2:43" x14ac:dyDescent="0.2">
      <c r="B84" s="22" t="s">
        <v>608</v>
      </c>
      <c r="C84" s="31">
        <v>424240</v>
      </c>
      <c r="D84" s="28"/>
      <c r="E84" s="28">
        <v>67551</v>
      </c>
      <c r="F84" s="28">
        <v>1045385</v>
      </c>
      <c r="G84" s="28"/>
      <c r="H84" s="28"/>
      <c r="I84" s="28">
        <v>212215</v>
      </c>
      <c r="J84" s="28"/>
      <c r="K84" s="28"/>
      <c r="L84" s="28">
        <v>1749391</v>
      </c>
      <c r="N84">
        <f t="shared" si="54"/>
        <v>1</v>
      </c>
      <c r="O84">
        <f t="shared" si="54"/>
        <v>0</v>
      </c>
      <c r="P84">
        <f t="shared" si="54"/>
        <v>1</v>
      </c>
      <c r="Q84">
        <f t="shared" si="54"/>
        <v>1</v>
      </c>
      <c r="R84">
        <f t="shared" si="54"/>
        <v>0</v>
      </c>
      <c r="S84">
        <f t="shared" si="54"/>
        <v>0</v>
      </c>
      <c r="T84">
        <f t="shared" si="54"/>
        <v>1</v>
      </c>
      <c r="U84">
        <f t="shared" si="53"/>
        <v>0</v>
      </c>
      <c r="W84">
        <f t="shared" si="46"/>
        <v>0</v>
      </c>
      <c r="Y84">
        <f t="shared" si="47"/>
        <v>0</v>
      </c>
      <c r="Z84">
        <f t="shared" si="48"/>
        <v>0</v>
      </c>
      <c r="AA84">
        <f t="shared" si="49"/>
        <v>0</v>
      </c>
      <c r="AB84">
        <f t="shared" si="50"/>
        <v>0</v>
      </c>
      <c r="AC84">
        <f t="shared" si="51"/>
        <v>0</v>
      </c>
      <c r="AD84">
        <f t="shared" si="52"/>
        <v>0</v>
      </c>
      <c r="AF84" s="37">
        <f t="shared" si="39"/>
        <v>0</v>
      </c>
      <c r="AG84" s="44"/>
      <c r="AH84" s="37">
        <f t="shared" si="40"/>
        <v>0</v>
      </c>
      <c r="AI84" s="37">
        <f t="shared" si="41"/>
        <v>0</v>
      </c>
      <c r="AJ84" s="37">
        <f t="shared" si="42"/>
        <v>0</v>
      </c>
      <c r="AK84" s="37">
        <f t="shared" si="43"/>
        <v>0</v>
      </c>
      <c r="AL84" s="37">
        <f t="shared" si="45"/>
        <v>0</v>
      </c>
      <c r="AM84" s="37">
        <f t="shared" si="44"/>
        <v>0</v>
      </c>
      <c r="AN84">
        <f t="shared" si="36"/>
        <v>0</v>
      </c>
      <c r="AO84" s="45">
        <f t="shared" si="38"/>
        <v>0</v>
      </c>
      <c r="AP84" s="45" t="str">
        <f t="shared" si="37"/>
        <v/>
      </c>
      <c r="AQ84" s="47"/>
    </row>
    <row r="85" spans="2:43" x14ac:dyDescent="0.2">
      <c r="B85" s="22" t="s">
        <v>613</v>
      </c>
      <c r="C85" s="31">
        <v>68619</v>
      </c>
      <c r="D85" s="28"/>
      <c r="E85" s="28"/>
      <c r="F85" s="28"/>
      <c r="G85" s="28"/>
      <c r="H85" s="28"/>
      <c r="I85" s="28"/>
      <c r="J85" s="28">
        <v>255968</v>
      </c>
      <c r="K85" s="28"/>
      <c r="L85" s="28">
        <v>324587</v>
      </c>
      <c r="N85">
        <f t="shared" si="54"/>
        <v>1</v>
      </c>
      <c r="O85">
        <f t="shared" si="54"/>
        <v>0</v>
      </c>
      <c r="P85">
        <f t="shared" si="54"/>
        <v>0</v>
      </c>
      <c r="Q85">
        <f t="shared" si="54"/>
        <v>0</v>
      </c>
      <c r="R85">
        <f t="shared" si="54"/>
        <v>0</v>
      </c>
      <c r="S85">
        <f t="shared" si="54"/>
        <v>0</v>
      </c>
      <c r="T85">
        <f t="shared" si="54"/>
        <v>0</v>
      </c>
      <c r="U85">
        <f t="shared" si="53"/>
        <v>1</v>
      </c>
      <c r="W85">
        <f t="shared" si="46"/>
        <v>0</v>
      </c>
      <c r="Y85">
        <f t="shared" si="47"/>
        <v>0</v>
      </c>
      <c r="Z85">
        <f t="shared" si="48"/>
        <v>0</v>
      </c>
      <c r="AA85">
        <f t="shared" si="49"/>
        <v>0</v>
      </c>
      <c r="AB85">
        <f t="shared" si="50"/>
        <v>0</v>
      </c>
      <c r="AC85">
        <f t="shared" si="51"/>
        <v>0</v>
      </c>
      <c r="AD85">
        <f t="shared" si="52"/>
        <v>0</v>
      </c>
      <c r="AF85" s="37">
        <f t="shared" si="39"/>
        <v>0</v>
      </c>
      <c r="AG85" s="44"/>
      <c r="AH85" s="37">
        <f t="shared" si="40"/>
        <v>0</v>
      </c>
      <c r="AI85" s="37">
        <f t="shared" si="41"/>
        <v>0</v>
      </c>
      <c r="AJ85" s="37">
        <f t="shared" si="42"/>
        <v>0</v>
      </c>
      <c r="AK85" s="37">
        <f t="shared" si="43"/>
        <v>0</v>
      </c>
      <c r="AL85" s="37">
        <f t="shared" si="45"/>
        <v>0</v>
      </c>
      <c r="AM85" s="37">
        <f t="shared" si="44"/>
        <v>0</v>
      </c>
      <c r="AN85">
        <f t="shared" si="36"/>
        <v>0</v>
      </c>
      <c r="AO85" s="45">
        <f t="shared" si="38"/>
        <v>0</v>
      </c>
      <c r="AP85" s="45" t="str">
        <f t="shared" si="37"/>
        <v/>
      </c>
      <c r="AQ85" s="47"/>
    </row>
    <row r="86" spans="2:43" x14ac:dyDescent="0.2">
      <c r="B86" s="22" t="s">
        <v>602</v>
      </c>
      <c r="C86" s="31"/>
      <c r="D86" s="28">
        <v>115444</v>
      </c>
      <c r="E86" s="28">
        <v>520248</v>
      </c>
      <c r="F86" s="28">
        <v>32717</v>
      </c>
      <c r="G86" s="28"/>
      <c r="H86" s="28"/>
      <c r="I86" s="28"/>
      <c r="J86" s="28"/>
      <c r="K86" s="28"/>
      <c r="L86" s="28">
        <v>668409</v>
      </c>
      <c r="N86">
        <f t="shared" si="54"/>
        <v>0</v>
      </c>
      <c r="O86">
        <f t="shared" si="54"/>
        <v>1</v>
      </c>
      <c r="P86" s="26">
        <f t="shared" si="54"/>
        <v>1</v>
      </c>
      <c r="Q86" s="26">
        <f t="shared" si="54"/>
        <v>1</v>
      </c>
      <c r="R86">
        <f t="shared" si="54"/>
        <v>0</v>
      </c>
      <c r="S86">
        <f t="shared" si="54"/>
        <v>0</v>
      </c>
      <c r="T86">
        <f t="shared" si="54"/>
        <v>0</v>
      </c>
      <c r="U86">
        <f t="shared" si="53"/>
        <v>0</v>
      </c>
      <c r="W86">
        <f t="shared" si="46"/>
        <v>0</v>
      </c>
      <c r="Y86">
        <f t="shared" si="47"/>
        <v>115444</v>
      </c>
      <c r="Z86">
        <f t="shared" si="48"/>
        <v>115444</v>
      </c>
      <c r="AA86">
        <f t="shared" si="49"/>
        <v>0</v>
      </c>
      <c r="AB86">
        <f t="shared" si="50"/>
        <v>0</v>
      </c>
      <c r="AC86">
        <f t="shared" si="51"/>
        <v>0</v>
      </c>
      <c r="AD86">
        <f t="shared" si="52"/>
        <v>0</v>
      </c>
      <c r="AF86" s="37">
        <f t="shared" si="39"/>
        <v>0</v>
      </c>
      <c r="AG86" s="44"/>
      <c r="AH86" s="37">
        <f t="shared" si="40"/>
        <v>115444</v>
      </c>
      <c r="AI86" s="37"/>
      <c r="AJ86" s="37">
        <f t="shared" si="42"/>
        <v>0</v>
      </c>
      <c r="AK86" s="37">
        <f t="shared" si="43"/>
        <v>0</v>
      </c>
      <c r="AL86" s="37">
        <f t="shared" si="45"/>
        <v>0</v>
      </c>
      <c r="AM86" s="37">
        <f t="shared" si="44"/>
        <v>0</v>
      </c>
      <c r="AN86">
        <f t="shared" si="36"/>
        <v>115444</v>
      </c>
      <c r="AO86" s="45">
        <f t="shared" si="38"/>
        <v>115444</v>
      </c>
      <c r="AP86" s="45" t="str">
        <f t="shared" si="37"/>
        <v/>
      </c>
      <c r="AQ86" s="47"/>
    </row>
    <row r="87" spans="2:43" x14ac:dyDescent="0.2">
      <c r="B87" s="22" t="s">
        <v>626</v>
      </c>
      <c r="C87" s="31"/>
      <c r="D87" s="28"/>
      <c r="E87" s="28"/>
      <c r="F87" s="28"/>
      <c r="G87" s="28"/>
      <c r="H87" s="28">
        <v>236489</v>
      </c>
      <c r="I87" s="28"/>
      <c r="J87" s="28"/>
      <c r="K87" s="28"/>
      <c r="L87" s="28">
        <v>236489</v>
      </c>
      <c r="N87">
        <f t="shared" si="54"/>
        <v>0</v>
      </c>
      <c r="O87">
        <f t="shared" si="54"/>
        <v>0</v>
      </c>
      <c r="P87">
        <f t="shared" si="54"/>
        <v>0</v>
      </c>
      <c r="Q87">
        <f t="shared" si="54"/>
        <v>0</v>
      </c>
      <c r="R87">
        <f t="shared" si="54"/>
        <v>0</v>
      </c>
      <c r="S87">
        <f t="shared" si="54"/>
        <v>1</v>
      </c>
      <c r="T87">
        <f t="shared" si="54"/>
        <v>0</v>
      </c>
      <c r="U87">
        <f t="shared" si="53"/>
        <v>0</v>
      </c>
      <c r="W87">
        <f t="shared" si="46"/>
        <v>0</v>
      </c>
      <c r="Y87">
        <f t="shared" si="47"/>
        <v>0</v>
      </c>
      <c r="Z87">
        <f t="shared" si="48"/>
        <v>0</v>
      </c>
      <c r="AA87">
        <f t="shared" si="49"/>
        <v>0</v>
      </c>
      <c r="AB87">
        <f t="shared" si="50"/>
        <v>0</v>
      </c>
      <c r="AC87">
        <f t="shared" si="51"/>
        <v>0</v>
      </c>
      <c r="AD87">
        <f t="shared" si="52"/>
        <v>0</v>
      </c>
      <c r="AF87" s="37">
        <f t="shared" si="39"/>
        <v>0</v>
      </c>
      <c r="AG87" s="44"/>
      <c r="AH87" s="37">
        <f t="shared" si="40"/>
        <v>0</v>
      </c>
      <c r="AI87" s="37">
        <f t="shared" si="41"/>
        <v>0</v>
      </c>
      <c r="AJ87" s="37">
        <f t="shared" si="42"/>
        <v>0</v>
      </c>
      <c r="AK87" s="37">
        <f t="shared" si="43"/>
        <v>0</v>
      </c>
      <c r="AL87" s="37">
        <f t="shared" si="45"/>
        <v>0</v>
      </c>
      <c r="AM87" s="37">
        <f t="shared" si="44"/>
        <v>0</v>
      </c>
      <c r="AN87">
        <f t="shared" si="36"/>
        <v>0</v>
      </c>
      <c r="AO87" s="45">
        <f t="shared" si="38"/>
        <v>0</v>
      </c>
      <c r="AP87" s="45" t="str">
        <f t="shared" si="37"/>
        <v/>
      </c>
      <c r="AQ87" s="47"/>
    </row>
    <row r="88" spans="2:43" x14ac:dyDescent="0.2">
      <c r="B88" s="22" t="s">
        <v>609</v>
      </c>
      <c r="C88" s="31"/>
      <c r="D88" s="28">
        <v>95084</v>
      </c>
      <c r="E88" s="28"/>
      <c r="F88" s="28"/>
      <c r="G88" s="28"/>
      <c r="H88" s="28"/>
      <c r="I88" s="28">
        <v>173472</v>
      </c>
      <c r="J88" s="28"/>
      <c r="K88" s="28"/>
      <c r="L88" s="28">
        <v>268556</v>
      </c>
      <c r="N88">
        <f t="shared" si="54"/>
        <v>0</v>
      </c>
      <c r="O88">
        <f t="shared" si="54"/>
        <v>1</v>
      </c>
      <c r="P88">
        <f t="shared" si="54"/>
        <v>0</v>
      </c>
      <c r="Q88">
        <f t="shared" si="54"/>
        <v>0</v>
      </c>
      <c r="R88">
        <f t="shared" si="54"/>
        <v>0</v>
      </c>
      <c r="S88">
        <f t="shared" si="54"/>
        <v>0</v>
      </c>
      <c r="T88" s="26">
        <f t="shared" si="54"/>
        <v>1</v>
      </c>
      <c r="U88">
        <f t="shared" si="53"/>
        <v>0</v>
      </c>
      <c r="W88">
        <f t="shared" si="46"/>
        <v>0</v>
      </c>
      <c r="Y88">
        <f t="shared" si="47"/>
        <v>0</v>
      </c>
      <c r="Z88">
        <f t="shared" si="48"/>
        <v>0</v>
      </c>
      <c r="AA88">
        <f t="shared" si="49"/>
        <v>0</v>
      </c>
      <c r="AB88">
        <f t="shared" si="50"/>
        <v>0</v>
      </c>
      <c r="AC88">
        <f t="shared" si="51"/>
        <v>95084</v>
      </c>
      <c r="AD88">
        <f t="shared" si="52"/>
        <v>0</v>
      </c>
      <c r="AF88" s="37">
        <f t="shared" si="39"/>
        <v>0</v>
      </c>
      <c r="AG88" s="44"/>
      <c r="AH88" s="37">
        <f t="shared" si="40"/>
        <v>0</v>
      </c>
      <c r="AI88" s="37">
        <f t="shared" si="41"/>
        <v>0</v>
      </c>
      <c r="AJ88" s="37">
        <f t="shared" si="42"/>
        <v>0</v>
      </c>
      <c r="AK88" s="37">
        <f t="shared" si="43"/>
        <v>0</v>
      </c>
      <c r="AL88" s="37">
        <f t="shared" si="45"/>
        <v>95084</v>
      </c>
      <c r="AM88" s="37">
        <f t="shared" si="44"/>
        <v>0</v>
      </c>
      <c r="AN88">
        <f t="shared" si="36"/>
        <v>95084</v>
      </c>
      <c r="AO88" s="45">
        <f t="shared" si="38"/>
        <v>95084</v>
      </c>
      <c r="AP88" s="45" t="str">
        <f t="shared" si="37"/>
        <v/>
      </c>
      <c r="AQ88" s="47"/>
    </row>
    <row r="89" spans="2:43" x14ac:dyDescent="0.2">
      <c r="B89" s="22" t="s">
        <v>596</v>
      </c>
      <c r="C89" s="31">
        <v>160099</v>
      </c>
      <c r="D89" s="28">
        <v>313672</v>
      </c>
      <c r="E89" s="28"/>
      <c r="F89" s="28"/>
      <c r="G89" s="28">
        <v>196583</v>
      </c>
      <c r="H89" s="28"/>
      <c r="I89" s="28"/>
      <c r="J89" s="28"/>
      <c r="K89" s="28"/>
      <c r="L89" s="28">
        <v>670354</v>
      </c>
      <c r="N89" s="26">
        <f t="shared" si="54"/>
        <v>1</v>
      </c>
      <c r="O89">
        <f t="shared" si="54"/>
        <v>1</v>
      </c>
      <c r="P89">
        <f t="shared" si="54"/>
        <v>0</v>
      </c>
      <c r="Q89">
        <f t="shared" si="54"/>
        <v>0</v>
      </c>
      <c r="R89" s="26">
        <f t="shared" si="54"/>
        <v>1</v>
      </c>
      <c r="S89">
        <f t="shared" si="54"/>
        <v>0</v>
      </c>
      <c r="T89">
        <f t="shared" si="54"/>
        <v>0</v>
      </c>
      <c r="U89">
        <f t="shared" si="53"/>
        <v>0</v>
      </c>
      <c r="W89">
        <f t="shared" si="46"/>
        <v>313672</v>
      </c>
      <c r="Y89">
        <f t="shared" si="47"/>
        <v>0</v>
      </c>
      <c r="Z89">
        <f t="shared" si="48"/>
        <v>0</v>
      </c>
      <c r="AA89">
        <f t="shared" si="49"/>
        <v>313672</v>
      </c>
      <c r="AB89">
        <f t="shared" si="50"/>
        <v>0</v>
      </c>
      <c r="AC89">
        <f t="shared" si="51"/>
        <v>0</v>
      </c>
      <c r="AD89">
        <f t="shared" si="52"/>
        <v>0</v>
      </c>
      <c r="AF89" s="37">
        <f t="shared" si="39"/>
        <v>313672</v>
      </c>
      <c r="AG89" s="44"/>
      <c r="AH89" s="37"/>
      <c r="AI89" s="37"/>
      <c r="AJ89" s="37"/>
      <c r="AK89" s="37"/>
      <c r="AL89" s="37"/>
      <c r="AM89" s="37">
        <f t="shared" si="44"/>
        <v>0</v>
      </c>
      <c r="AN89">
        <f t="shared" si="36"/>
        <v>313672</v>
      </c>
      <c r="AO89" s="45">
        <f t="shared" si="38"/>
        <v>313672</v>
      </c>
      <c r="AP89" s="45" t="str">
        <f t="shared" si="37"/>
        <v/>
      </c>
      <c r="AQ89" s="47"/>
    </row>
    <row r="90" spans="2:43" x14ac:dyDescent="0.2">
      <c r="B90" s="22" t="s">
        <v>646</v>
      </c>
      <c r="C90" s="31"/>
      <c r="D90" s="28"/>
      <c r="E90" s="28"/>
      <c r="F90" s="28"/>
      <c r="G90" s="28"/>
      <c r="H90" s="28">
        <v>591103</v>
      </c>
      <c r="I90" s="28"/>
      <c r="J90" s="28">
        <v>253359</v>
      </c>
      <c r="K90" s="28"/>
      <c r="L90" s="28">
        <v>844462</v>
      </c>
      <c r="N90">
        <f t="shared" si="54"/>
        <v>0</v>
      </c>
      <c r="O90">
        <f t="shared" si="54"/>
        <v>0</v>
      </c>
      <c r="P90">
        <f t="shared" si="54"/>
        <v>0</v>
      </c>
      <c r="Q90">
        <f t="shared" si="54"/>
        <v>0</v>
      </c>
      <c r="R90">
        <f t="shared" si="54"/>
        <v>0</v>
      </c>
      <c r="S90">
        <f t="shared" si="54"/>
        <v>1</v>
      </c>
      <c r="T90">
        <f t="shared" si="54"/>
        <v>0</v>
      </c>
      <c r="U90">
        <f t="shared" si="53"/>
        <v>1</v>
      </c>
      <c r="W90">
        <f t="shared" si="46"/>
        <v>0</v>
      </c>
      <c r="Y90">
        <f t="shared" si="47"/>
        <v>0</v>
      </c>
      <c r="Z90">
        <f t="shared" si="48"/>
        <v>0</v>
      </c>
      <c r="AA90">
        <f t="shared" si="49"/>
        <v>0</v>
      </c>
      <c r="AB90">
        <f t="shared" si="50"/>
        <v>0</v>
      </c>
      <c r="AC90">
        <f t="shared" si="51"/>
        <v>0</v>
      </c>
      <c r="AD90">
        <f t="shared" si="52"/>
        <v>0</v>
      </c>
      <c r="AF90" s="37">
        <f t="shared" si="39"/>
        <v>0</v>
      </c>
      <c r="AG90" s="44"/>
      <c r="AH90" s="37">
        <f t="shared" si="40"/>
        <v>0</v>
      </c>
      <c r="AI90" s="37">
        <f t="shared" si="41"/>
        <v>0</v>
      </c>
      <c r="AJ90" s="37">
        <f t="shared" si="42"/>
        <v>0</v>
      </c>
      <c r="AK90" s="37">
        <f t="shared" si="43"/>
        <v>0</v>
      </c>
      <c r="AL90" s="37">
        <f t="shared" si="45"/>
        <v>0</v>
      </c>
      <c r="AM90" s="37">
        <f t="shared" si="44"/>
        <v>0</v>
      </c>
      <c r="AN90">
        <f t="shared" si="36"/>
        <v>0</v>
      </c>
      <c r="AO90" s="45">
        <f t="shared" si="38"/>
        <v>0</v>
      </c>
      <c r="AP90" s="45" t="str">
        <f t="shared" si="37"/>
        <v/>
      </c>
      <c r="AQ90" s="47"/>
    </row>
    <row r="91" spans="2:43" x14ac:dyDescent="0.2">
      <c r="B91" s="22" t="s">
        <v>564</v>
      </c>
      <c r="C91" s="31"/>
      <c r="D91" s="28">
        <v>293041</v>
      </c>
      <c r="E91" s="28">
        <v>133502</v>
      </c>
      <c r="F91" s="28">
        <v>58696</v>
      </c>
      <c r="G91" s="28">
        <v>786202</v>
      </c>
      <c r="H91" s="28"/>
      <c r="I91" s="28">
        <v>400958</v>
      </c>
      <c r="J91" s="28"/>
      <c r="K91" s="28"/>
      <c r="L91" s="28">
        <v>1672399</v>
      </c>
      <c r="N91">
        <f t="shared" si="54"/>
        <v>0</v>
      </c>
      <c r="O91">
        <f t="shared" si="54"/>
        <v>1</v>
      </c>
      <c r="P91" s="26">
        <f t="shared" si="54"/>
        <v>1</v>
      </c>
      <c r="Q91" s="26">
        <f t="shared" si="54"/>
        <v>1</v>
      </c>
      <c r="R91" s="26">
        <f t="shared" si="54"/>
        <v>1</v>
      </c>
      <c r="S91">
        <f t="shared" si="54"/>
        <v>0</v>
      </c>
      <c r="T91" s="26">
        <f t="shared" si="54"/>
        <v>1</v>
      </c>
      <c r="U91">
        <f t="shared" si="53"/>
        <v>0</v>
      </c>
      <c r="W91">
        <f t="shared" si="46"/>
        <v>0</v>
      </c>
      <c r="Y91">
        <f t="shared" si="47"/>
        <v>293041</v>
      </c>
      <c r="Z91">
        <f t="shared" si="48"/>
        <v>293041</v>
      </c>
      <c r="AA91">
        <f t="shared" si="49"/>
        <v>293041</v>
      </c>
      <c r="AB91">
        <f t="shared" si="50"/>
        <v>0</v>
      </c>
      <c r="AC91">
        <f t="shared" si="51"/>
        <v>293041</v>
      </c>
      <c r="AD91">
        <f t="shared" si="52"/>
        <v>0</v>
      </c>
      <c r="AF91" s="37">
        <f t="shared" si="39"/>
        <v>0</v>
      </c>
      <c r="AG91" s="44"/>
      <c r="AH91" s="37">
        <f t="shared" si="40"/>
        <v>293041</v>
      </c>
      <c r="AI91" s="37"/>
      <c r="AJ91" s="37"/>
      <c r="AK91" s="37">
        <f t="shared" si="43"/>
        <v>0</v>
      </c>
      <c r="AL91" s="37"/>
      <c r="AM91" s="37">
        <f t="shared" si="44"/>
        <v>0</v>
      </c>
      <c r="AN91">
        <f t="shared" si="36"/>
        <v>293041</v>
      </c>
      <c r="AO91" s="45">
        <f t="shared" si="38"/>
        <v>293041</v>
      </c>
      <c r="AP91" s="45" t="str">
        <f t="shared" si="37"/>
        <v/>
      </c>
      <c r="AQ91" s="47"/>
    </row>
    <row r="92" spans="2:43" x14ac:dyDescent="0.2">
      <c r="B92" s="22" t="s">
        <v>615</v>
      </c>
      <c r="C92" s="31">
        <v>180002</v>
      </c>
      <c r="D92" s="28"/>
      <c r="E92" s="28"/>
      <c r="F92" s="28"/>
      <c r="G92" s="28"/>
      <c r="H92" s="28">
        <v>671952</v>
      </c>
      <c r="I92" s="28"/>
      <c r="J92" s="28">
        <v>197031</v>
      </c>
      <c r="K92" s="28"/>
      <c r="L92" s="28">
        <v>1048985</v>
      </c>
      <c r="N92">
        <f t="shared" si="54"/>
        <v>1</v>
      </c>
      <c r="O92">
        <f t="shared" si="54"/>
        <v>0</v>
      </c>
      <c r="P92">
        <f t="shared" si="54"/>
        <v>0</v>
      </c>
      <c r="Q92">
        <f t="shared" si="54"/>
        <v>0</v>
      </c>
      <c r="R92">
        <f t="shared" si="54"/>
        <v>0</v>
      </c>
      <c r="S92">
        <f t="shared" si="54"/>
        <v>1</v>
      </c>
      <c r="T92">
        <f t="shared" si="54"/>
        <v>0</v>
      </c>
      <c r="U92">
        <f t="shared" si="53"/>
        <v>1</v>
      </c>
      <c r="W92">
        <f t="shared" si="46"/>
        <v>0</v>
      </c>
      <c r="Y92">
        <f t="shared" si="47"/>
        <v>0</v>
      </c>
      <c r="Z92">
        <f t="shared" si="48"/>
        <v>0</v>
      </c>
      <c r="AA92">
        <f t="shared" si="49"/>
        <v>0</v>
      </c>
      <c r="AB92">
        <f t="shared" si="50"/>
        <v>0</v>
      </c>
      <c r="AC92">
        <f t="shared" si="51"/>
        <v>0</v>
      </c>
      <c r="AD92">
        <f t="shared" si="52"/>
        <v>0</v>
      </c>
      <c r="AF92" s="37">
        <f t="shared" si="39"/>
        <v>0</v>
      </c>
      <c r="AG92" s="44"/>
      <c r="AH92" s="37">
        <f t="shared" si="40"/>
        <v>0</v>
      </c>
      <c r="AI92" s="37">
        <f t="shared" si="41"/>
        <v>0</v>
      </c>
      <c r="AJ92" s="37">
        <f t="shared" si="42"/>
        <v>0</v>
      </c>
      <c r="AK92" s="37">
        <f t="shared" si="43"/>
        <v>0</v>
      </c>
      <c r="AL92" s="37">
        <f t="shared" si="45"/>
        <v>0</v>
      </c>
      <c r="AM92" s="37">
        <f t="shared" si="44"/>
        <v>0</v>
      </c>
      <c r="AN92">
        <f t="shared" si="36"/>
        <v>0</v>
      </c>
      <c r="AO92" s="45">
        <f t="shared" si="38"/>
        <v>0</v>
      </c>
      <c r="AP92" s="45" t="str">
        <f t="shared" si="37"/>
        <v/>
      </c>
      <c r="AQ92" s="47"/>
    </row>
    <row r="93" spans="2:43" x14ac:dyDescent="0.2">
      <c r="B93" s="22" t="s">
        <v>585</v>
      </c>
      <c r="C93" s="31"/>
      <c r="D93" s="28">
        <v>47856</v>
      </c>
      <c r="E93" s="28">
        <v>771559</v>
      </c>
      <c r="F93" s="28">
        <v>1130199</v>
      </c>
      <c r="G93" s="28"/>
      <c r="H93" s="28"/>
      <c r="I93" s="28">
        <v>511309</v>
      </c>
      <c r="J93" s="28"/>
      <c r="K93" s="28"/>
      <c r="L93" s="28">
        <v>2460923</v>
      </c>
      <c r="N93">
        <f t="shared" si="54"/>
        <v>0</v>
      </c>
      <c r="O93">
        <f t="shared" si="54"/>
        <v>1</v>
      </c>
      <c r="P93" s="26">
        <f t="shared" si="54"/>
        <v>1</v>
      </c>
      <c r="Q93" s="26">
        <f t="shared" si="54"/>
        <v>1</v>
      </c>
      <c r="R93">
        <f t="shared" si="54"/>
        <v>0</v>
      </c>
      <c r="S93">
        <f t="shared" si="54"/>
        <v>0</v>
      </c>
      <c r="T93" s="26">
        <f t="shared" si="54"/>
        <v>1</v>
      </c>
      <c r="U93">
        <f t="shared" si="53"/>
        <v>0</v>
      </c>
      <c r="W93">
        <f t="shared" si="46"/>
        <v>0</v>
      </c>
      <c r="Y93">
        <f t="shared" si="47"/>
        <v>47856</v>
      </c>
      <c r="Z93">
        <f t="shared" si="48"/>
        <v>47856</v>
      </c>
      <c r="AA93">
        <f t="shared" si="49"/>
        <v>0</v>
      </c>
      <c r="AB93">
        <f t="shared" si="50"/>
        <v>0</v>
      </c>
      <c r="AC93">
        <f t="shared" si="51"/>
        <v>47856</v>
      </c>
      <c r="AD93">
        <f t="shared" si="52"/>
        <v>0</v>
      </c>
      <c r="AF93" s="37">
        <f t="shared" si="39"/>
        <v>0</v>
      </c>
      <c r="AG93" s="44"/>
      <c r="AH93" s="37"/>
      <c r="AI93" s="37">
        <f t="shared" si="41"/>
        <v>47856</v>
      </c>
      <c r="AJ93" s="37">
        <f t="shared" si="42"/>
        <v>0</v>
      </c>
      <c r="AK93" s="37">
        <f t="shared" si="43"/>
        <v>0</v>
      </c>
      <c r="AL93" s="37"/>
      <c r="AM93" s="37">
        <f t="shared" si="44"/>
        <v>0</v>
      </c>
      <c r="AN93">
        <f t="shared" si="36"/>
        <v>47856</v>
      </c>
      <c r="AO93" s="45">
        <f t="shared" si="38"/>
        <v>47856</v>
      </c>
      <c r="AP93" s="45" t="str">
        <f t="shared" si="37"/>
        <v/>
      </c>
      <c r="AQ93" s="47"/>
    </row>
    <row r="94" spans="2:43" x14ac:dyDescent="0.2">
      <c r="B94" s="22" t="s">
        <v>628</v>
      </c>
      <c r="C94" s="31">
        <v>383113</v>
      </c>
      <c r="D94" s="28"/>
      <c r="E94" s="28"/>
      <c r="F94" s="28"/>
      <c r="G94" s="28"/>
      <c r="H94" s="28"/>
      <c r="I94" s="28"/>
      <c r="J94" s="28"/>
      <c r="K94" s="28"/>
      <c r="L94" s="28">
        <v>383113</v>
      </c>
      <c r="N94">
        <f t="shared" si="54"/>
        <v>1</v>
      </c>
      <c r="O94">
        <f t="shared" si="54"/>
        <v>0</v>
      </c>
      <c r="P94">
        <f t="shared" si="54"/>
        <v>0</v>
      </c>
      <c r="Q94">
        <f t="shared" si="54"/>
        <v>0</v>
      </c>
      <c r="R94">
        <f t="shared" si="54"/>
        <v>0</v>
      </c>
      <c r="S94">
        <f t="shared" si="54"/>
        <v>0</v>
      </c>
      <c r="T94">
        <f t="shared" si="54"/>
        <v>0</v>
      </c>
      <c r="U94">
        <f t="shared" si="53"/>
        <v>0</v>
      </c>
      <c r="W94">
        <f t="shared" si="46"/>
        <v>0</v>
      </c>
      <c r="Y94">
        <f t="shared" si="47"/>
        <v>0</v>
      </c>
      <c r="Z94">
        <f t="shared" si="48"/>
        <v>0</v>
      </c>
      <c r="AA94">
        <f t="shared" si="49"/>
        <v>0</v>
      </c>
      <c r="AB94">
        <f t="shared" si="50"/>
        <v>0</v>
      </c>
      <c r="AC94">
        <f t="shared" si="51"/>
        <v>0</v>
      </c>
      <c r="AD94">
        <f t="shared" si="52"/>
        <v>0</v>
      </c>
      <c r="AF94" s="37">
        <f t="shared" si="39"/>
        <v>0</v>
      </c>
      <c r="AG94" s="44"/>
      <c r="AH94" s="37">
        <f t="shared" si="40"/>
        <v>0</v>
      </c>
      <c r="AI94" s="37">
        <f t="shared" si="41"/>
        <v>0</v>
      </c>
      <c r="AJ94" s="37">
        <f t="shared" si="42"/>
        <v>0</v>
      </c>
      <c r="AK94" s="37">
        <f t="shared" si="43"/>
        <v>0</v>
      </c>
      <c r="AL94" s="37">
        <f t="shared" si="45"/>
        <v>0</v>
      </c>
      <c r="AM94" s="37">
        <f t="shared" si="44"/>
        <v>0</v>
      </c>
      <c r="AN94">
        <f t="shared" si="36"/>
        <v>0</v>
      </c>
      <c r="AO94" s="45">
        <f t="shared" si="38"/>
        <v>0</v>
      </c>
      <c r="AP94" s="45" t="str">
        <f t="shared" si="37"/>
        <v/>
      </c>
      <c r="AQ94" s="47"/>
    </row>
    <row r="95" spans="2:43" x14ac:dyDescent="0.2">
      <c r="B95" s="22" t="s">
        <v>610</v>
      </c>
      <c r="C95" s="31"/>
      <c r="D95" s="28">
        <v>289415</v>
      </c>
      <c r="E95" s="28"/>
      <c r="F95" s="28"/>
      <c r="G95" s="28">
        <v>301294</v>
      </c>
      <c r="H95" s="28"/>
      <c r="I95" s="28"/>
      <c r="J95" s="28"/>
      <c r="K95" s="28"/>
      <c r="L95" s="28">
        <v>590709</v>
      </c>
      <c r="N95">
        <f t="shared" si="54"/>
        <v>0</v>
      </c>
      <c r="O95">
        <f t="shared" si="54"/>
        <v>1</v>
      </c>
      <c r="P95">
        <f t="shared" si="54"/>
        <v>0</v>
      </c>
      <c r="Q95">
        <f t="shared" si="54"/>
        <v>0</v>
      </c>
      <c r="R95" s="26">
        <f t="shared" si="54"/>
        <v>1</v>
      </c>
      <c r="S95">
        <f t="shared" si="54"/>
        <v>0</v>
      </c>
      <c r="T95">
        <f t="shared" si="54"/>
        <v>0</v>
      </c>
      <c r="U95">
        <f t="shared" si="53"/>
        <v>0</v>
      </c>
      <c r="W95">
        <f t="shared" si="46"/>
        <v>0</v>
      </c>
      <c r="Y95">
        <f t="shared" si="47"/>
        <v>0</v>
      </c>
      <c r="Z95">
        <f t="shared" si="48"/>
        <v>0</v>
      </c>
      <c r="AA95">
        <f t="shared" si="49"/>
        <v>289415</v>
      </c>
      <c r="AB95">
        <f t="shared" si="50"/>
        <v>0</v>
      </c>
      <c r="AC95">
        <f t="shared" si="51"/>
        <v>0</v>
      </c>
      <c r="AD95">
        <f t="shared" si="52"/>
        <v>0</v>
      </c>
      <c r="AF95" s="37">
        <f t="shared" si="39"/>
        <v>0</v>
      </c>
      <c r="AG95" s="44"/>
      <c r="AH95" s="37">
        <f t="shared" si="40"/>
        <v>0</v>
      </c>
      <c r="AI95" s="37">
        <f t="shared" si="41"/>
        <v>0</v>
      </c>
      <c r="AJ95" s="37">
        <f t="shared" si="42"/>
        <v>289415</v>
      </c>
      <c r="AK95" s="37">
        <f t="shared" si="43"/>
        <v>0</v>
      </c>
      <c r="AL95" s="37">
        <f t="shared" si="45"/>
        <v>0</v>
      </c>
      <c r="AM95" s="37">
        <f t="shared" si="44"/>
        <v>0</v>
      </c>
      <c r="AN95">
        <f t="shared" si="36"/>
        <v>289415</v>
      </c>
      <c r="AO95" s="45">
        <f t="shared" si="38"/>
        <v>289415</v>
      </c>
      <c r="AP95" s="45" t="str">
        <f t="shared" si="37"/>
        <v/>
      </c>
      <c r="AQ95" s="47"/>
    </row>
    <row r="96" spans="2:43" x14ac:dyDescent="0.2">
      <c r="B96" s="22" t="s">
        <v>568</v>
      </c>
      <c r="C96" s="31">
        <v>369171</v>
      </c>
      <c r="D96" s="28">
        <v>262606</v>
      </c>
      <c r="E96" s="28"/>
      <c r="F96" s="28"/>
      <c r="G96" s="28">
        <v>236747</v>
      </c>
      <c r="H96" s="28">
        <v>1289272</v>
      </c>
      <c r="I96" s="28">
        <v>536200</v>
      </c>
      <c r="J96" s="28"/>
      <c r="K96" s="28"/>
      <c r="L96" s="28">
        <v>2693996</v>
      </c>
      <c r="N96" s="26">
        <f t="shared" si="54"/>
        <v>1</v>
      </c>
      <c r="O96">
        <f t="shared" si="54"/>
        <v>1</v>
      </c>
      <c r="P96">
        <f t="shared" si="54"/>
        <v>0</v>
      </c>
      <c r="Q96">
        <f t="shared" si="54"/>
        <v>0</v>
      </c>
      <c r="R96" s="26">
        <f t="shared" si="54"/>
        <v>1</v>
      </c>
      <c r="S96" s="26">
        <f t="shared" si="54"/>
        <v>1</v>
      </c>
      <c r="T96" s="26">
        <f t="shared" si="54"/>
        <v>1</v>
      </c>
      <c r="U96">
        <f t="shared" si="53"/>
        <v>0</v>
      </c>
      <c r="W96">
        <f t="shared" si="46"/>
        <v>262606</v>
      </c>
      <c r="Y96">
        <f t="shared" si="47"/>
        <v>0</v>
      </c>
      <c r="Z96">
        <f t="shared" si="48"/>
        <v>0</v>
      </c>
      <c r="AA96">
        <f t="shared" si="49"/>
        <v>262606</v>
      </c>
      <c r="AB96">
        <f t="shared" si="50"/>
        <v>262606</v>
      </c>
      <c r="AC96">
        <f t="shared" si="51"/>
        <v>262606</v>
      </c>
      <c r="AD96">
        <f t="shared" si="52"/>
        <v>0</v>
      </c>
      <c r="AF96" s="37">
        <f t="shared" si="39"/>
        <v>262606</v>
      </c>
      <c r="AG96" s="44"/>
      <c r="AH96" s="37"/>
      <c r="AI96" s="37"/>
      <c r="AJ96" s="37"/>
      <c r="AK96" s="37"/>
      <c r="AL96" s="37"/>
      <c r="AM96" s="37">
        <f t="shared" si="44"/>
        <v>0</v>
      </c>
      <c r="AN96">
        <f t="shared" si="36"/>
        <v>262606</v>
      </c>
      <c r="AO96" s="45">
        <f t="shared" si="38"/>
        <v>262606</v>
      </c>
      <c r="AP96" s="45" t="str">
        <f t="shared" si="37"/>
        <v/>
      </c>
      <c r="AQ96" s="47"/>
    </row>
    <row r="97" spans="2:43" x14ac:dyDescent="0.2">
      <c r="B97" s="22" t="s">
        <v>605</v>
      </c>
      <c r="C97" s="31"/>
      <c r="D97" s="28">
        <v>131337</v>
      </c>
      <c r="E97" s="28">
        <v>585515</v>
      </c>
      <c r="F97" s="28"/>
      <c r="G97" s="28"/>
      <c r="H97" s="28">
        <v>545614</v>
      </c>
      <c r="I97" s="28">
        <v>20644</v>
      </c>
      <c r="J97" s="28"/>
      <c r="K97" s="28"/>
      <c r="L97" s="28">
        <v>1283110</v>
      </c>
      <c r="N97">
        <f t="shared" si="54"/>
        <v>0</v>
      </c>
      <c r="O97">
        <f t="shared" si="54"/>
        <v>1</v>
      </c>
      <c r="P97" s="26">
        <f t="shared" si="54"/>
        <v>1</v>
      </c>
      <c r="Q97">
        <f t="shared" si="54"/>
        <v>0</v>
      </c>
      <c r="R97">
        <f t="shared" si="54"/>
        <v>0</v>
      </c>
      <c r="S97" s="26">
        <f t="shared" si="54"/>
        <v>1</v>
      </c>
      <c r="T97" s="26">
        <f t="shared" si="54"/>
        <v>1</v>
      </c>
      <c r="U97">
        <f t="shared" si="53"/>
        <v>0</v>
      </c>
      <c r="W97">
        <f t="shared" si="46"/>
        <v>0</v>
      </c>
      <c r="Y97">
        <f t="shared" si="47"/>
        <v>131337</v>
      </c>
      <c r="Z97">
        <f t="shared" si="48"/>
        <v>0</v>
      </c>
      <c r="AA97">
        <f t="shared" si="49"/>
        <v>0</v>
      </c>
      <c r="AB97">
        <f t="shared" si="50"/>
        <v>131337</v>
      </c>
      <c r="AC97">
        <f t="shared" si="51"/>
        <v>131337</v>
      </c>
      <c r="AD97">
        <f t="shared" si="52"/>
        <v>0</v>
      </c>
      <c r="AF97" s="37">
        <f t="shared" si="39"/>
        <v>0</v>
      </c>
      <c r="AG97" s="44"/>
      <c r="AH97" s="37">
        <f t="shared" si="40"/>
        <v>131337</v>
      </c>
      <c r="AI97" s="37">
        <f t="shared" si="41"/>
        <v>0</v>
      </c>
      <c r="AJ97" s="37">
        <f t="shared" si="42"/>
        <v>0</v>
      </c>
      <c r="AK97" s="37"/>
      <c r="AL97" s="37"/>
      <c r="AM97" s="37">
        <f t="shared" si="44"/>
        <v>0</v>
      </c>
      <c r="AN97">
        <f t="shared" si="36"/>
        <v>131337</v>
      </c>
      <c r="AO97" s="45">
        <f t="shared" si="38"/>
        <v>131337</v>
      </c>
      <c r="AP97" s="45" t="str">
        <f t="shared" si="37"/>
        <v/>
      </c>
      <c r="AQ97" s="47"/>
    </row>
    <row r="98" spans="2:43" x14ac:dyDescent="0.2">
      <c r="B98" s="22" t="s">
        <v>575</v>
      </c>
      <c r="C98" s="31"/>
      <c r="D98" s="28">
        <v>207026</v>
      </c>
      <c r="E98" s="28"/>
      <c r="F98" s="28"/>
      <c r="G98" s="28">
        <v>292027</v>
      </c>
      <c r="H98" s="28"/>
      <c r="I98" s="28">
        <v>256816</v>
      </c>
      <c r="J98" s="28">
        <v>46516</v>
      </c>
      <c r="K98" s="28"/>
      <c r="L98" s="28">
        <v>802385</v>
      </c>
      <c r="N98">
        <f t="shared" si="54"/>
        <v>0</v>
      </c>
      <c r="O98">
        <f t="shared" si="54"/>
        <v>1</v>
      </c>
      <c r="P98">
        <f t="shared" si="54"/>
        <v>0</v>
      </c>
      <c r="Q98">
        <f t="shared" si="54"/>
        <v>0</v>
      </c>
      <c r="R98">
        <f t="shared" si="54"/>
        <v>1</v>
      </c>
      <c r="S98">
        <f t="shared" si="54"/>
        <v>0</v>
      </c>
      <c r="T98">
        <f t="shared" si="54"/>
        <v>1</v>
      </c>
      <c r="U98">
        <f t="shared" si="53"/>
        <v>1</v>
      </c>
      <c r="W98">
        <f t="shared" si="46"/>
        <v>0</v>
      </c>
      <c r="Y98">
        <f t="shared" si="47"/>
        <v>0</v>
      </c>
      <c r="Z98">
        <f t="shared" si="48"/>
        <v>0</v>
      </c>
      <c r="AA98">
        <f t="shared" si="49"/>
        <v>207026</v>
      </c>
      <c r="AB98">
        <f t="shared" si="50"/>
        <v>0</v>
      </c>
      <c r="AC98">
        <f t="shared" si="51"/>
        <v>207026</v>
      </c>
      <c r="AD98">
        <f t="shared" si="52"/>
        <v>207026</v>
      </c>
      <c r="AF98" s="37">
        <f t="shared" si="39"/>
        <v>0</v>
      </c>
      <c r="AG98" s="44"/>
      <c r="AH98" s="37">
        <f t="shared" si="40"/>
        <v>0</v>
      </c>
      <c r="AI98" s="37">
        <f t="shared" si="41"/>
        <v>0</v>
      </c>
      <c r="AJ98" s="37"/>
      <c r="AK98" s="37"/>
      <c r="AL98" s="37"/>
      <c r="AM98" s="37">
        <f t="shared" si="44"/>
        <v>207026</v>
      </c>
      <c r="AN98">
        <f t="shared" si="36"/>
        <v>207026</v>
      </c>
      <c r="AO98" s="45">
        <f t="shared" si="38"/>
        <v>207026</v>
      </c>
      <c r="AP98" s="45" t="str">
        <f t="shared" si="37"/>
        <v/>
      </c>
      <c r="AQ98" s="47"/>
    </row>
    <row r="99" spans="2:43" x14ac:dyDescent="0.2">
      <c r="B99" s="22" t="s">
        <v>642</v>
      </c>
      <c r="C99" s="31"/>
      <c r="D99" s="28"/>
      <c r="E99" s="28"/>
      <c r="F99" s="28"/>
      <c r="G99" s="28"/>
      <c r="H99" s="28"/>
      <c r="I99" s="28"/>
      <c r="J99" s="28">
        <v>318489</v>
      </c>
      <c r="K99" s="28"/>
      <c r="L99" s="28">
        <v>318489</v>
      </c>
      <c r="N99">
        <f t="shared" si="54"/>
        <v>0</v>
      </c>
      <c r="O99">
        <f t="shared" si="54"/>
        <v>0</v>
      </c>
      <c r="P99">
        <f t="shared" si="54"/>
        <v>0</v>
      </c>
      <c r="Q99">
        <f t="shared" si="54"/>
        <v>0</v>
      </c>
      <c r="R99">
        <f t="shared" si="54"/>
        <v>0</v>
      </c>
      <c r="S99">
        <f t="shared" si="54"/>
        <v>0</v>
      </c>
      <c r="T99">
        <f t="shared" si="54"/>
        <v>0</v>
      </c>
      <c r="U99">
        <f t="shared" si="53"/>
        <v>1</v>
      </c>
      <c r="W99">
        <f t="shared" si="46"/>
        <v>0</v>
      </c>
      <c r="Y99">
        <f t="shared" si="47"/>
        <v>0</v>
      </c>
      <c r="Z99">
        <f t="shared" si="48"/>
        <v>0</v>
      </c>
      <c r="AA99">
        <f t="shared" si="49"/>
        <v>0</v>
      </c>
      <c r="AB99">
        <f t="shared" si="50"/>
        <v>0</v>
      </c>
      <c r="AC99">
        <f t="shared" si="51"/>
        <v>0</v>
      </c>
      <c r="AD99">
        <f t="shared" si="52"/>
        <v>0</v>
      </c>
      <c r="AF99" s="37">
        <f t="shared" si="39"/>
        <v>0</v>
      </c>
      <c r="AG99" s="44"/>
      <c r="AH99" s="37">
        <f t="shared" si="40"/>
        <v>0</v>
      </c>
      <c r="AI99" s="37">
        <f t="shared" si="41"/>
        <v>0</v>
      </c>
      <c r="AJ99" s="37">
        <f t="shared" si="42"/>
        <v>0</v>
      </c>
      <c r="AK99" s="37">
        <f t="shared" si="43"/>
        <v>0</v>
      </c>
      <c r="AL99" s="37">
        <f t="shared" si="45"/>
        <v>0</v>
      </c>
      <c r="AM99" s="37">
        <f t="shared" si="44"/>
        <v>0</v>
      </c>
      <c r="AN99">
        <f t="shared" si="36"/>
        <v>0</v>
      </c>
      <c r="AO99" s="45">
        <f t="shared" si="38"/>
        <v>0</v>
      </c>
      <c r="AP99" s="45" t="str">
        <f t="shared" si="37"/>
        <v/>
      </c>
      <c r="AQ99" s="47"/>
    </row>
    <row r="100" spans="2:43" x14ac:dyDescent="0.2">
      <c r="B100" s="22" t="s">
        <v>558</v>
      </c>
      <c r="C100" s="31"/>
      <c r="D100" s="28">
        <v>10317</v>
      </c>
      <c r="E100" s="28">
        <v>1135562</v>
      </c>
      <c r="F100" s="28">
        <v>103583</v>
      </c>
      <c r="G100" s="28">
        <v>600254</v>
      </c>
      <c r="H100" s="28"/>
      <c r="I100" s="28">
        <v>31375</v>
      </c>
      <c r="J100" s="28"/>
      <c r="K100" s="28"/>
      <c r="L100" s="28">
        <v>1881091</v>
      </c>
      <c r="N100">
        <f t="shared" si="54"/>
        <v>0</v>
      </c>
      <c r="O100">
        <f t="shared" si="54"/>
        <v>1</v>
      </c>
      <c r="P100" s="26">
        <f t="shared" si="54"/>
        <v>1</v>
      </c>
      <c r="Q100" s="26">
        <f t="shared" si="54"/>
        <v>1</v>
      </c>
      <c r="R100" s="26">
        <f t="shared" si="54"/>
        <v>1</v>
      </c>
      <c r="S100">
        <f t="shared" si="54"/>
        <v>0</v>
      </c>
      <c r="T100" s="26">
        <f t="shared" si="54"/>
        <v>1</v>
      </c>
      <c r="U100">
        <f t="shared" si="53"/>
        <v>0</v>
      </c>
      <c r="W100">
        <f t="shared" si="46"/>
        <v>0</v>
      </c>
      <c r="Y100">
        <f t="shared" si="47"/>
        <v>10317</v>
      </c>
      <c r="Z100">
        <f t="shared" si="48"/>
        <v>10317</v>
      </c>
      <c r="AA100">
        <f t="shared" si="49"/>
        <v>10317</v>
      </c>
      <c r="AB100">
        <f t="shared" si="50"/>
        <v>0</v>
      </c>
      <c r="AC100">
        <f t="shared" si="51"/>
        <v>10317</v>
      </c>
      <c r="AD100">
        <f t="shared" si="52"/>
        <v>0</v>
      </c>
      <c r="AF100" s="37">
        <f t="shared" si="39"/>
        <v>0</v>
      </c>
      <c r="AG100" s="44"/>
      <c r="AH100" s="37">
        <f t="shared" si="40"/>
        <v>10317</v>
      </c>
      <c r="AI100" s="37"/>
      <c r="AJ100" s="37"/>
      <c r="AK100" s="37">
        <f t="shared" si="43"/>
        <v>0</v>
      </c>
      <c r="AL100" s="37"/>
      <c r="AM100" s="37">
        <f t="shared" si="44"/>
        <v>0</v>
      </c>
      <c r="AN100">
        <f t="shared" si="36"/>
        <v>10317</v>
      </c>
      <c r="AO100" s="45">
        <f t="shared" si="38"/>
        <v>10317</v>
      </c>
      <c r="AP100" s="45" t="str">
        <f t="shared" si="37"/>
        <v/>
      </c>
      <c r="AQ100" s="47"/>
    </row>
    <row r="101" spans="2:43" x14ac:dyDescent="0.2">
      <c r="B101" s="22" t="s">
        <v>650</v>
      </c>
      <c r="C101" s="31">
        <v>632109</v>
      </c>
      <c r="D101" s="28"/>
      <c r="E101" s="28"/>
      <c r="F101" s="28"/>
      <c r="G101" s="28"/>
      <c r="H101" s="28"/>
      <c r="I101" s="28"/>
      <c r="J101" s="28"/>
      <c r="K101" s="28"/>
      <c r="L101" s="28">
        <v>632109</v>
      </c>
      <c r="N101">
        <f t="shared" si="54"/>
        <v>1</v>
      </c>
      <c r="O101">
        <f t="shared" si="54"/>
        <v>0</v>
      </c>
      <c r="P101">
        <f t="shared" si="54"/>
        <v>0</v>
      </c>
      <c r="Q101">
        <f t="shared" si="54"/>
        <v>0</v>
      </c>
      <c r="R101">
        <f t="shared" si="54"/>
        <v>0</v>
      </c>
      <c r="S101">
        <f t="shared" si="54"/>
        <v>0</v>
      </c>
      <c r="T101">
        <f t="shared" si="54"/>
        <v>0</v>
      </c>
      <c r="U101">
        <f t="shared" si="53"/>
        <v>0</v>
      </c>
      <c r="W101">
        <f t="shared" si="46"/>
        <v>0</v>
      </c>
      <c r="Y101">
        <f t="shared" si="47"/>
        <v>0</v>
      </c>
      <c r="Z101">
        <f t="shared" si="48"/>
        <v>0</v>
      </c>
      <c r="AA101">
        <f t="shared" si="49"/>
        <v>0</v>
      </c>
      <c r="AB101">
        <f t="shared" si="50"/>
        <v>0</v>
      </c>
      <c r="AC101">
        <f t="shared" si="51"/>
        <v>0</v>
      </c>
      <c r="AD101">
        <f t="shared" si="52"/>
        <v>0</v>
      </c>
      <c r="AF101" s="37">
        <f t="shared" si="39"/>
        <v>0</v>
      </c>
      <c r="AG101" s="44"/>
      <c r="AH101" s="37">
        <f t="shared" si="40"/>
        <v>0</v>
      </c>
      <c r="AI101" s="37">
        <f t="shared" si="41"/>
        <v>0</v>
      </c>
      <c r="AJ101" s="37">
        <f t="shared" si="42"/>
        <v>0</v>
      </c>
      <c r="AK101" s="37">
        <f t="shared" si="43"/>
        <v>0</v>
      </c>
      <c r="AL101" s="37">
        <f t="shared" si="45"/>
        <v>0</v>
      </c>
      <c r="AM101" s="37">
        <f t="shared" si="44"/>
        <v>0</v>
      </c>
      <c r="AN101">
        <f t="shared" si="36"/>
        <v>0</v>
      </c>
      <c r="AO101" s="45">
        <f t="shared" si="38"/>
        <v>0</v>
      </c>
      <c r="AP101" s="45" t="str">
        <f t="shared" si="37"/>
        <v/>
      </c>
      <c r="AQ101" s="47"/>
    </row>
    <row r="102" spans="2:43" x14ac:dyDescent="0.2">
      <c r="B102" s="22" t="s">
        <v>583</v>
      </c>
      <c r="C102" s="31"/>
      <c r="D102" s="28">
        <v>62394</v>
      </c>
      <c r="E102" s="28">
        <v>680059</v>
      </c>
      <c r="F102" s="28">
        <v>980473</v>
      </c>
      <c r="G102" s="28"/>
      <c r="H102" s="28"/>
      <c r="I102" s="28">
        <v>121303</v>
      </c>
      <c r="J102" s="28"/>
      <c r="K102" s="28"/>
      <c r="L102" s="28">
        <v>1844229</v>
      </c>
      <c r="N102">
        <f t="shared" si="54"/>
        <v>0</v>
      </c>
      <c r="O102">
        <f t="shared" si="54"/>
        <v>1</v>
      </c>
      <c r="P102" s="26">
        <f t="shared" si="54"/>
        <v>1</v>
      </c>
      <c r="Q102" s="26">
        <f t="shared" si="54"/>
        <v>1</v>
      </c>
      <c r="R102">
        <f t="shared" si="54"/>
        <v>0</v>
      </c>
      <c r="S102">
        <f t="shared" si="54"/>
        <v>0</v>
      </c>
      <c r="T102" s="26">
        <f t="shared" si="54"/>
        <v>1</v>
      </c>
      <c r="U102">
        <f t="shared" si="53"/>
        <v>0</v>
      </c>
      <c r="W102">
        <f t="shared" si="46"/>
        <v>0</v>
      </c>
      <c r="Y102">
        <f t="shared" si="47"/>
        <v>62394</v>
      </c>
      <c r="Z102">
        <f t="shared" si="48"/>
        <v>62394</v>
      </c>
      <c r="AA102">
        <f t="shared" si="49"/>
        <v>0</v>
      </c>
      <c r="AB102">
        <f t="shared" si="50"/>
        <v>0</v>
      </c>
      <c r="AC102">
        <f t="shared" si="51"/>
        <v>62394</v>
      </c>
      <c r="AD102">
        <f t="shared" si="52"/>
        <v>0</v>
      </c>
      <c r="AF102" s="37">
        <f t="shared" si="39"/>
        <v>0</v>
      </c>
      <c r="AG102" s="44"/>
      <c r="AH102" s="37">
        <f t="shared" si="40"/>
        <v>62394</v>
      </c>
      <c r="AI102" s="37"/>
      <c r="AJ102" s="37">
        <f t="shared" si="42"/>
        <v>0</v>
      </c>
      <c r="AK102" s="37">
        <f t="shared" si="43"/>
        <v>0</v>
      </c>
      <c r="AL102" s="37"/>
      <c r="AM102" s="37">
        <f t="shared" si="44"/>
        <v>0</v>
      </c>
      <c r="AN102">
        <f t="shared" si="36"/>
        <v>62394</v>
      </c>
      <c r="AO102" s="45">
        <f t="shared" si="38"/>
        <v>62394</v>
      </c>
      <c r="AP102" s="45" t="str">
        <f t="shared" si="37"/>
        <v/>
      </c>
      <c r="AQ102" s="47"/>
    </row>
    <row r="103" spans="2:43" x14ac:dyDescent="0.2">
      <c r="B103" s="22" t="s">
        <v>652</v>
      </c>
      <c r="C103" s="31"/>
      <c r="D103" s="28"/>
      <c r="E103" s="28"/>
      <c r="F103" s="28"/>
      <c r="G103" s="28"/>
      <c r="H103" s="28"/>
      <c r="I103" s="28"/>
      <c r="J103" s="28">
        <v>71172</v>
      </c>
      <c r="K103" s="28"/>
      <c r="L103" s="28">
        <v>71172</v>
      </c>
      <c r="N103">
        <f t="shared" si="54"/>
        <v>0</v>
      </c>
      <c r="O103">
        <f t="shared" si="54"/>
        <v>0</v>
      </c>
      <c r="P103">
        <f t="shared" si="54"/>
        <v>0</v>
      </c>
      <c r="Q103">
        <f t="shared" si="54"/>
        <v>0</v>
      </c>
      <c r="R103">
        <f t="shared" si="54"/>
        <v>0</v>
      </c>
      <c r="S103">
        <f t="shared" si="54"/>
        <v>0</v>
      </c>
      <c r="T103">
        <f t="shared" si="54"/>
        <v>0</v>
      </c>
      <c r="U103">
        <f t="shared" si="53"/>
        <v>1</v>
      </c>
      <c r="W103">
        <f t="shared" si="46"/>
        <v>0</v>
      </c>
      <c r="Y103">
        <f t="shared" si="47"/>
        <v>0</v>
      </c>
      <c r="Z103">
        <f t="shared" si="48"/>
        <v>0</v>
      </c>
      <c r="AA103">
        <f t="shared" si="49"/>
        <v>0</v>
      </c>
      <c r="AB103">
        <f t="shared" si="50"/>
        <v>0</v>
      </c>
      <c r="AC103">
        <f t="shared" si="51"/>
        <v>0</v>
      </c>
      <c r="AD103">
        <f t="shared" si="52"/>
        <v>0</v>
      </c>
      <c r="AF103" s="37">
        <f t="shared" si="39"/>
        <v>0</v>
      </c>
      <c r="AG103" s="44"/>
      <c r="AH103" s="37">
        <f t="shared" si="40"/>
        <v>0</v>
      </c>
      <c r="AI103" s="37">
        <f t="shared" si="41"/>
        <v>0</v>
      </c>
      <c r="AJ103" s="37">
        <f t="shared" si="42"/>
        <v>0</v>
      </c>
      <c r="AK103" s="37">
        <f t="shared" si="43"/>
        <v>0</v>
      </c>
      <c r="AL103" s="37">
        <f t="shared" si="45"/>
        <v>0</v>
      </c>
      <c r="AM103" s="37">
        <f t="shared" si="44"/>
        <v>0</v>
      </c>
      <c r="AN103">
        <f t="shared" si="36"/>
        <v>0</v>
      </c>
      <c r="AO103" s="45">
        <f t="shared" si="38"/>
        <v>0</v>
      </c>
      <c r="AP103" s="45" t="str">
        <f t="shared" si="37"/>
        <v/>
      </c>
      <c r="AQ103" s="47"/>
    </row>
    <row r="104" spans="2:43" x14ac:dyDescent="0.2">
      <c r="B104" s="22" t="s">
        <v>594</v>
      </c>
      <c r="C104" s="31"/>
      <c r="D104" s="28"/>
      <c r="E104" s="28">
        <v>73680</v>
      </c>
      <c r="F104" s="28">
        <v>15437</v>
      </c>
      <c r="G104" s="28">
        <v>30248</v>
      </c>
      <c r="H104" s="28"/>
      <c r="I104" s="28">
        <v>95064</v>
      </c>
      <c r="J104" s="28"/>
      <c r="K104" s="28"/>
      <c r="L104" s="28">
        <v>214429</v>
      </c>
      <c r="N104">
        <f t="shared" si="54"/>
        <v>0</v>
      </c>
      <c r="O104">
        <f t="shared" si="54"/>
        <v>0</v>
      </c>
      <c r="P104">
        <f t="shared" si="54"/>
        <v>1</v>
      </c>
      <c r="Q104">
        <f t="shared" si="54"/>
        <v>1</v>
      </c>
      <c r="R104">
        <f t="shared" si="54"/>
        <v>1</v>
      </c>
      <c r="S104">
        <f t="shared" si="54"/>
        <v>0</v>
      </c>
      <c r="T104">
        <f t="shared" si="54"/>
        <v>1</v>
      </c>
      <c r="U104">
        <f t="shared" si="53"/>
        <v>0</v>
      </c>
      <c r="W104">
        <f t="shared" si="46"/>
        <v>0</v>
      </c>
      <c r="Y104">
        <f t="shared" si="47"/>
        <v>0</v>
      </c>
      <c r="Z104">
        <f t="shared" si="48"/>
        <v>0</v>
      </c>
      <c r="AA104">
        <f t="shared" si="49"/>
        <v>0</v>
      </c>
      <c r="AB104">
        <f t="shared" si="50"/>
        <v>0</v>
      </c>
      <c r="AC104">
        <f t="shared" si="51"/>
        <v>0</v>
      </c>
      <c r="AD104">
        <f t="shared" si="52"/>
        <v>0</v>
      </c>
      <c r="AF104" s="37">
        <f t="shared" si="39"/>
        <v>0</v>
      </c>
      <c r="AG104" s="44"/>
      <c r="AH104" s="37">
        <f t="shared" si="40"/>
        <v>0</v>
      </c>
      <c r="AI104" s="37">
        <f t="shared" si="41"/>
        <v>0</v>
      </c>
      <c r="AJ104" s="37">
        <f t="shared" si="42"/>
        <v>0</v>
      </c>
      <c r="AK104" s="37">
        <f t="shared" si="43"/>
        <v>0</v>
      </c>
      <c r="AL104" s="37">
        <f t="shared" si="45"/>
        <v>0</v>
      </c>
      <c r="AM104" s="37">
        <f t="shared" si="44"/>
        <v>0</v>
      </c>
      <c r="AN104">
        <f t="shared" si="36"/>
        <v>0</v>
      </c>
      <c r="AO104" s="45">
        <f t="shared" si="38"/>
        <v>0</v>
      </c>
      <c r="AP104" s="45" t="str">
        <f t="shared" si="37"/>
        <v/>
      </c>
      <c r="AQ104" s="47"/>
    </row>
    <row r="105" spans="2:43" x14ac:dyDescent="0.2">
      <c r="B105" s="22" t="s">
        <v>606</v>
      </c>
      <c r="C105" s="31">
        <v>705501</v>
      </c>
      <c r="D105" s="28">
        <v>152476</v>
      </c>
      <c r="E105" s="28"/>
      <c r="F105" s="28"/>
      <c r="G105" s="28">
        <v>367793</v>
      </c>
      <c r="H105" s="28"/>
      <c r="I105" s="28"/>
      <c r="J105" s="28"/>
      <c r="K105" s="28"/>
      <c r="L105" s="28">
        <v>1225770</v>
      </c>
      <c r="N105" s="26">
        <f t="shared" si="54"/>
        <v>1</v>
      </c>
      <c r="O105">
        <f t="shared" si="54"/>
        <v>1</v>
      </c>
      <c r="P105">
        <f t="shared" si="54"/>
        <v>0</v>
      </c>
      <c r="Q105">
        <f t="shared" si="54"/>
        <v>0</v>
      </c>
      <c r="R105">
        <f t="shared" si="54"/>
        <v>1</v>
      </c>
      <c r="S105">
        <f t="shared" si="54"/>
        <v>0</v>
      </c>
      <c r="T105">
        <f t="shared" si="54"/>
        <v>0</v>
      </c>
      <c r="U105">
        <f t="shared" si="53"/>
        <v>0</v>
      </c>
      <c r="W105">
        <f t="shared" si="46"/>
        <v>152476</v>
      </c>
      <c r="Y105">
        <f t="shared" si="47"/>
        <v>0</v>
      </c>
      <c r="Z105">
        <f t="shared" si="48"/>
        <v>0</v>
      </c>
      <c r="AA105">
        <f t="shared" si="49"/>
        <v>152476</v>
      </c>
      <c r="AB105">
        <f t="shared" si="50"/>
        <v>0</v>
      </c>
      <c r="AC105">
        <f t="shared" si="51"/>
        <v>0</v>
      </c>
      <c r="AD105">
        <f t="shared" si="52"/>
        <v>0</v>
      </c>
      <c r="AF105" s="37">
        <f t="shared" si="39"/>
        <v>152476</v>
      </c>
      <c r="AG105" s="44"/>
      <c r="AH105" s="37"/>
      <c r="AI105" s="37"/>
      <c r="AJ105" s="37"/>
      <c r="AK105" s="37"/>
      <c r="AL105" s="37"/>
      <c r="AM105" s="37">
        <f t="shared" si="44"/>
        <v>0</v>
      </c>
      <c r="AN105">
        <f t="shared" si="36"/>
        <v>152476</v>
      </c>
      <c r="AO105" s="45">
        <f t="shared" si="38"/>
        <v>152476</v>
      </c>
      <c r="AP105" s="45" t="str">
        <f t="shared" si="37"/>
        <v/>
      </c>
      <c r="AQ105" s="47"/>
    </row>
    <row r="106" spans="2:43" x14ac:dyDescent="0.2">
      <c r="B106" s="22" t="s">
        <v>630</v>
      </c>
      <c r="C106" s="31"/>
      <c r="D106" s="28"/>
      <c r="E106" s="28"/>
      <c r="F106" s="28"/>
      <c r="G106" s="28"/>
      <c r="H106" s="28">
        <v>2243683</v>
      </c>
      <c r="I106" s="28"/>
      <c r="J106" s="28"/>
      <c r="K106" s="28"/>
      <c r="L106" s="28">
        <v>2243683</v>
      </c>
      <c r="N106">
        <f t="shared" si="54"/>
        <v>0</v>
      </c>
      <c r="O106">
        <f t="shared" si="54"/>
        <v>0</v>
      </c>
      <c r="P106">
        <f t="shared" si="54"/>
        <v>0</v>
      </c>
      <c r="Q106">
        <f t="shared" si="54"/>
        <v>0</v>
      </c>
      <c r="R106">
        <f t="shared" si="54"/>
        <v>0</v>
      </c>
      <c r="S106">
        <f t="shared" si="54"/>
        <v>1</v>
      </c>
      <c r="T106">
        <f t="shared" si="54"/>
        <v>0</v>
      </c>
      <c r="U106">
        <f t="shared" si="53"/>
        <v>0</v>
      </c>
      <c r="W106">
        <f t="shared" si="46"/>
        <v>0</v>
      </c>
      <c r="Y106">
        <f t="shared" si="47"/>
        <v>0</v>
      </c>
      <c r="Z106">
        <f t="shared" si="48"/>
        <v>0</v>
      </c>
      <c r="AA106">
        <f t="shared" si="49"/>
        <v>0</v>
      </c>
      <c r="AB106">
        <f t="shared" si="50"/>
        <v>0</v>
      </c>
      <c r="AC106">
        <f t="shared" si="51"/>
        <v>0</v>
      </c>
      <c r="AD106">
        <f t="shared" si="52"/>
        <v>0</v>
      </c>
      <c r="AF106" s="37">
        <f t="shared" si="39"/>
        <v>0</v>
      </c>
      <c r="AG106" s="44"/>
      <c r="AH106" s="37">
        <f t="shared" si="40"/>
        <v>0</v>
      </c>
      <c r="AI106" s="37">
        <f t="shared" si="41"/>
        <v>0</v>
      </c>
      <c r="AJ106" s="37">
        <f t="shared" si="42"/>
        <v>0</v>
      </c>
      <c r="AK106" s="37">
        <f t="shared" si="43"/>
        <v>0</v>
      </c>
      <c r="AL106" s="37">
        <f t="shared" si="45"/>
        <v>0</v>
      </c>
      <c r="AM106" s="37">
        <f t="shared" si="44"/>
        <v>0</v>
      </c>
      <c r="AN106">
        <f t="shared" si="36"/>
        <v>0</v>
      </c>
      <c r="AO106" s="45">
        <f t="shared" si="38"/>
        <v>0</v>
      </c>
      <c r="AP106" s="45" t="str">
        <f t="shared" si="37"/>
        <v/>
      </c>
      <c r="AQ106" s="47"/>
    </row>
    <row r="107" spans="2:43" x14ac:dyDescent="0.2">
      <c r="B107" s="22" t="s">
        <v>588</v>
      </c>
      <c r="C107" s="31"/>
      <c r="D107" s="28">
        <v>30169</v>
      </c>
      <c r="E107" s="28">
        <v>1327728</v>
      </c>
      <c r="F107" s="28"/>
      <c r="G107" s="28"/>
      <c r="H107" s="28"/>
      <c r="I107" s="28">
        <v>127827</v>
      </c>
      <c r="J107" s="28"/>
      <c r="K107" s="28"/>
      <c r="L107" s="28">
        <v>1485724</v>
      </c>
      <c r="N107">
        <f t="shared" si="54"/>
        <v>0</v>
      </c>
      <c r="O107">
        <f t="shared" si="54"/>
        <v>1</v>
      </c>
      <c r="P107" s="26">
        <f t="shared" si="54"/>
        <v>1</v>
      </c>
      <c r="Q107">
        <f t="shared" si="54"/>
        <v>0</v>
      </c>
      <c r="R107">
        <f t="shared" si="54"/>
        <v>0</v>
      </c>
      <c r="S107">
        <f t="shared" si="54"/>
        <v>0</v>
      </c>
      <c r="T107" s="26">
        <f t="shared" si="54"/>
        <v>1</v>
      </c>
      <c r="U107">
        <f t="shared" si="53"/>
        <v>0</v>
      </c>
      <c r="W107">
        <f t="shared" si="46"/>
        <v>0</v>
      </c>
      <c r="Y107">
        <f t="shared" si="47"/>
        <v>30169</v>
      </c>
      <c r="Z107">
        <f t="shared" si="48"/>
        <v>0</v>
      </c>
      <c r="AA107">
        <f t="shared" si="49"/>
        <v>0</v>
      </c>
      <c r="AB107">
        <f t="shared" si="50"/>
        <v>0</v>
      </c>
      <c r="AC107">
        <f t="shared" si="51"/>
        <v>30169</v>
      </c>
      <c r="AD107">
        <f t="shared" si="52"/>
        <v>0</v>
      </c>
      <c r="AF107" s="37">
        <f t="shared" si="39"/>
        <v>0</v>
      </c>
      <c r="AG107" s="44"/>
      <c r="AH107" s="37">
        <f t="shared" si="40"/>
        <v>30169</v>
      </c>
      <c r="AI107" s="37">
        <f t="shared" si="41"/>
        <v>0</v>
      </c>
      <c r="AJ107" s="37">
        <f t="shared" si="42"/>
        <v>0</v>
      </c>
      <c r="AK107" s="37">
        <f t="shared" si="43"/>
        <v>0</v>
      </c>
      <c r="AL107" s="37"/>
      <c r="AM107" s="37">
        <f t="shared" si="44"/>
        <v>0</v>
      </c>
      <c r="AN107">
        <f t="shared" si="36"/>
        <v>30169</v>
      </c>
      <c r="AO107" s="45">
        <f t="shared" si="38"/>
        <v>30169</v>
      </c>
      <c r="AP107" s="45" t="str">
        <f t="shared" si="37"/>
        <v/>
      </c>
      <c r="AQ107" s="47"/>
    </row>
    <row r="108" spans="2:43" x14ac:dyDescent="0.2">
      <c r="B108" s="22" t="s">
        <v>578</v>
      </c>
      <c r="C108" s="31"/>
      <c r="D108" s="28">
        <v>73717</v>
      </c>
      <c r="E108" s="28">
        <v>1091991</v>
      </c>
      <c r="F108" s="28"/>
      <c r="G108" s="28"/>
      <c r="H108" s="28"/>
      <c r="I108" s="28">
        <v>122225</v>
      </c>
      <c r="J108" s="28">
        <v>230632</v>
      </c>
      <c r="K108" s="28"/>
      <c r="L108" s="28">
        <v>1518565</v>
      </c>
      <c r="N108">
        <f t="shared" si="54"/>
        <v>0</v>
      </c>
      <c r="O108">
        <f t="shared" si="54"/>
        <v>1</v>
      </c>
      <c r="P108" s="26">
        <f t="shared" si="54"/>
        <v>1</v>
      </c>
      <c r="Q108">
        <f t="shared" si="54"/>
        <v>0</v>
      </c>
      <c r="R108">
        <f t="shared" si="54"/>
        <v>0</v>
      </c>
      <c r="S108">
        <f t="shared" si="54"/>
        <v>0</v>
      </c>
      <c r="T108" s="26">
        <f t="shared" si="54"/>
        <v>1</v>
      </c>
      <c r="U108">
        <f t="shared" si="53"/>
        <v>1</v>
      </c>
      <c r="W108">
        <f t="shared" si="46"/>
        <v>0</v>
      </c>
      <c r="Y108">
        <f t="shared" si="47"/>
        <v>73717</v>
      </c>
      <c r="Z108">
        <f t="shared" si="48"/>
        <v>0</v>
      </c>
      <c r="AA108">
        <f t="shared" si="49"/>
        <v>0</v>
      </c>
      <c r="AB108">
        <f t="shared" si="50"/>
        <v>0</v>
      </c>
      <c r="AC108">
        <f t="shared" si="51"/>
        <v>73717</v>
      </c>
      <c r="AD108">
        <f t="shared" si="52"/>
        <v>73717</v>
      </c>
      <c r="AF108" s="37">
        <f t="shared" si="39"/>
        <v>0</v>
      </c>
      <c r="AG108" s="44"/>
      <c r="AH108" s="37"/>
      <c r="AI108" s="37">
        <f t="shared" si="41"/>
        <v>0</v>
      </c>
      <c r="AJ108" s="37">
        <f t="shared" si="42"/>
        <v>0</v>
      </c>
      <c r="AK108" s="37">
        <f t="shared" si="43"/>
        <v>0</v>
      </c>
      <c r="AL108" s="37"/>
      <c r="AM108" s="37">
        <f t="shared" si="44"/>
        <v>73717</v>
      </c>
      <c r="AN108">
        <f t="shared" si="36"/>
        <v>73717</v>
      </c>
      <c r="AO108" s="45">
        <f t="shared" si="38"/>
        <v>73717</v>
      </c>
      <c r="AP108" s="45" t="str">
        <f t="shared" si="37"/>
        <v/>
      </c>
      <c r="AQ108" s="47"/>
    </row>
    <row r="109" spans="2:43" x14ac:dyDescent="0.2">
      <c r="B109" s="22" t="s">
        <v>566</v>
      </c>
      <c r="C109" s="31">
        <v>45113</v>
      </c>
      <c r="D109" s="28"/>
      <c r="E109" s="28">
        <v>809507</v>
      </c>
      <c r="F109" s="28">
        <v>1352618</v>
      </c>
      <c r="G109" s="28">
        <v>90140</v>
      </c>
      <c r="H109" s="28"/>
      <c r="I109" s="28"/>
      <c r="J109" s="28">
        <v>115582</v>
      </c>
      <c r="K109" s="28"/>
      <c r="L109" s="28">
        <v>2412960</v>
      </c>
      <c r="N109">
        <f t="shared" si="54"/>
        <v>1</v>
      </c>
      <c r="O109">
        <f t="shared" si="54"/>
        <v>0</v>
      </c>
      <c r="P109">
        <f t="shared" si="54"/>
        <v>1</v>
      </c>
      <c r="Q109">
        <f t="shared" si="54"/>
        <v>1</v>
      </c>
      <c r="R109">
        <f t="shared" si="54"/>
        <v>1</v>
      </c>
      <c r="S109">
        <f t="shared" si="54"/>
        <v>0</v>
      </c>
      <c r="T109">
        <f t="shared" si="54"/>
        <v>0</v>
      </c>
      <c r="U109">
        <f t="shared" si="53"/>
        <v>1</v>
      </c>
      <c r="W109">
        <f t="shared" si="46"/>
        <v>0</v>
      </c>
      <c r="Y109">
        <f t="shared" si="47"/>
        <v>0</v>
      </c>
      <c r="Z109">
        <f t="shared" si="48"/>
        <v>0</v>
      </c>
      <c r="AA109">
        <f t="shared" si="49"/>
        <v>0</v>
      </c>
      <c r="AB109">
        <f t="shared" si="50"/>
        <v>0</v>
      </c>
      <c r="AC109">
        <f t="shared" si="51"/>
        <v>0</v>
      </c>
      <c r="AD109">
        <f t="shared" si="52"/>
        <v>0</v>
      </c>
      <c r="AF109" s="37">
        <f t="shared" si="39"/>
        <v>0</v>
      </c>
      <c r="AG109" s="44"/>
      <c r="AH109" s="37">
        <f t="shared" si="40"/>
        <v>0</v>
      </c>
      <c r="AI109" s="37">
        <f t="shared" si="41"/>
        <v>0</v>
      </c>
      <c r="AJ109" s="37">
        <f t="shared" si="42"/>
        <v>0</v>
      </c>
      <c r="AK109" s="37">
        <f t="shared" si="43"/>
        <v>0</v>
      </c>
      <c r="AL109" s="37">
        <f t="shared" si="45"/>
        <v>0</v>
      </c>
      <c r="AM109" s="37">
        <f t="shared" si="44"/>
        <v>0</v>
      </c>
      <c r="AN109">
        <f t="shared" si="36"/>
        <v>0</v>
      </c>
      <c r="AO109" s="45">
        <f t="shared" si="38"/>
        <v>0</v>
      </c>
      <c r="AP109" s="45" t="str">
        <f t="shared" si="37"/>
        <v/>
      </c>
      <c r="AQ109" s="47"/>
    </row>
    <row r="110" spans="2:43" x14ac:dyDescent="0.2">
      <c r="B110" s="22" t="s">
        <v>633</v>
      </c>
      <c r="C110" s="31">
        <v>156358</v>
      </c>
      <c r="D110" s="28"/>
      <c r="E110" s="28"/>
      <c r="F110" s="28"/>
      <c r="G110" s="28"/>
      <c r="H110" s="28">
        <v>1658162</v>
      </c>
      <c r="I110" s="28"/>
      <c r="J110" s="28"/>
      <c r="K110" s="28"/>
      <c r="L110" s="28">
        <v>1814520</v>
      </c>
      <c r="N110">
        <f t="shared" si="54"/>
        <v>1</v>
      </c>
      <c r="O110">
        <f t="shared" si="54"/>
        <v>0</v>
      </c>
      <c r="P110">
        <f t="shared" si="54"/>
        <v>0</v>
      </c>
      <c r="Q110">
        <f t="shared" si="54"/>
        <v>0</v>
      </c>
      <c r="R110">
        <f t="shared" si="54"/>
        <v>0</v>
      </c>
      <c r="S110">
        <f t="shared" si="54"/>
        <v>1</v>
      </c>
      <c r="T110">
        <f t="shared" si="54"/>
        <v>0</v>
      </c>
      <c r="U110">
        <f t="shared" si="53"/>
        <v>0</v>
      </c>
      <c r="W110">
        <f t="shared" si="46"/>
        <v>0</v>
      </c>
      <c r="Y110">
        <f t="shared" si="47"/>
        <v>0</v>
      </c>
      <c r="Z110">
        <f t="shared" si="48"/>
        <v>0</v>
      </c>
      <c r="AA110">
        <f t="shared" si="49"/>
        <v>0</v>
      </c>
      <c r="AB110">
        <f t="shared" si="50"/>
        <v>0</v>
      </c>
      <c r="AC110">
        <f t="shared" si="51"/>
        <v>0</v>
      </c>
      <c r="AD110">
        <f t="shared" si="52"/>
        <v>0</v>
      </c>
      <c r="AF110" s="37">
        <f t="shared" si="39"/>
        <v>0</v>
      </c>
      <c r="AG110" s="44"/>
      <c r="AH110" s="37">
        <f t="shared" si="40"/>
        <v>0</v>
      </c>
      <c r="AI110" s="37">
        <f t="shared" si="41"/>
        <v>0</v>
      </c>
      <c r="AJ110" s="37">
        <f t="shared" si="42"/>
        <v>0</v>
      </c>
      <c r="AK110" s="37">
        <f t="shared" si="43"/>
        <v>0</v>
      </c>
      <c r="AL110" s="37">
        <f t="shared" si="45"/>
        <v>0</v>
      </c>
      <c r="AM110" s="37">
        <f t="shared" si="44"/>
        <v>0</v>
      </c>
      <c r="AN110">
        <f t="shared" si="36"/>
        <v>0</v>
      </c>
      <c r="AO110" s="45">
        <f t="shared" si="38"/>
        <v>0</v>
      </c>
      <c r="AP110" s="45" t="str">
        <f t="shared" si="37"/>
        <v/>
      </c>
      <c r="AQ110" s="47"/>
    </row>
    <row r="111" spans="2:43" x14ac:dyDescent="0.2">
      <c r="B111" s="22" t="s">
        <v>593</v>
      </c>
      <c r="C111" s="31"/>
      <c r="D111" s="28"/>
      <c r="E111" s="28"/>
      <c r="F111" s="28">
        <v>2870128</v>
      </c>
      <c r="G111" s="28">
        <v>849403</v>
      </c>
      <c r="H111" s="28"/>
      <c r="I111" s="28">
        <v>296815</v>
      </c>
      <c r="J111" s="28"/>
      <c r="K111" s="28"/>
      <c r="L111" s="28">
        <v>4016346</v>
      </c>
      <c r="N111">
        <f t="shared" si="54"/>
        <v>0</v>
      </c>
      <c r="O111">
        <f t="shared" si="54"/>
        <v>0</v>
      </c>
      <c r="P111">
        <f t="shared" si="54"/>
        <v>0</v>
      </c>
      <c r="Q111">
        <f t="shared" si="54"/>
        <v>1</v>
      </c>
      <c r="R111">
        <f t="shared" si="54"/>
        <v>1</v>
      </c>
      <c r="S111">
        <f t="shared" si="54"/>
        <v>0</v>
      </c>
      <c r="T111">
        <f t="shared" si="54"/>
        <v>1</v>
      </c>
      <c r="U111">
        <f t="shared" si="53"/>
        <v>0</v>
      </c>
      <c r="W111">
        <f t="shared" si="46"/>
        <v>0</v>
      </c>
      <c r="Y111">
        <f t="shared" si="47"/>
        <v>0</v>
      </c>
      <c r="Z111">
        <f t="shared" si="48"/>
        <v>0</v>
      </c>
      <c r="AA111">
        <f t="shared" si="49"/>
        <v>0</v>
      </c>
      <c r="AB111">
        <f t="shared" si="50"/>
        <v>0</v>
      </c>
      <c r="AC111">
        <f t="shared" si="51"/>
        <v>0</v>
      </c>
      <c r="AD111">
        <f t="shared" si="52"/>
        <v>0</v>
      </c>
      <c r="AF111" s="37">
        <f t="shared" si="39"/>
        <v>0</v>
      </c>
      <c r="AG111" s="44"/>
      <c r="AH111" s="37">
        <f t="shared" si="40"/>
        <v>0</v>
      </c>
      <c r="AI111" s="37">
        <f t="shared" si="41"/>
        <v>0</v>
      </c>
      <c r="AJ111" s="37">
        <f t="shared" si="42"/>
        <v>0</v>
      </c>
      <c r="AK111" s="37">
        <f t="shared" si="43"/>
        <v>0</v>
      </c>
      <c r="AL111" s="37">
        <f t="shared" si="45"/>
        <v>0</v>
      </c>
      <c r="AM111" s="37">
        <f t="shared" si="44"/>
        <v>0</v>
      </c>
      <c r="AN111">
        <f t="shared" si="36"/>
        <v>0</v>
      </c>
      <c r="AO111" s="45">
        <f t="shared" si="38"/>
        <v>0</v>
      </c>
      <c r="AP111" s="45" t="str">
        <f t="shared" si="37"/>
        <v/>
      </c>
      <c r="AQ111" s="47"/>
    </row>
    <row r="112" spans="2:43" x14ac:dyDescent="0.2">
      <c r="B112" s="22" t="s">
        <v>651</v>
      </c>
      <c r="C112" s="31"/>
      <c r="D112" s="28"/>
      <c r="E112" s="28"/>
      <c r="F112" s="28"/>
      <c r="G112" s="28"/>
      <c r="H112" s="28">
        <v>400778</v>
      </c>
      <c r="I112" s="28"/>
      <c r="J112" s="28"/>
      <c r="K112" s="28"/>
      <c r="L112" s="28">
        <v>400778</v>
      </c>
      <c r="N112">
        <f t="shared" si="54"/>
        <v>0</v>
      </c>
      <c r="O112">
        <f t="shared" si="54"/>
        <v>0</v>
      </c>
      <c r="P112">
        <f t="shared" si="54"/>
        <v>0</v>
      </c>
      <c r="Q112">
        <f t="shared" si="54"/>
        <v>0</v>
      </c>
      <c r="R112">
        <f t="shared" si="54"/>
        <v>0</v>
      </c>
      <c r="S112">
        <f t="shared" si="54"/>
        <v>1</v>
      </c>
      <c r="T112">
        <f t="shared" si="54"/>
        <v>0</v>
      </c>
      <c r="U112">
        <f t="shared" si="53"/>
        <v>0</v>
      </c>
      <c r="W112">
        <f t="shared" si="46"/>
        <v>0</v>
      </c>
      <c r="Y112">
        <f t="shared" si="47"/>
        <v>0</v>
      </c>
      <c r="Z112">
        <f t="shared" si="48"/>
        <v>0</v>
      </c>
      <c r="AA112">
        <f t="shared" si="49"/>
        <v>0</v>
      </c>
      <c r="AB112">
        <f t="shared" si="50"/>
        <v>0</v>
      </c>
      <c r="AC112">
        <f t="shared" si="51"/>
        <v>0</v>
      </c>
      <c r="AD112">
        <f t="shared" si="52"/>
        <v>0</v>
      </c>
      <c r="AF112" s="37">
        <f t="shared" si="39"/>
        <v>0</v>
      </c>
      <c r="AG112" s="44"/>
      <c r="AH112" s="37">
        <f t="shared" si="40"/>
        <v>0</v>
      </c>
      <c r="AI112" s="37">
        <f t="shared" si="41"/>
        <v>0</v>
      </c>
      <c r="AJ112" s="37">
        <f t="shared" si="42"/>
        <v>0</v>
      </c>
      <c r="AK112" s="37">
        <f t="shared" si="43"/>
        <v>0</v>
      </c>
      <c r="AL112" s="37">
        <f t="shared" si="45"/>
        <v>0</v>
      </c>
      <c r="AM112" s="37">
        <f t="shared" si="44"/>
        <v>0</v>
      </c>
      <c r="AN112">
        <f t="shared" si="36"/>
        <v>0</v>
      </c>
      <c r="AO112" s="45">
        <f t="shared" si="38"/>
        <v>0</v>
      </c>
      <c r="AP112" s="45" t="str">
        <f t="shared" si="37"/>
        <v/>
      </c>
      <c r="AQ112" s="47"/>
    </row>
    <row r="113" spans="2:43" x14ac:dyDescent="0.2">
      <c r="B113" s="22" t="s">
        <v>591</v>
      </c>
      <c r="C113" s="31"/>
      <c r="D113" s="28">
        <v>157952</v>
      </c>
      <c r="E113" s="28"/>
      <c r="F113" s="28">
        <v>796563</v>
      </c>
      <c r="G113" s="28">
        <v>138783</v>
      </c>
      <c r="H113" s="28"/>
      <c r="I113" s="28">
        <v>187820</v>
      </c>
      <c r="J113" s="28"/>
      <c r="K113" s="28"/>
      <c r="L113" s="28">
        <v>1281118</v>
      </c>
      <c r="N113">
        <f t="shared" si="54"/>
        <v>0</v>
      </c>
      <c r="O113">
        <f t="shared" si="54"/>
        <v>1</v>
      </c>
      <c r="P113">
        <f t="shared" si="54"/>
        <v>0</v>
      </c>
      <c r="Q113" s="26">
        <f t="shared" si="54"/>
        <v>1</v>
      </c>
      <c r="R113" s="26">
        <f t="shared" si="54"/>
        <v>1</v>
      </c>
      <c r="S113">
        <f t="shared" si="54"/>
        <v>0</v>
      </c>
      <c r="T113" s="26">
        <f t="shared" si="54"/>
        <v>1</v>
      </c>
      <c r="U113">
        <f t="shared" si="53"/>
        <v>0</v>
      </c>
      <c r="W113">
        <f t="shared" si="46"/>
        <v>0</v>
      </c>
      <c r="Y113">
        <f t="shared" si="47"/>
        <v>0</v>
      </c>
      <c r="Z113">
        <f t="shared" si="48"/>
        <v>157952</v>
      </c>
      <c r="AA113">
        <f t="shared" si="49"/>
        <v>157952</v>
      </c>
      <c r="AB113">
        <f t="shared" si="50"/>
        <v>0</v>
      </c>
      <c r="AC113">
        <f t="shared" si="51"/>
        <v>157952</v>
      </c>
      <c r="AD113">
        <f t="shared" si="52"/>
        <v>0</v>
      </c>
      <c r="AF113" s="37">
        <f t="shared" si="39"/>
        <v>0</v>
      </c>
      <c r="AG113" s="44"/>
      <c r="AH113" s="37">
        <f t="shared" si="40"/>
        <v>0</v>
      </c>
      <c r="AI113" s="37">
        <f t="shared" si="41"/>
        <v>157952</v>
      </c>
      <c r="AJ113" s="37"/>
      <c r="AK113" s="37">
        <f t="shared" si="43"/>
        <v>0</v>
      </c>
      <c r="AL113" s="37"/>
      <c r="AM113" s="37">
        <f t="shared" si="44"/>
        <v>0</v>
      </c>
      <c r="AN113">
        <f t="shared" si="36"/>
        <v>157952</v>
      </c>
      <c r="AO113" s="45">
        <f t="shared" si="38"/>
        <v>157952</v>
      </c>
      <c r="AP113" s="45" t="str">
        <f t="shared" si="37"/>
        <v/>
      </c>
      <c r="AQ113" s="47"/>
    </row>
    <row r="114" spans="2:43" x14ac:dyDescent="0.2">
      <c r="B114" s="22" t="s">
        <v>561</v>
      </c>
      <c r="C114" s="31">
        <v>565413</v>
      </c>
      <c r="D114" s="28">
        <v>122624</v>
      </c>
      <c r="E114" s="28">
        <v>1525662</v>
      </c>
      <c r="F114" s="28">
        <v>1132476</v>
      </c>
      <c r="G114" s="28"/>
      <c r="H114" s="28">
        <v>1130398</v>
      </c>
      <c r="I114" s="28">
        <v>175563</v>
      </c>
      <c r="J114" s="28"/>
      <c r="K114" s="28"/>
      <c r="L114" s="28">
        <v>4652136</v>
      </c>
      <c r="N114" s="26">
        <f t="shared" si="54"/>
        <v>1</v>
      </c>
      <c r="O114">
        <f t="shared" si="54"/>
        <v>1</v>
      </c>
      <c r="P114" s="26">
        <f t="shared" si="54"/>
        <v>1</v>
      </c>
      <c r="Q114" s="26">
        <f t="shared" si="54"/>
        <v>1</v>
      </c>
      <c r="R114">
        <f t="shared" si="54"/>
        <v>0</v>
      </c>
      <c r="S114" s="26">
        <f t="shared" si="54"/>
        <v>1</v>
      </c>
      <c r="T114" s="26">
        <f t="shared" si="54"/>
        <v>1</v>
      </c>
      <c r="U114">
        <f t="shared" si="53"/>
        <v>0</v>
      </c>
      <c r="W114">
        <f t="shared" si="46"/>
        <v>122624</v>
      </c>
      <c r="Y114">
        <f t="shared" si="47"/>
        <v>122624</v>
      </c>
      <c r="Z114">
        <f t="shared" si="48"/>
        <v>122624</v>
      </c>
      <c r="AA114">
        <f t="shared" si="49"/>
        <v>0</v>
      </c>
      <c r="AB114">
        <f t="shared" si="50"/>
        <v>122624</v>
      </c>
      <c r="AC114">
        <f t="shared" si="51"/>
        <v>122624</v>
      </c>
      <c r="AD114">
        <f t="shared" si="52"/>
        <v>0</v>
      </c>
      <c r="AF114" s="37">
        <f t="shared" si="39"/>
        <v>122624</v>
      </c>
      <c r="AG114" s="44"/>
      <c r="AH114" s="37"/>
      <c r="AI114" s="37"/>
      <c r="AJ114" s="37"/>
      <c r="AK114" s="37"/>
      <c r="AL114" s="37"/>
      <c r="AM114" s="37">
        <f t="shared" si="44"/>
        <v>0</v>
      </c>
      <c r="AN114">
        <f t="shared" si="36"/>
        <v>122624</v>
      </c>
      <c r="AO114" s="45">
        <f t="shared" si="38"/>
        <v>122624</v>
      </c>
      <c r="AP114" s="45" t="str">
        <f t="shared" si="37"/>
        <v/>
      </c>
      <c r="AQ114" s="47"/>
    </row>
    <row r="115" spans="2:43" x14ac:dyDescent="0.2">
      <c r="B115" s="22" t="s">
        <v>641</v>
      </c>
      <c r="C115" s="31">
        <v>440054</v>
      </c>
      <c r="D115" s="28"/>
      <c r="E115" s="28"/>
      <c r="F115" s="28"/>
      <c r="G115" s="28"/>
      <c r="H115" s="28">
        <v>172508</v>
      </c>
      <c r="I115" s="28"/>
      <c r="J115" s="28"/>
      <c r="K115" s="28"/>
      <c r="L115" s="28">
        <v>612562</v>
      </c>
      <c r="N115">
        <f t="shared" si="54"/>
        <v>1</v>
      </c>
      <c r="O115">
        <f t="shared" si="54"/>
        <v>0</v>
      </c>
      <c r="P115">
        <f t="shared" si="54"/>
        <v>0</v>
      </c>
      <c r="Q115">
        <f t="shared" si="54"/>
        <v>0</v>
      </c>
      <c r="R115">
        <f t="shared" si="54"/>
        <v>0</v>
      </c>
      <c r="S115">
        <f t="shared" si="54"/>
        <v>1</v>
      </c>
      <c r="T115">
        <f t="shared" si="54"/>
        <v>0</v>
      </c>
      <c r="U115">
        <f t="shared" si="53"/>
        <v>0</v>
      </c>
      <c r="W115">
        <f t="shared" si="46"/>
        <v>0</v>
      </c>
      <c r="Y115">
        <f t="shared" si="47"/>
        <v>0</v>
      </c>
      <c r="Z115">
        <f t="shared" si="48"/>
        <v>0</v>
      </c>
      <c r="AA115">
        <f t="shared" si="49"/>
        <v>0</v>
      </c>
      <c r="AB115">
        <f t="shared" si="50"/>
        <v>0</v>
      </c>
      <c r="AC115">
        <f t="shared" si="51"/>
        <v>0</v>
      </c>
      <c r="AD115">
        <f t="shared" si="52"/>
        <v>0</v>
      </c>
      <c r="AF115" s="37">
        <f t="shared" si="39"/>
        <v>0</v>
      </c>
      <c r="AG115" s="44"/>
      <c r="AH115" s="37">
        <f t="shared" si="40"/>
        <v>0</v>
      </c>
      <c r="AI115" s="37">
        <f t="shared" si="41"/>
        <v>0</v>
      </c>
      <c r="AJ115" s="37">
        <f t="shared" si="42"/>
        <v>0</v>
      </c>
      <c r="AK115" s="37">
        <f t="shared" si="43"/>
        <v>0</v>
      </c>
      <c r="AL115" s="37">
        <f t="shared" si="45"/>
        <v>0</v>
      </c>
      <c r="AM115" s="37">
        <f t="shared" si="44"/>
        <v>0</v>
      </c>
      <c r="AN115">
        <f t="shared" si="36"/>
        <v>0</v>
      </c>
      <c r="AO115" s="45">
        <f t="shared" si="38"/>
        <v>0</v>
      </c>
      <c r="AP115" s="45" t="str">
        <f t="shared" si="37"/>
        <v/>
      </c>
      <c r="AQ115" s="47"/>
    </row>
    <row r="116" spans="2:43" x14ac:dyDescent="0.2">
      <c r="B116" s="22" t="s">
        <v>556</v>
      </c>
      <c r="C116" s="31"/>
      <c r="D116" s="28">
        <v>364832</v>
      </c>
      <c r="E116" s="28">
        <v>818753</v>
      </c>
      <c r="F116" s="28"/>
      <c r="G116" s="28">
        <v>673321</v>
      </c>
      <c r="H116" s="28"/>
      <c r="I116" s="28">
        <v>71299</v>
      </c>
      <c r="J116" s="28"/>
      <c r="K116" s="28"/>
      <c r="L116" s="28">
        <v>1928205</v>
      </c>
      <c r="N116">
        <f t="shared" si="54"/>
        <v>0</v>
      </c>
      <c r="O116">
        <f t="shared" si="54"/>
        <v>1</v>
      </c>
      <c r="P116" s="26">
        <f t="shared" si="54"/>
        <v>1</v>
      </c>
      <c r="Q116">
        <f t="shared" si="54"/>
        <v>0</v>
      </c>
      <c r="R116" s="26">
        <f t="shared" si="54"/>
        <v>1</v>
      </c>
      <c r="S116">
        <f t="shared" si="54"/>
        <v>0</v>
      </c>
      <c r="T116" s="26">
        <f t="shared" si="54"/>
        <v>1</v>
      </c>
      <c r="U116">
        <f t="shared" si="53"/>
        <v>0</v>
      </c>
      <c r="W116">
        <f t="shared" si="46"/>
        <v>0</v>
      </c>
      <c r="Y116">
        <f t="shared" si="47"/>
        <v>364832</v>
      </c>
      <c r="Z116">
        <f t="shared" si="48"/>
        <v>0</v>
      </c>
      <c r="AA116">
        <f t="shared" si="49"/>
        <v>364832</v>
      </c>
      <c r="AB116">
        <f t="shared" si="50"/>
        <v>0</v>
      </c>
      <c r="AC116">
        <f t="shared" si="51"/>
        <v>364832</v>
      </c>
      <c r="AD116">
        <f t="shared" si="52"/>
        <v>0</v>
      </c>
      <c r="AF116" s="37">
        <f t="shared" si="39"/>
        <v>0</v>
      </c>
      <c r="AG116" s="44"/>
      <c r="AH116" s="37">
        <f t="shared" si="40"/>
        <v>364832</v>
      </c>
      <c r="AI116" s="37">
        <f t="shared" si="41"/>
        <v>0</v>
      </c>
      <c r="AJ116" s="37"/>
      <c r="AK116" s="37">
        <f t="shared" si="43"/>
        <v>0</v>
      </c>
      <c r="AL116" s="37"/>
      <c r="AM116" s="37">
        <f t="shared" si="44"/>
        <v>0</v>
      </c>
      <c r="AN116">
        <f t="shared" si="36"/>
        <v>364832</v>
      </c>
      <c r="AO116" s="45">
        <f t="shared" si="38"/>
        <v>364832</v>
      </c>
      <c r="AP116" s="45" t="str">
        <f t="shared" si="37"/>
        <v/>
      </c>
      <c r="AQ116" s="47"/>
    </row>
    <row r="117" spans="2:43" x14ac:dyDescent="0.2">
      <c r="B117" s="22" t="s">
        <v>618</v>
      </c>
      <c r="C117" s="31">
        <v>200687</v>
      </c>
      <c r="D117" s="28"/>
      <c r="E117" s="28"/>
      <c r="F117" s="28"/>
      <c r="G117" s="28"/>
      <c r="H117" s="28"/>
      <c r="I117" s="28"/>
      <c r="J117" s="28">
        <v>247746</v>
      </c>
      <c r="K117" s="28"/>
      <c r="L117" s="28">
        <v>448433</v>
      </c>
      <c r="N117">
        <f t="shared" si="54"/>
        <v>1</v>
      </c>
      <c r="O117">
        <f t="shared" si="54"/>
        <v>0</v>
      </c>
      <c r="P117">
        <f t="shared" si="54"/>
        <v>0</v>
      </c>
      <c r="Q117">
        <f t="shared" si="54"/>
        <v>0</v>
      </c>
      <c r="R117">
        <f t="shared" si="54"/>
        <v>0</v>
      </c>
      <c r="S117">
        <f t="shared" si="54"/>
        <v>0</v>
      </c>
      <c r="T117">
        <f t="shared" si="54"/>
        <v>0</v>
      </c>
      <c r="U117">
        <f t="shared" si="53"/>
        <v>1</v>
      </c>
      <c r="W117">
        <f t="shared" si="46"/>
        <v>0</v>
      </c>
      <c r="Y117">
        <f t="shared" si="47"/>
        <v>0</v>
      </c>
      <c r="Z117">
        <f t="shared" si="48"/>
        <v>0</v>
      </c>
      <c r="AA117">
        <f t="shared" si="49"/>
        <v>0</v>
      </c>
      <c r="AB117">
        <f t="shared" si="50"/>
        <v>0</v>
      </c>
      <c r="AC117">
        <f t="shared" si="51"/>
        <v>0</v>
      </c>
      <c r="AD117">
        <f t="shared" si="52"/>
        <v>0</v>
      </c>
      <c r="AF117" s="37">
        <f t="shared" si="39"/>
        <v>0</v>
      </c>
      <c r="AG117" s="44"/>
      <c r="AH117" s="37">
        <f t="shared" si="40"/>
        <v>0</v>
      </c>
      <c r="AI117" s="37">
        <f t="shared" si="41"/>
        <v>0</v>
      </c>
      <c r="AJ117" s="37">
        <f t="shared" si="42"/>
        <v>0</v>
      </c>
      <c r="AK117" s="37">
        <f t="shared" si="43"/>
        <v>0</v>
      </c>
      <c r="AL117" s="37">
        <f t="shared" si="45"/>
        <v>0</v>
      </c>
      <c r="AM117" s="37">
        <f t="shared" si="44"/>
        <v>0</v>
      </c>
      <c r="AN117">
        <f t="shared" si="36"/>
        <v>0</v>
      </c>
      <c r="AO117" s="45">
        <f t="shared" si="38"/>
        <v>0</v>
      </c>
      <c r="AP117" s="45" t="str">
        <f t="shared" si="37"/>
        <v/>
      </c>
      <c r="AQ117" s="47"/>
    </row>
    <row r="118" spans="2:43" x14ac:dyDescent="0.2">
      <c r="B118" s="22" t="s">
        <v>569</v>
      </c>
      <c r="C118" s="31"/>
      <c r="D118" s="28">
        <v>121067</v>
      </c>
      <c r="E118" s="28">
        <v>873011</v>
      </c>
      <c r="F118" s="28">
        <v>862994</v>
      </c>
      <c r="G118" s="28">
        <v>292403</v>
      </c>
      <c r="H118" s="28"/>
      <c r="I118" s="28"/>
      <c r="J118" s="28"/>
      <c r="K118" s="28"/>
      <c r="L118" s="28">
        <v>2149475</v>
      </c>
      <c r="N118">
        <f t="shared" si="54"/>
        <v>0</v>
      </c>
      <c r="O118">
        <f t="shared" si="54"/>
        <v>1</v>
      </c>
      <c r="P118" s="26">
        <f t="shared" si="54"/>
        <v>1</v>
      </c>
      <c r="Q118" s="26">
        <f t="shared" ref="Q118:T118" si="55">IF(F118&gt;0,1,0)</f>
        <v>1</v>
      </c>
      <c r="R118" s="26">
        <f t="shared" si="55"/>
        <v>1</v>
      </c>
      <c r="S118">
        <f t="shared" si="55"/>
        <v>0</v>
      </c>
      <c r="T118">
        <f t="shared" si="55"/>
        <v>0</v>
      </c>
      <c r="U118">
        <f t="shared" si="53"/>
        <v>0</v>
      </c>
      <c r="W118">
        <f t="shared" si="46"/>
        <v>0</v>
      </c>
      <c r="Y118">
        <f t="shared" si="47"/>
        <v>121067</v>
      </c>
      <c r="Z118">
        <f t="shared" si="48"/>
        <v>121067</v>
      </c>
      <c r="AA118">
        <f t="shared" si="49"/>
        <v>121067</v>
      </c>
      <c r="AB118">
        <f t="shared" si="50"/>
        <v>0</v>
      </c>
      <c r="AC118">
        <f t="shared" si="51"/>
        <v>0</v>
      </c>
      <c r="AD118">
        <f t="shared" si="52"/>
        <v>0</v>
      </c>
      <c r="AF118" s="37">
        <f t="shared" si="39"/>
        <v>0</v>
      </c>
      <c r="AG118" s="44"/>
      <c r="AH118" s="37">
        <f t="shared" si="40"/>
        <v>121067</v>
      </c>
      <c r="AI118" s="37"/>
      <c r="AJ118" s="37"/>
      <c r="AK118" s="37">
        <f t="shared" si="43"/>
        <v>0</v>
      </c>
      <c r="AL118" s="37">
        <f t="shared" si="45"/>
        <v>0</v>
      </c>
      <c r="AM118" s="37">
        <f t="shared" si="44"/>
        <v>0</v>
      </c>
      <c r="AN118">
        <f t="shared" si="36"/>
        <v>121067</v>
      </c>
      <c r="AO118" s="45">
        <f t="shared" si="38"/>
        <v>121067</v>
      </c>
      <c r="AP118" s="45" t="str">
        <f t="shared" si="37"/>
        <v/>
      </c>
      <c r="AQ118" s="47"/>
    </row>
    <row r="119" spans="2:43" x14ac:dyDescent="0.2">
      <c r="B119" s="22" t="s">
        <v>739</v>
      </c>
      <c r="C119" s="31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43" x14ac:dyDescent="0.2">
      <c r="B120" s="22" t="s">
        <v>740</v>
      </c>
      <c r="C120" s="31">
        <v>12500016</v>
      </c>
      <c r="D120" s="28">
        <v>10000042</v>
      </c>
      <c r="E120" s="28">
        <v>30000034</v>
      </c>
      <c r="F120" s="28">
        <v>45000042</v>
      </c>
      <c r="G120" s="28">
        <v>24000044</v>
      </c>
      <c r="H120" s="28">
        <v>31500020</v>
      </c>
      <c r="I120" s="28">
        <v>13500042</v>
      </c>
      <c r="J120" s="28">
        <v>6000021</v>
      </c>
      <c r="K120" s="28"/>
      <c r="L120" s="28">
        <v>172500261</v>
      </c>
    </row>
    <row r="121" spans="2:43" x14ac:dyDescent="0.2">
      <c r="B121" s="25" t="s">
        <v>743</v>
      </c>
      <c r="C121" s="32">
        <f>'MFG locations'!D10</f>
        <v>25000000</v>
      </c>
      <c r="D121" s="29">
        <f>'MFG locations'!D7</f>
        <v>20000000</v>
      </c>
      <c r="E121" s="29">
        <f>'MFG locations'!D5</f>
        <v>50000000</v>
      </c>
      <c r="F121" s="29">
        <f>'MFG locations'!D4</f>
        <v>60000000</v>
      </c>
      <c r="G121" s="29">
        <f>'MFG locations'!D6</f>
        <v>30000000</v>
      </c>
      <c r="H121" s="29">
        <f>'MFG locations'!D9</f>
        <v>45000000</v>
      </c>
      <c r="I121" s="29">
        <f>'MFG locations'!D8</f>
        <v>15000000</v>
      </c>
      <c r="J121" s="29">
        <f>'MFG locations'!D11</f>
        <v>10000000</v>
      </c>
      <c r="K121" s="30"/>
      <c r="L121" s="30"/>
    </row>
    <row r="123" spans="2:43" x14ac:dyDescent="0.2">
      <c r="B123" s="24" t="s">
        <v>750</v>
      </c>
      <c r="C123" s="19">
        <f>C120/C121</f>
        <v>0.50000064</v>
      </c>
      <c r="D123" s="19">
        <f t="shared" ref="D123:J123" si="56">D120/D121</f>
        <v>0.5000021</v>
      </c>
      <c r="E123" s="19">
        <f t="shared" si="56"/>
        <v>0.60000067999999995</v>
      </c>
      <c r="F123" s="19">
        <f t="shared" si="56"/>
        <v>0.75000069999999996</v>
      </c>
      <c r="G123" s="19">
        <f t="shared" si="56"/>
        <v>0.80000146666666672</v>
      </c>
      <c r="H123" s="19">
        <f t="shared" si="56"/>
        <v>0.70000044444444443</v>
      </c>
      <c r="I123" s="19">
        <f t="shared" si="56"/>
        <v>0.90000279999999999</v>
      </c>
      <c r="J123" s="19">
        <f t="shared" si="56"/>
        <v>0.60000209999999998</v>
      </c>
      <c r="AE123" s="33" t="s">
        <v>777</v>
      </c>
      <c r="AF123" s="28">
        <f>SUM(AF4:AF118)</f>
        <v>2849011</v>
      </c>
      <c r="AG123" s="28">
        <f t="shared" ref="AG123:AM123" si="57">SUM(AG4:AG118)</f>
        <v>0</v>
      </c>
      <c r="AH123" s="28">
        <f t="shared" si="57"/>
        <v>2549507</v>
      </c>
      <c r="AI123" s="28">
        <f t="shared" si="57"/>
        <v>827142</v>
      </c>
      <c r="AJ123" s="28">
        <f t="shared" si="57"/>
        <v>1557518</v>
      </c>
      <c r="AK123" s="28">
        <f t="shared" si="57"/>
        <v>528986</v>
      </c>
      <c r="AL123" s="28">
        <f t="shared" si="57"/>
        <v>830743</v>
      </c>
      <c r="AM123" s="28">
        <f t="shared" si="57"/>
        <v>857135</v>
      </c>
    </row>
    <row r="124" spans="2:43" x14ac:dyDescent="0.2">
      <c r="B124" s="27" t="s">
        <v>753</v>
      </c>
      <c r="C124" s="30">
        <f>C121-C120</f>
        <v>12499984</v>
      </c>
      <c r="D124" s="30">
        <f t="shared" ref="D124:J124" si="58">D121-D120</f>
        <v>9999958</v>
      </c>
      <c r="E124" s="30">
        <f t="shared" si="58"/>
        <v>19999966</v>
      </c>
      <c r="F124" s="30">
        <f t="shared" si="58"/>
        <v>14999958</v>
      </c>
      <c r="G124" s="30">
        <f t="shared" si="58"/>
        <v>5999956</v>
      </c>
      <c r="H124" s="30">
        <f t="shared" si="58"/>
        <v>13499980</v>
      </c>
      <c r="I124" s="30">
        <f t="shared" si="58"/>
        <v>1499958</v>
      </c>
      <c r="J124" s="30">
        <f t="shared" si="58"/>
        <v>3999979</v>
      </c>
      <c r="K124" s="26"/>
      <c r="L124" s="26"/>
      <c r="AE124" s="27" t="s">
        <v>776</v>
      </c>
      <c r="AF124" s="28">
        <f>C124-AF123</f>
        <v>9650973</v>
      </c>
      <c r="AG124" s="28">
        <f t="shared" ref="AG124:AM124" si="59">D124-AG123</f>
        <v>9999958</v>
      </c>
      <c r="AH124" s="28">
        <f t="shared" si="59"/>
        <v>17450459</v>
      </c>
      <c r="AI124" s="28">
        <f t="shared" si="59"/>
        <v>14172816</v>
      </c>
      <c r="AJ124" s="28">
        <f t="shared" si="59"/>
        <v>4442438</v>
      </c>
      <c r="AK124" s="28">
        <f t="shared" si="59"/>
        <v>12970994</v>
      </c>
      <c r="AL124" s="28">
        <f t="shared" si="59"/>
        <v>669215</v>
      </c>
      <c r="AM124" s="28">
        <f t="shared" si="59"/>
        <v>3142844</v>
      </c>
    </row>
    <row r="128" spans="2:43" x14ac:dyDescent="0.2">
      <c r="AF128" s="28"/>
    </row>
    <row r="129" spans="4:32" x14ac:dyDescent="0.2">
      <c r="D129" s="28"/>
    </row>
    <row r="131" spans="4:32" x14ac:dyDescent="0.2">
      <c r="AF131" s="28"/>
    </row>
  </sheetData>
  <conditionalFormatting sqref="O4:O118">
    <cfRule type="cellIs" dxfId="4" priority="1" operator="equal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A9DC1AB9B954DAD44BEF75AF2E988" ma:contentTypeVersion="18" ma:contentTypeDescription="Create a new document." ma:contentTypeScope="" ma:versionID="04ddd6037924f222bbbd3db50309d3de">
  <xsd:schema xmlns:xsd="http://www.w3.org/2001/XMLSchema" xmlns:xs="http://www.w3.org/2001/XMLSchema" xmlns:p="http://schemas.microsoft.com/office/2006/metadata/properties" xmlns:ns1="http://schemas.microsoft.com/sharepoint/v3" xmlns:ns2="882150bf-ec9e-4393-9788-b92deb103995" xmlns:ns3="26290012-06f2-4c02-adbd-945c9c3ce310" targetNamespace="http://schemas.microsoft.com/office/2006/metadata/properties" ma:root="true" ma:fieldsID="9dac85460e18493b7300e69aab4978a5" ns1:_="" ns2:_="" ns3:_="">
    <xsd:import namespace="http://schemas.microsoft.com/sharepoint/v3"/>
    <xsd:import namespace="882150bf-ec9e-4393-9788-b92deb103995"/>
    <xsd:import namespace="26290012-06f2-4c02-adbd-945c9c3ce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50bf-ec9e-4393-9788-b92deb103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0012-06f2-4c02-adbd-945c9c3ce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f55f02-b9b3-400c-a34b-e24cb60c5d21}" ma:internalName="TaxCatchAll" ma:showField="CatchAllData" ma:web="26290012-06f2-4c02-adbd-945c9c3ce3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82150bf-ec9e-4393-9788-b92deb103995">
      <Terms xmlns="http://schemas.microsoft.com/office/infopath/2007/PartnerControls"/>
    </lcf76f155ced4ddcb4097134ff3c332f>
    <TaxCatchAll xmlns="26290012-06f2-4c02-adbd-945c9c3ce310" xsi:nil="true"/>
  </documentManagement>
</p:properties>
</file>

<file path=customXml/itemProps1.xml><?xml version="1.0" encoding="utf-8"?>
<ds:datastoreItem xmlns:ds="http://schemas.openxmlformats.org/officeDocument/2006/customXml" ds:itemID="{ABB8DF30-94CF-4F49-9DEF-E1A703A0D7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C1A3E-D64F-4171-AB6A-409DA27F1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50bf-ec9e-4393-9788-b92deb103995"/>
    <ds:schemaRef ds:uri="26290012-06f2-4c02-adbd-945c9c3ce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1D75D-F03E-4AA3-BE73-98E6E28E6897}">
  <ds:schemaRefs>
    <ds:schemaRef ds:uri="882150bf-ec9e-4393-9788-b92deb103995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6290012-06f2-4c02-adbd-945c9c3ce310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4062de4-74ba-4730-a339-59645ae170de}" enabled="0" method="" siteId="{d4062de4-74ba-4730-a339-59645ae170d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MFG locations</vt:lpstr>
      <vt:lpstr>SKU Cost</vt:lpstr>
      <vt:lpstr>Price elasticity </vt:lpstr>
      <vt:lpstr>Capability Check</vt:lpstr>
      <vt:lpstr>Quick Capacity Check</vt:lpstr>
      <vt:lpstr>Capacity Check </vt:lpstr>
      <vt:lpstr>Financial Check</vt:lpstr>
      <vt:lpstr>ProductionMatrix</vt:lpstr>
      <vt:lpstr>MarginMatrix</vt:lpstr>
      <vt:lpstr>Example Solver</vt:lpstr>
      <vt:lpstr>Charlotte Shutdown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Hao</dc:creator>
  <cp:lastModifiedBy>Michael Rich</cp:lastModifiedBy>
  <dcterms:created xsi:type="dcterms:W3CDTF">2025-02-21T19:41:14Z</dcterms:created>
  <dcterms:modified xsi:type="dcterms:W3CDTF">2025-08-01T00:40:31Z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0x010100C89A9DC1AB9B954DAD44BEF75AF2E988</vt:lpwstr>
  </property>
  <property fmtid="{D5CDD505-2E9C-101B-9397-08002B2CF9AE}" pid="3" name="MediaServiceImageTags">
    <vt:lpwstr/>
  </property>
</Properties>
</file>