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SNHU\QSO-520\"/>
    </mc:Choice>
  </mc:AlternateContent>
  <xr:revisionPtr revIDLastSave="0" documentId="13_ncr:1_{31831B66-D7C6-43C7-B0B3-EB3FE7457B4B}" xr6:coauthVersionLast="47" xr6:coauthVersionMax="47" xr10:uidLastSave="{00000000-0000-0000-0000-000000000000}"/>
  <bookViews>
    <workbookView xWindow="-110" yWindow="-110" windowWidth="19420" windowHeight="10420" xr2:uid="{9EB85C91-9072-424A-BDA8-D80C8F7EF3F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" i="1" l="1"/>
  <c r="W22" i="1"/>
  <c r="U41" i="1"/>
  <c r="L34" i="1"/>
  <c r="L39" i="1"/>
  <c r="I36" i="1"/>
  <c r="Y41" i="1"/>
  <c r="X41" i="1"/>
  <c r="W41" i="1"/>
  <c r="H10" i="1"/>
  <c r="H25" i="1"/>
  <c r="E17" i="1"/>
  <c r="V41" i="1"/>
  <c r="Y36" i="1"/>
  <c r="X36" i="1"/>
  <c r="W36" i="1"/>
  <c r="V36" i="1"/>
  <c r="U36" i="1"/>
  <c r="Y31" i="1"/>
  <c r="X31" i="1"/>
  <c r="W31" i="1"/>
  <c r="V31" i="1"/>
  <c r="Y26" i="1"/>
  <c r="X26" i="1"/>
  <c r="W26" i="1"/>
  <c r="V26" i="1"/>
  <c r="U31" i="1"/>
  <c r="U26" i="1"/>
  <c r="E40" i="1"/>
  <c r="A28" i="1"/>
  <c r="V5" i="1"/>
  <c r="V4" i="1"/>
  <c r="X22" i="1"/>
  <c r="Y22" i="1"/>
  <c r="P24" i="1"/>
  <c r="P4" i="1"/>
  <c r="P9" i="1"/>
  <c r="P19" i="1"/>
  <c r="M6" i="1"/>
  <c r="M21" i="1"/>
  <c r="AA9" i="1"/>
  <c r="AA10" i="1"/>
  <c r="AB9" i="1"/>
  <c r="AD9" i="1"/>
  <c r="AC9" i="1"/>
  <c r="F39" i="1"/>
  <c r="B27" i="1"/>
  <c r="J24" i="1"/>
  <c r="J9" i="1"/>
  <c r="V7" i="1"/>
</calcChain>
</file>

<file path=xl/sharedStrings.xml><?xml version="1.0" encoding="utf-8"?>
<sst xmlns="http://schemas.openxmlformats.org/spreadsheetml/2006/main" count="41" uniqueCount="32">
  <si>
    <t>Do Well in ST</t>
  </si>
  <si>
    <t>($millions)</t>
  </si>
  <si>
    <t>Low</t>
  </si>
  <si>
    <t>Base</t>
  </si>
  <si>
    <t>High</t>
  </si>
  <si>
    <t>Run in ST</t>
  </si>
  <si>
    <t>Payoff if Do Well in ST</t>
  </si>
  <si>
    <t>Loss if Do Poorly in ST</t>
  </si>
  <si>
    <t>Do Poorly in ST</t>
  </si>
  <si>
    <t>Expected Payoff</t>
  </si>
  <si>
    <t>Do Well in NH</t>
  </si>
  <si>
    <t>Don't Run in ST</t>
  </si>
  <si>
    <t>Run in NH</t>
  </si>
  <si>
    <t>Do Poorly in NH</t>
  </si>
  <si>
    <t>Don't Run in NH</t>
  </si>
  <si>
    <t>Alternatives</t>
  </si>
  <si>
    <t>States of Nature</t>
  </si>
  <si>
    <t>Don't run in ST</t>
  </si>
  <si>
    <t>Prior Probabilities</t>
  </si>
  <si>
    <t>Payoff Table</t>
  </si>
  <si>
    <t>Well ST</t>
  </si>
  <si>
    <t>Poorly ST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</si>
  <si>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 40%</t>
    </r>
  </si>
  <si>
    <r>
      <t>U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=60%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</si>
  <si>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 47%</t>
    </r>
  </si>
  <si>
    <r>
      <t>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=53%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</si>
  <si>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U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ST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</si>
  <si>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NH</t>
    </r>
  </si>
  <si>
    <r>
      <t>P(F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)=57%</t>
    </r>
  </si>
  <si>
    <r>
      <t>P(U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)=43%</t>
    </r>
  </si>
  <si>
    <r>
      <t>P(F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)=25%</t>
    </r>
  </si>
  <si>
    <r>
      <t>P(F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)=75%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</si>
</sst>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&quot;$&quot;#,##0"/>
    <numFmt numFmtId="171" formatCode="_(&quot;$&quot;* #,##0_);_(&quot;$&quot;* \(#,##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name val="Geneva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9" fontId="0" fillId="0" borderId="0" xfId="0" applyNumberFormat="1" applyAlignment="1">
      <alignment horizontal="left"/>
    </xf>
    <xf numFmtId="0" fontId="2" fillId="0" borderId="0" xfId="0" applyFont="1"/>
    <xf numFmtId="0" fontId="4" fillId="0" borderId="0" xfId="4" applyFont="1"/>
    <xf numFmtId="0" fontId="4" fillId="0" borderId="0" xfId="4" applyFont="1" applyAlignment="1">
      <alignment horizontal="center"/>
    </xf>
    <xf numFmtId="9" fontId="4" fillId="2" borderId="0" xfId="4" applyNumberFormat="1" applyFont="1" applyFill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right"/>
    </xf>
    <xf numFmtId="9" fontId="2" fillId="0" borderId="0" xfId="0" applyNumberFormat="1" applyFont="1" applyAlignment="1">
      <alignment horizontal="left"/>
    </xf>
    <xf numFmtId="0" fontId="4" fillId="3" borderId="0" xfId="4" applyFont="1" applyFill="1" applyAlignment="1">
      <alignment horizontal="center"/>
    </xf>
    <xf numFmtId="9" fontId="0" fillId="0" borderId="0" xfId="3" applyFont="1"/>
    <xf numFmtId="1" fontId="0" fillId="0" borderId="0" xfId="0" applyNumberFormat="1"/>
    <xf numFmtId="169" fontId="0" fillId="0" borderId="0" xfId="1" applyNumberFormat="1" applyFont="1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1" xfId="3" applyNumberFormat="1" applyFont="1" applyBorder="1" applyAlignment="1">
      <alignment horizontal="center"/>
    </xf>
    <xf numFmtId="169" fontId="0" fillId="0" borderId="0" xfId="0" applyNumberFormat="1"/>
    <xf numFmtId="169" fontId="0" fillId="0" borderId="4" xfId="0" applyNumberFormat="1" applyBorder="1"/>
    <xf numFmtId="6" fontId="0" fillId="0" borderId="3" xfId="0" applyNumberFormat="1" applyBorder="1"/>
    <xf numFmtId="169" fontId="4" fillId="2" borderId="0" xfId="4" applyNumberFormat="1" applyFont="1" applyFill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4" xfId="2" applyNumberFormat="1" applyFont="1" applyBorder="1"/>
    <xf numFmtId="169" fontId="0" fillId="0" borderId="4" xfId="2" applyNumberFormat="1" applyFont="1" applyBorder="1"/>
    <xf numFmtId="171" fontId="0" fillId="0" borderId="0" xfId="2" applyNumberFormat="1" applyFont="1"/>
  </cellXfs>
  <cellStyles count="5">
    <cellStyle name="Comma" xfId="1" builtinId="3"/>
    <cellStyle name="Currency" xfId="2" builtinId="4"/>
    <cellStyle name="Normal" xfId="0" builtinId="0"/>
    <cellStyle name="Normal_Ch.10 spreadsheets.xls" xfId="4" xr:uid="{C8EA354E-A631-4D69-8135-ED15C798F4B2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2</xdr:col>
      <xdr:colOff>28575</xdr:colOff>
      <xdr:row>26</xdr:row>
      <xdr:rowOff>168275</xdr:rowOff>
    </xdr:to>
    <xdr:sp macro="" textlink="">
      <xdr:nvSpPr>
        <xdr:cNvPr id="2" name="Solver_shape$B$27" descr="0202772e-dc68-49f7-ace5-27e046470d96">
          <a:extLst>
            <a:ext uri="{FF2B5EF4-FFF2-40B4-BE49-F238E27FC236}">
              <a16:creationId xmlns:a16="http://schemas.microsoft.com/office/drawing/2014/main" id="{36252CEF-7EAD-4CBE-8DF5-4AF9AF74931F}"/>
            </a:ext>
          </a:extLst>
        </xdr:cNvPr>
        <xdr:cNvSpPr/>
      </xdr:nvSpPr>
      <xdr:spPr bwMode="auto">
        <a:xfrm>
          <a:off x="590550" y="4457700"/>
          <a:ext cx="180975" cy="180975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26</xdr:row>
      <xdr:rowOff>85725</xdr:rowOff>
    </xdr:from>
    <xdr:to>
      <xdr:col>1</xdr:col>
      <xdr:colOff>0</xdr:colOff>
      <xdr:row>26</xdr:row>
      <xdr:rowOff>85725</xdr:rowOff>
    </xdr:to>
    <xdr:cxnSp macro="">
      <xdr:nvCxnSpPr>
        <xdr:cNvPr id="3" name="Solver_line$B$27">
          <a:extLst>
            <a:ext uri="{FF2B5EF4-FFF2-40B4-BE49-F238E27FC236}">
              <a16:creationId xmlns:a16="http://schemas.microsoft.com/office/drawing/2014/main" id="{C3391495-8171-4910-AE46-611BFA4A6B7B}"/>
            </a:ext>
          </a:extLst>
        </xdr:cNvPr>
        <xdr:cNvCxnSpPr/>
      </xdr:nvCxnSpPr>
      <xdr:spPr bwMode="auto">
        <a:xfrm>
          <a:off x="0" y="4543425"/>
          <a:ext cx="59055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0</xdr:colOff>
      <xdr:row>15</xdr:row>
      <xdr:rowOff>85725</xdr:rowOff>
    </xdr:from>
    <xdr:to>
      <xdr:col>3</xdr:col>
      <xdr:colOff>0</xdr:colOff>
      <xdr:row>26</xdr:row>
      <xdr:rowOff>85725</xdr:rowOff>
    </xdr:to>
    <xdr:cxnSp macro="">
      <xdr:nvCxnSpPr>
        <xdr:cNvPr id="4" name="Solver_shapecon$F$16">
          <a:extLst>
            <a:ext uri="{FF2B5EF4-FFF2-40B4-BE49-F238E27FC236}">
              <a16:creationId xmlns:a16="http://schemas.microsoft.com/office/drawing/2014/main" id="{BE7E9822-7A95-4937-8312-92AD0376E603}"/>
            </a:ext>
          </a:extLst>
        </xdr:cNvPr>
        <xdr:cNvCxnSpPr/>
      </xdr:nvCxnSpPr>
      <xdr:spPr bwMode="auto">
        <a:xfrm flipV="1">
          <a:off x="742950" y="2657475"/>
          <a:ext cx="298450" cy="188595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28575</xdr:colOff>
      <xdr:row>15</xdr:row>
      <xdr:rowOff>168275</xdr:rowOff>
    </xdr:to>
    <xdr:sp macro="" textlink="">
      <xdr:nvSpPr>
        <xdr:cNvPr id="5" name="Solver_shape$F$16" descr="58d5c566-42af-4092-b5f0-29c691c99bb4">
          <a:extLst>
            <a:ext uri="{FF2B5EF4-FFF2-40B4-BE49-F238E27FC236}">
              <a16:creationId xmlns:a16="http://schemas.microsoft.com/office/drawing/2014/main" id="{68CE7356-CBE6-4802-99F5-8B2E9956C9DD}"/>
            </a:ext>
          </a:extLst>
        </xdr:cNvPr>
        <xdr:cNvSpPr/>
      </xdr:nvSpPr>
      <xdr:spPr bwMode="auto">
        <a:xfrm>
          <a:off x="2197100" y="2571750"/>
          <a:ext cx="180975" cy="180975"/>
        </a:xfrm>
        <a:prstGeom prst="flowChartConnector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15</xdr:row>
      <xdr:rowOff>85725</xdr:rowOff>
    </xdr:from>
    <xdr:to>
      <xdr:col>5</xdr:col>
      <xdr:colOff>0</xdr:colOff>
      <xdr:row>15</xdr:row>
      <xdr:rowOff>85725</xdr:rowOff>
    </xdr:to>
    <xdr:cxnSp macro="">
      <xdr:nvCxnSpPr>
        <xdr:cNvPr id="6" name="Solver_line$F$16">
          <a:extLst>
            <a:ext uri="{FF2B5EF4-FFF2-40B4-BE49-F238E27FC236}">
              <a16:creationId xmlns:a16="http://schemas.microsoft.com/office/drawing/2014/main" id="{33D5979A-F046-4EB3-B373-497F6B2CB230}"/>
            </a:ext>
          </a:extLst>
        </xdr:cNvPr>
        <xdr:cNvCxnSpPr/>
      </xdr:nvCxnSpPr>
      <xdr:spPr bwMode="auto">
        <a:xfrm>
          <a:off x="1041400" y="2657475"/>
          <a:ext cx="11557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0</xdr:colOff>
      <xdr:row>8</xdr:row>
      <xdr:rowOff>85725</xdr:rowOff>
    </xdr:from>
    <xdr:to>
      <xdr:col>7</xdr:col>
      <xdr:colOff>0</xdr:colOff>
      <xdr:row>15</xdr:row>
      <xdr:rowOff>85725</xdr:rowOff>
    </xdr:to>
    <xdr:cxnSp macro="">
      <xdr:nvCxnSpPr>
        <xdr:cNvPr id="7" name="Solver_shapecon$J$9">
          <a:extLst>
            <a:ext uri="{FF2B5EF4-FFF2-40B4-BE49-F238E27FC236}">
              <a16:creationId xmlns:a16="http://schemas.microsoft.com/office/drawing/2014/main" id="{E783E29E-91DE-4FA2-8E50-501CB8C81DC8}"/>
            </a:ext>
          </a:extLst>
        </xdr:cNvPr>
        <xdr:cNvCxnSpPr/>
      </xdr:nvCxnSpPr>
      <xdr:spPr bwMode="auto">
        <a:xfrm flipV="1">
          <a:off x="2349500" y="1457325"/>
          <a:ext cx="298450" cy="120015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28575</xdr:colOff>
      <xdr:row>8</xdr:row>
      <xdr:rowOff>168275</xdr:rowOff>
    </xdr:to>
    <xdr:sp macro="" textlink="">
      <xdr:nvSpPr>
        <xdr:cNvPr id="8" name="Solver_shape$J$9" descr="27b19d39-7753-44a0-9069-febf89942fc7">
          <a:extLst>
            <a:ext uri="{FF2B5EF4-FFF2-40B4-BE49-F238E27FC236}">
              <a16:creationId xmlns:a16="http://schemas.microsoft.com/office/drawing/2014/main" id="{E4858871-0F6F-4642-9657-BB4E384EE529}"/>
            </a:ext>
          </a:extLst>
        </xdr:cNvPr>
        <xdr:cNvSpPr/>
      </xdr:nvSpPr>
      <xdr:spPr bwMode="auto">
        <a:xfrm>
          <a:off x="3803650" y="1371600"/>
          <a:ext cx="180975" cy="180975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85725</xdr:rowOff>
    </xdr:from>
    <xdr:to>
      <xdr:col>9</xdr:col>
      <xdr:colOff>0</xdr:colOff>
      <xdr:row>8</xdr:row>
      <xdr:rowOff>85725</xdr:rowOff>
    </xdr:to>
    <xdr:cxnSp macro="">
      <xdr:nvCxnSpPr>
        <xdr:cNvPr id="9" name="Solver_line$J$9">
          <a:extLst>
            <a:ext uri="{FF2B5EF4-FFF2-40B4-BE49-F238E27FC236}">
              <a16:creationId xmlns:a16="http://schemas.microsoft.com/office/drawing/2014/main" id="{24FDB85C-4630-493D-84A3-1103BC2C913E}"/>
            </a:ext>
          </a:extLst>
        </xdr:cNvPr>
        <xdr:cNvCxnSpPr/>
      </xdr:nvCxnSpPr>
      <xdr:spPr bwMode="auto">
        <a:xfrm>
          <a:off x="2647950" y="1457325"/>
          <a:ext cx="11557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4</xdr:row>
      <xdr:rowOff>85725</xdr:rowOff>
    </xdr:from>
    <xdr:to>
      <xdr:col>11</xdr:col>
      <xdr:colOff>0</xdr:colOff>
      <xdr:row>8</xdr:row>
      <xdr:rowOff>85725</xdr:rowOff>
    </xdr:to>
    <xdr:cxnSp macro="">
      <xdr:nvCxnSpPr>
        <xdr:cNvPr id="10" name="Solver_shapecon$N$5">
          <a:extLst>
            <a:ext uri="{FF2B5EF4-FFF2-40B4-BE49-F238E27FC236}">
              <a16:creationId xmlns:a16="http://schemas.microsoft.com/office/drawing/2014/main" id="{C1CF75E8-1F0C-46DC-A088-30E00D97FFD4}"/>
            </a:ext>
          </a:extLst>
        </xdr:cNvPr>
        <xdr:cNvCxnSpPr/>
      </xdr:nvCxnSpPr>
      <xdr:spPr bwMode="auto">
        <a:xfrm flipV="1">
          <a:off x="3956050" y="771525"/>
          <a:ext cx="298450" cy="6858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168275</xdr:rowOff>
    </xdr:to>
    <xdr:sp macro="" textlink="">
      <xdr:nvSpPr>
        <xdr:cNvPr id="11" name="Solver_shape$N$5" descr="75c4d1e2-b38b-4b57-920f-8c5750b1f5e9">
          <a:extLst>
            <a:ext uri="{FF2B5EF4-FFF2-40B4-BE49-F238E27FC236}">
              <a16:creationId xmlns:a16="http://schemas.microsoft.com/office/drawing/2014/main" id="{07CBD67A-78D8-4916-8BE4-6EE8B9FD76FC}"/>
            </a:ext>
          </a:extLst>
        </xdr:cNvPr>
        <xdr:cNvSpPr/>
      </xdr:nvSpPr>
      <xdr:spPr bwMode="auto">
        <a:xfrm>
          <a:off x="5353050" y="685800"/>
          <a:ext cx="177800" cy="180975"/>
        </a:xfrm>
        <a:prstGeom prst="flowChartConnector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</xdr:row>
      <xdr:rowOff>85725</xdr:rowOff>
    </xdr:from>
    <xdr:to>
      <xdr:col>13</xdr:col>
      <xdr:colOff>0</xdr:colOff>
      <xdr:row>4</xdr:row>
      <xdr:rowOff>85725</xdr:rowOff>
    </xdr:to>
    <xdr:cxnSp macro="">
      <xdr:nvCxnSpPr>
        <xdr:cNvPr id="12" name="Solver_line$N$5">
          <a:extLst>
            <a:ext uri="{FF2B5EF4-FFF2-40B4-BE49-F238E27FC236}">
              <a16:creationId xmlns:a16="http://schemas.microsoft.com/office/drawing/2014/main" id="{685105B0-6D2C-43BE-AF55-199CD48A5BA9}"/>
            </a:ext>
          </a:extLst>
        </xdr:cNvPr>
        <xdr:cNvCxnSpPr/>
      </xdr:nvCxnSpPr>
      <xdr:spPr bwMode="auto">
        <a:xfrm>
          <a:off x="4254500" y="771525"/>
          <a:ext cx="109855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0</xdr:colOff>
      <xdr:row>2</xdr:row>
      <xdr:rowOff>85725</xdr:rowOff>
    </xdr:from>
    <xdr:to>
      <xdr:col>15</xdr:col>
      <xdr:colOff>0</xdr:colOff>
      <xdr:row>4</xdr:row>
      <xdr:rowOff>85725</xdr:rowOff>
    </xdr:to>
    <xdr:cxnSp macro="">
      <xdr:nvCxnSpPr>
        <xdr:cNvPr id="13" name="Solver_shapecon$R$3">
          <a:extLst>
            <a:ext uri="{FF2B5EF4-FFF2-40B4-BE49-F238E27FC236}">
              <a16:creationId xmlns:a16="http://schemas.microsoft.com/office/drawing/2014/main" id="{7641CB59-8E8C-481D-8561-47E463A02714}"/>
            </a:ext>
          </a:extLst>
        </xdr:cNvPr>
        <xdr:cNvCxnSpPr/>
      </xdr:nvCxnSpPr>
      <xdr:spPr bwMode="auto">
        <a:xfrm flipV="1">
          <a:off x="5530850" y="428625"/>
          <a:ext cx="298450" cy="3429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168275</xdr:rowOff>
    </xdr:to>
    <xdr:sp macro="" textlink="">
      <xdr:nvSpPr>
        <xdr:cNvPr id="14" name="Solver_shape$R$3" descr="bd795df9-47b7-41cd-9875-90986825326f">
          <a:extLst>
            <a:ext uri="{FF2B5EF4-FFF2-40B4-BE49-F238E27FC236}">
              <a16:creationId xmlns:a16="http://schemas.microsoft.com/office/drawing/2014/main" id="{B2F0443D-23A5-4FBF-9DAB-D12CD5FB4192}"/>
            </a:ext>
          </a:extLst>
        </xdr:cNvPr>
        <xdr:cNvSpPr/>
      </xdr:nvSpPr>
      <xdr:spPr bwMode="auto">
        <a:xfrm rot="16200000">
          <a:off x="6716712" y="34448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</xdr:row>
      <xdr:rowOff>85725</xdr:rowOff>
    </xdr:from>
    <xdr:to>
      <xdr:col>17</xdr:col>
      <xdr:colOff>0</xdr:colOff>
      <xdr:row>2</xdr:row>
      <xdr:rowOff>85725</xdr:rowOff>
    </xdr:to>
    <xdr:cxnSp macro="">
      <xdr:nvCxnSpPr>
        <xdr:cNvPr id="15" name="Solver_line$R$3">
          <a:extLst>
            <a:ext uri="{FF2B5EF4-FFF2-40B4-BE49-F238E27FC236}">
              <a16:creationId xmlns:a16="http://schemas.microsoft.com/office/drawing/2014/main" id="{55F1E310-B6CD-4D62-847D-5D6989BE0029}"/>
            </a:ext>
          </a:extLst>
        </xdr:cNvPr>
        <xdr:cNvCxnSpPr/>
      </xdr:nvCxnSpPr>
      <xdr:spPr bwMode="auto">
        <a:xfrm>
          <a:off x="5829300" y="428625"/>
          <a:ext cx="8890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0</xdr:colOff>
      <xdr:row>4</xdr:row>
      <xdr:rowOff>85725</xdr:rowOff>
    </xdr:from>
    <xdr:to>
      <xdr:col>15</xdr:col>
      <xdr:colOff>0</xdr:colOff>
      <xdr:row>7</xdr:row>
      <xdr:rowOff>85725</xdr:rowOff>
    </xdr:to>
    <xdr:cxnSp macro="">
      <xdr:nvCxnSpPr>
        <xdr:cNvPr id="16" name="Solver_shapecon$R$8">
          <a:extLst>
            <a:ext uri="{FF2B5EF4-FFF2-40B4-BE49-F238E27FC236}">
              <a16:creationId xmlns:a16="http://schemas.microsoft.com/office/drawing/2014/main" id="{03F03D33-27EA-4F50-A008-F7AFE14FD4E8}"/>
            </a:ext>
          </a:extLst>
        </xdr:cNvPr>
        <xdr:cNvCxnSpPr/>
      </xdr:nvCxnSpPr>
      <xdr:spPr bwMode="auto">
        <a:xfrm>
          <a:off x="5530850" y="771525"/>
          <a:ext cx="298450" cy="51435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168275</xdr:rowOff>
    </xdr:to>
    <xdr:sp macro="" textlink="">
      <xdr:nvSpPr>
        <xdr:cNvPr id="17" name="Solver_shape$R$8" descr="64f75ccc-98d3-4adb-adff-cfcc4e84cd5c">
          <a:extLst>
            <a:ext uri="{FF2B5EF4-FFF2-40B4-BE49-F238E27FC236}">
              <a16:creationId xmlns:a16="http://schemas.microsoft.com/office/drawing/2014/main" id="{80F723BF-FAC0-4F47-AB28-9C6BE90D063A}"/>
            </a:ext>
          </a:extLst>
        </xdr:cNvPr>
        <xdr:cNvSpPr/>
      </xdr:nvSpPr>
      <xdr:spPr bwMode="auto">
        <a:xfrm rot="16200000">
          <a:off x="6716712" y="120173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</xdr:colOff>
      <xdr:row>7</xdr:row>
      <xdr:rowOff>92075</xdr:rowOff>
    </xdr:from>
    <xdr:to>
      <xdr:col>17</xdr:col>
      <xdr:colOff>6350</xdr:colOff>
      <xdr:row>7</xdr:row>
      <xdr:rowOff>92075</xdr:rowOff>
    </xdr:to>
    <xdr:cxnSp macro="">
      <xdr:nvCxnSpPr>
        <xdr:cNvPr id="18" name="Solver_line$R$8">
          <a:extLst>
            <a:ext uri="{FF2B5EF4-FFF2-40B4-BE49-F238E27FC236}">
              <a16:creationId xmlns:a16="http://schemas.microsoft.com/office/drawing/2014/main" id="{E7450D83-68A3-47C9-A169-79415DD96C02}"/>
            </a:ext>
          </a:extLst>
        </xdr:cNvPr>
        <xdr:cNvCxnSpPr/>
      </xdr:nvCxnSpPr>
      <xdr:spPr bwMode="auto">
        <a:xfrm>
          <a:off x="5835650" y="1381125"/>
          <a:ext cx="8890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8</xdr:row>
      <xdr:rowOff>85725</xdr:rowOff>
    </xdr:from>
    <xdr:to>
      <xdr:col>11</xdr:col>
      <xdr:colOff>0</xdr:colOff>
      <xdr:row>12</xdr:row>
      <xdr:rowOff>85725</xdr:rowOff>
    </xdr:to>
    <xdr:cxnSp macro="">
      <xdr:nvCxnSpPr>
        <xdr:cNvPr id="19" name="Solver_shapecon$N$13">
          <a:extLst>
            <a:ext uri="{FF2B5EF4-FFF2-40B4-BE49-F238E27FC236}">
              <a16:creationId xmlns:a16="http://schemas.microsoft.com/office/drawing/2014/main" id="{E7B5A3CA-39A2-487F-B4D0-8ED1B5A16148}"/>
            </a:ext>
          </a:extLst>
        </xdr:cNvPr>
        <xdr:cNvCxnSpPr/>
      </xdr:nvCxnSpPr>
      <xdr:spPr bwMode="auto">
        <a:xfrm>
          <a:off x="3956050" y="1457325"/>
          <a:ext cx="298450" cy="6858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12</xdr:row>
      <xdr:rowOff>180975</xdr:rowOff>
    </xdr:to>
    <xdr:sp macro="" textlink="">
      <xdr:nvSpPr>
        <xdr:cNvPr id="20" name="Solver_shape$N$13" descr="9f64d3b6-a6fc-4ccf-acf4-88df1749a360">
          <a:extLst>
            <a:ext uri="{FF2B5EF4-FFF2-40B4-BE49-F238E27FC236}">
              <a16:creationId xmlns:a16="http://schemas.microsoft.com/office/drawing/2014/main" id="{9C5AAF5D-DF4A-4466-86D2-9E99A6F6C132}"/>
            </a:ext>
          </a:extLst>
        </xdr:cNvPr>
        <xdr:cNvSpPr/>
      </xdr:nvSpPr>
      <xdr:spPr bwMode="auto">
        <a:xfrm rot="16200000">
          <a:off x="5351462" y="205898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12</xdr:row>
      <xdr:rowOff>85725</xdr:rowOff>
    </xdr:from>
    <xdr:to>
      <xdr:col>17</xdr:col>
      <xdr:colOff>0</xdr:colOff>
      <xdr:row>12</xdr:row>
      <xdr:rowOff>85725</xdr:rowOff>
    </xdr:to>
    <xdr:cxnSp macro="">
      <xdr:nvCxnSpPr>
        <xdr:cNvPr id="21" name="Solver_dash$N$13">
          <a:extLst>
            <a:ext uri="{FF2B5EF4-FFF2-40B4-BE49-F238E27FC236}">
              <a16:creationId xmlns:a16="http://schemas.microsoft.com/office/drawing/2014/main" id="{0527E144-D1D4-436C-8C39-9FC8559BB90B}"/>
            </a:ext>
          </a:extLst>
        </xdr:cNvPr>
        <xdr:cNvCxnSpPr/>
      </xdr:nvCxnSpPr>
      <xdr:spPr bwMode="auto">
        <a:xfrm>
          <a:off x="5530850" y="2143125"/>
          <a:ext cx="11874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12</xdr:row>
      <xdr:rowOff>85725</xdr:rowOff>
    </xdr:from>
    <xdr:to>
      <xdr:col>13</xdr:col>
      <xdr:colOff>0</xdr:colOff>
      <xdr:row>12</xdr:row>
      <xdr:rowOff>85725</xdr:rowOff>
    </xdr:to>
    <xdr:cxnSp macro="">
      <xdr:nvCxnSpPr>
        <xdr:cNvPr id="22" name="Solver_line$N$13">
          <a:extLst>
            <a:ext uri="{FF2B5EF4-FFF2-40B4-BE49-F238E27FC236}">
              <a16:creationId xmlns:a16="http://schemas.microsoft.com/office/drawing/2014/main" id="{B5254A45-AA6F-4590-BD27-3F995A3A7A6E}"/>
            </a:ext>
          </a:extLst>
        </xdr:cNvPr>
        <xdr:cNvCxnSpPr/>
      </xdr:nvCxnSpPr>
      <xdr:spPr bwMode="auto">
        <a:xfrm>
          <a:off x="4254500" y="2143125"/>
          <a:ext cx="109855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0</xdr:colOff>
      <xdr:row>15</xdr:row>
      <xdr:rowOff>85725</xdr:rowOff>
    </xdr:from>
    <xdr:to>
      <xdr:col>7</xdr:col>
      <xdr:colOff>0</xdr:colOff>
      <xdr:row>23</xdr:row>
      <xdr:rowOff>85725</xdr:rowOff>
    </xdr:to>
    <xdr:cxnSp macro="">
      <xdr:nvCxnSpPr>
        <xdr:cNvPr id="23" name="Solver_shapecon$J$24">
          <a:extLst>
            <a:ext uri="{FF2B5EF4-FFF2-40B4-BE49-F238E27FC236}">
              <a16:creationId xmlns:a16="http://schemas.microsoft.com/office/drawing/2014/main" id="{BB87DB3E-39F5-4C9B-836B-D5FDD64F63D1}"/>
            </a:ext>
          </a:extLst>
        </xdr:cNvPr>
        <xdr:cNvCxnSpPr/>
      </xdr:nvCxnSpPr>
      <xdr:spPr bwMode="auto">
        <a:xfrm>
          <a:off x="2349500" y="2657475"/>
          <a:ext cx="298450" cy="13716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28575</xdr:colOff>
      <xdr:row>23</xdr:row>
      <xdr:rowOff>168275</xdr:rowOff>
    </xdr:to>
    <xdr:sp macro="" textlink="">
      <xdr:nvSpPr>
        <xdr:cNvPr id="24" name="Solver_shape$J$24" descr="fc3e626d-8af5-4bc1-9bbf-3ab2b8d9497f">
          <a:extLst>
            <a:ext uri="{FF2B5EF4-FFF2-40B4-BE49-F238E27FC236}">
              <a16:creationId xmlns:a16="http://schemas.microsoft.com/office/drawing/2014/main" id="{70976626-6C74-4131-B286-A7A65D68AB98}"/>
            </a:ext>
          </a:extLst>
        </xdr:cNvPr>
        <xdr:cNvSpPr/>
      </xdr:nvSpPr>
      <xdr:spPr bwMode="auto">
        <a:xfrm>
          <a:off x="3803650" y="3943350"/>
          <a:ext cx="180975" cy="180975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23</xdr:row>
      <xdr:rowOff>85725</xdr:rowOff>
    </xdr:from>
    <xdr:to>
      <xdr:col>9</xdr:col>
      <xdr:colOff>0</xdr:colOff>
      <xdr:row>23</xdr:row>
      <xdr:rowOff>85725</xdr:rowOff>
    </xdr:to>
    <xdr:cxnSp macro="">
      <xdr:nvCxnSpPr>
        <xdr:cNvPr id="25" name="Solver_line$J$24">
          <a:extLst>
            <a:ext uri="{FF2B5EF4-FFF2-40B4-BE49-F238E27FC236}">
              <a16:creationId xmlns:a16="http://schemas.microsoft.com/office/drawing/2014/main" id="{A27AD6EB-0A27-4774-B35F-1E397FA1BB30}"/>
            </a:ext>
          </a:extLst>
        </xdr:cNvPr>
        <xdr:cNvCxnSpPr/>
      </xdr:nvCxnSpPr>
      <xdr:spPr bwMode="auto">
        <a:xfrm>
          <a:off x="2647950" y="4029075"/>
          <a:ext cx="11557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19</xdr:row>
      <xdr:rowOff>85725</xdr:rowOff>
    </xdr:from>
    <xdr:to>
      <xdr:col>11</xdr:col>
      <xdr:colOff>0</xdr:colOff>
      <xdr:row>23</xdr:row>
      <xdr:rowOff>85725</xdr:rowOff>
    </xdr:to>
    <xdr:cxnSp macro="">
      <xdr:nvCxnSpPr>
        <xdr:cNvPr id="26" name="Solver_shapecon$N$20">
          <a:extLst>
            <a:ext uri="{FF2B5EF4-FFF2-40B4-BE49-F238E27FC236}">
              <a16:creationId xmlns:a16="http://schemas.microsoft.com/office/drawing/2014/main" id="{F65A7D0D-05C2-47BC-A9A8-5880EFC16628}"/>
            </a:ext>
          </a:extLst>
        </xdr:cNvPr>
        <xdr:cNvCxnSpPr/>
      </xdr:nvCxnSpPr>
      <xdr:spPr bwMode="auto">
        <a:xfrm flipV="1">
          <a:off x="3956050" y="3343275"/>
          <a:ext cx="298450" cy="6858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19</xdr:row>
      <xdr:rowOff>180975</xdr:rowOff>
    </xdr:to>
    <xdr:sp macro="" textlink="">
      <xdr:nvSpPr>
        <xdr:cNvPr id="27" name="Solver_shape$N$20" descr="3fc013af-15f2-4da6-9bbc-10edf5398b4a">
          <a:extLst>
            <a:ext uri="{FF2B5EF4-FFF2-40B4-BE49-F238E27FC236}">
              <a16:creationId xmlns:a16="http://schemas.microsoft.com/office/drawing/2014/main" id="{9A6022BF-73D1-4FAB-A7E2-F14DE7D103AB}"/>
            </a:ext>
          </a:extLst>
        </xdr:cNvPr>
        <xdr:cNvSpPr/>
      </xdr:nvSpPr>
      <xdr:spPr bwMode="auto">
        <a:xfrm>
          <a:off x="5353050" y="3257550"/>
          <a:ext cx="177800" cy="180975"/>
        </a:xfrm>
        <a:prstGeom prst="flowChartConnector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19</xdr:row>
      <xdr:rowOff>85725</xdr:rowOff>
    </xdr:from>
    <xdr:to>
      <xdr:col>13</xdr:col>
      <xdr:colOff>0</xdr:colOff>
      <xdr:row>19</xdr:row>
      <xdr:rowOff>85725</xdr:rowOff>
    </xdr:to>
    <xdr:cxnSp macro="">
      <xdr:nvCxnSpPr>
        <xdr:cNvPr id="28" name="Solver_line$N$20">
          <a:extLst>
            <a:ext uri="{FF2B5EF4-FFF2-40B4-BE49-F238E27FC236}">
              <a16:creationId xmlns:a16="http://schemas.microsoft.com/office/drawing/2014/main" id="{DC4CD7C8-8591-4F63-B6C3-A944AB6BB7EC}"/>
            </a:ext>
          </a:extLst>
        </xdr:cNvPr>
        <xdr:cNvCxnSpPr/>
      </xdr:nvCxnSpPr>
      <xdr:spPr bwMode="auto">
        <a:xfrm>
          <a:off x="4254500" y="3343275"/>
          <a:ext cx="109855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0</xdr:colOff>
      <xdr:row>17</xdr:row>
      <xdr:rowOff>85725</xdr:rowOff>
    </xdr:from>
    <xdr:to>
      <xdr:col>15</xdr:col>
      <xdr:colOff>0</xdr:colOff>
      <xdr:row>19</xdr:row>
      <xdr:rowOff>85725</xdr:rowOff>
    </xdr:to>
    <xdr:cxnSp macro="">
      <xdr:nvCxnSpPr>
        <xdr:cNvPr id="29" name="Solver_shapecon$R$18">
          <a:extLst>
            <a:ext uri="{FF2B5EF4-FFF2-40B4-BE49-F238E27FC236}">
              <a16:creationId xmlns:a16="http://schemas.microsoft.com/office/drawing/2014/main" id="{36AF9AF1-9252-4F74-BC7A-E0F013578C1A}"/>
            </a:ext>
          </a:extLst>
        </xdr:cNvPr>
        <xdr:cNvCxnSpPr/>
      </xdr:nvCxnSpPr>
      <xdr:spPr bwMode="auto">
        <a:xfrm flipV="1">
          <a:off x="5530850" y="3000375"/>
          <a:ext cx="298450" cy="3429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180975</xdr:rowOff>
    </xdr:to>
    <xdr:sp macro="" textlink="">
      <xdr:nvSpPr>
        <xdr:cNvPr id="30" name="Solver_shape$R$18" descr="77cfb94d-9ae7-45c7-89db-20ce2fb517f7">
          <a:extLst>
            <a:ext uri="{FF2B5EF4-FFF2-40B4-BE49-F238E27FC236}">
              <a16:creationId xmlns:a16="http://schemas.microsoft.com/office/drawing/2014/main" id="{C5EE9A07-D9E7-4BEB-9CBD-C4BE4F75BEF7}"/>
            </a:ext>
          </a:extLst>
        </xdr:cNvPr>
        <xdr:cNvSpPr/>
      </xdr:nvSpPr>
      <xdr:spPr bwMode="auto">
        <a:xfrm rot="16200000">
          <a:off x="6716712" y="291623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</xdr:row>
      <xdr:rowOff>85725</xdr:rowOff>
    </xdr:from>
    <xdr:to>
      <xdr:col>17</xdr:col>
      <xdr:colOff>0</xdr:colOff>
      <xdr:row>17</xdr:row>
      <xdr:rowOff>85725</xdr:rowOff>
    </xdr:to>
    <xdr:cxnSp macro="">
      <xdr:nvCxnSpPr>
        <xdr:cNvPr id="31" name="Solver_line$R$18">
          <a:extLst>
            <a:ext uri="{FF2B5EF4-FFF2-40B4-BE49-F238E27FC236}">
              <a16:creationId xmlns:a16="http://schemas.microsoft.com/office/drawing/2014/main" id="{6FD1641A-0BD7-4F7E-9901-76660E31ABA7}"/>
            </a:ext>
          </a:extLst>
        </xdr:cNvPr>
        <xdr:cNvCxnSpPr/>
      </xdr:nvCxnSpPr>
      <xdr:spPr bwMode="auto">
        <a:xfrm>
          <a:off x="5829300" y="3000375"/>
          <a:ext cx="8890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0</xdr:colOff>
      <xdr:row>19</xdr:row>
      <xdr:rowOff>85725</xdr:rowOff>
    </xdr:from>
    <xdr:to>
      <xdr:col>15</xdr:col>
      <xdr:colOff>0</xdr:colOff>
      <xdr:row>22</xdr:row>
      <xdr:rowOff>85725</xdr:rowOff>
    </xdr:to>
    <xdr:cxnSp macro="">
      <xdr:nvCxnSpPr>
        <xdr:cNvPr id="32" name="Solver_shapecon$R$23">
          <a:extLst>
            <a:ext uri="{FF2B5EF4-FFF2-40B4-BE49-F238E27FC236}">
              <a16:creationId xmlns:a16="http://schemas.microsoft.com/office/drawing/2014/main" id="{12D08783-D8B7-4C22-AEA9-2B320F1D0F11}"/>
            </a:ext>
          </a:extLst>
        </xdr:cNvPr>
        <xdr:cNvCxnSpPr/>
      </xdr:nvCxnSpPr>
      <xdr:spPr bwMode="auto">
        <a:xfrm>
          <a:off x="5530850" y="3343275"/>
          <a:ext cx="298450" cy="51435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168275</xdr:rowOff>
    </xdr:to>
    <xdr:sp macro="" textlink="">
      <xdr:nvSpPr>
        <xdr:cNvPr id="33" name="Solver_shape$R$23" descr="b9bb8964-d5db-4c57-bf2d-826e0a0b5bac">
          <a:extLst>
            <a:ext uri="{FF2B5EF4-FFF2-40B4-BE49-F238E27FC236}">
              <a16:creationId xmlns:a16="http://schemas.microsoft.com/office/drawing/2014/main" id="{120C260C-F902-40A3-9BF8-D49418D1905A}"/>
            </a:ext>
          </a:extLst>
        </xdr:cNvPr>
        <xdr:cNvSpPr/>
      </xdr:nvSpPr>
      <xdr:spPr bwMode="auto">
        <a:xfrm rot="16200000">
          <a:off x="6716712" y="377348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</xdr:row>
      <xdr:rowOff>85725</xdr:rowOff>
    </xdr:from>
    <xdr:to>
      <xdr:col>17</xdr:col>
      <xdr:colOff>0</xdr:colOff>
      <xdr:row>22</xdr:row>
      <xdr:rowOff>85725</xdr:rowOff>
    </xdr:to>
    <xdr:cxnSp macro="">
      <xdr:nvCxnSpPr>
        <xdr:cNvPr id="34" name="Solver_line$R$23">
          <a:extLst>
            <a:ext uri="{FF2B5EF4-FFF2-40B4-BE49-F238E27FC236}">
              <a16:creationId xmlns:a16="http://schemas.microsoft.com/office/drawing/2014/main" id="{473C493F-A79C-4BA4-AE5D-5B50F4DC5E77}"/>
            </a:ext>
          </a:extLst>
        </xdr:cNvPr>
        <xdr:cNvCxnSpPr/>
      </xdr:nvCxnSpPr>
      <xdr:spPr bwMode="auto">
        <a:xfrm>
          <a:off x="5829300" y="3857625"/>
          <a:ext cx="8890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23</xdr:row>
      <xdr:rowOff>85725</xdr:rowOff>
    </xdr:from>
    <xdr:to>
      <xdr:col>11</xdr:col>
      <xdr:colOff>0</xdr:colOff>
      <xdr:row>27</xdr:row>
      <xdr:rowOff>85725</xdr:rowOff>
    </xdr:to>
    <xdr:cxnSp macro="">
      <xdr:nvCxnSpPr>
        <xdr:cNvPr id="35" name="Solver_shapecon$N$28">
          <a:extLst>
            <a:ext uri="{FF2B5EF4-FFF2-40B4-BE49-F238E27FC236}">
              <a16:creationId xmlns:a16="http://schemas.microsoft.com/office/drawing/2014/main" id="{C1766A63-1605-4E0D-9B73-3D8D5683B297}"/>
            </a:ext>
          </a:extLst>
        </xdr:cNvPr>
        <xdr:cNvCxnSpPr/>
      </xdr:nvCxnSpPr>
      <xdr:spPr bwMode="auto">
        <a:xfrm>
          <a:off x="3956050" y="4029075"/>
          <a:ext cx="298450" cy="6858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27</xdr:row>
      <xdr:rowOff>168275</xdr:rowOff>
    </xdr:to>
    <xdr:sp macro="" textlink="">
      <xdr:nvSpPr>
        <xdr:cNvPr id="36" name="Solver_shape$N$28" descr="f119cada-2fc0-48b5-adf7-67439ea98787">
          <a:extLst>
            <a:ext uri="{FF2B5EF4-FFF2-40B4-BE49-F238E27FC236}">
              <a16:creationId xmlns:a16="http://schemas.microsoft.com/office/drawing/2014/main" id="{BF28CDB8-53B2-4163-A2E0-B826C9AA1E31}"/>
            </a:ext>
          </a:extLst>
        </xdr:cNvPr>
        <xdr:cNvSpPr/>
      </xdr:nvSpPr>
      <xdr:spPr bwMode="auto">
        <a:xfrm rot="16200000">
          <a:off x="5351462" y="463073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27</xdr:row>
      <xdr:rowOff>85725</xdr:rowOff>
    </xdr:from>
    <xdr:to>
      <xdr:col>17</xdr:col>
      <xdr:colOff>0</xdr:colOff>
      <xdr:row>27</xdr:row>
      <xdr:rowOff>85725</xdr:rowOff>
    </xdr:to>
    <xdr:cxnSp macro="">
      <xdr:nvCxnSpPr>
        <xdr:cNvPr id="37" name="Solver_dash$N$28">
          <a:extLst>
            <a:ext uri="{FF2B5EF4-FFF2-40B4-BE49-F238E27FC236}">
              <a16:creationId xmlns:a16="http://schemas.microsoft.com/office/drawing/2014/main" id="{80E9EB94-8F92-4B25-9E37-632A0B147A3F}"/>
            </a:ext>
          </a:extLst>
        </xdr:cNvPr>
        <xdr:cNvCxnSpPr/>
      </xdr:nvCxnSpPr>
      <xdr:spPr bwMode="auto">
        <a:xfrm>
          <a:off x="5530850" y="4714875"/>
          <a:ext cx="11874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27</xdr:row>
      <xdr:rowOff>85725</xdr:rowOff>
    </xdr:from>
    <xdr:to>
      <xdr:col>13</xdr:col>
      <xdr:colOff>0</xdr:colOff>
      <xdr:row>27</xdr:row>
      <xdr:rowOff>85725</xdr:rowOff>
    </xdr:to>
    <xdr:cxnSp macro="">
      <xdr:nvCxnSpPr>
        <xdr:cNvPr id="38" name="Solver_line$N$28">
          <a:extLst>
            <a:ext uri="{FF2B5EF4-FFF2-40B4-BE49-F238E27FC236}">
              <a16:creationId xmlns:a16="http://schemas.microsoft.com/office/drawing/2014/main" id="{431145CD-D657-4D05-9BEB-020AFD777D87}"/>
            </a:ext>
          </a:extLst>
        </xdr:cNvPr>
        <xdr:cNvCxnSpPr/>
      </xdr:nvCxnSpPr>
      <xdr:spPr bwMode="auto">
        <a:xfrm>
          <a:off x="4254500" y="4714875"/>
          <a:ext cx="109855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0</xdr:colOff>
      <xdr:row>26</xdr:row>
      <xdr:rowOff>85725</xdr:rowOff>
    </xdr:from>
    <xdr:to>
      <xdr:col>3</xdr:col>
      <xdr:colOff>0</xdr:colOff>
      <xdr:row>38</xdr:row>
      <xdr:rowOff>85725</xdr:rowOff>
    </xdr:to>
    <xdr:cxnSp macro="">
      <xdr:nvCxnSpPr>
        <xdr:cNvPr id="39" name="Solver_shapecon$F$39">
          <a:extLst>
            <a:ext uri="{FF2B5EF4-FFF2-40B4-BE49-F238E27FC236}">
              <a16:creationId xmlns:a16="http://schemas.microsoft.com/office/drawing/2014/main" id="{157ACA1E-A7EC-4881-9FBE-E5BFED02719D}"/>
            </a:ext>
          </a:extLst>
        </xdr:cNvPr>
        <xdr:cNvCxnSpPr/>
      </xdr:nvCxnSpPr>
      <xdr:spPr bwMode="auto">
        <a:xfrm>
          <a:off x="742950" y="4543425"/>
          <a:ext cx="298450" cy="20574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28575</xdr:colOff>
      <xdr:row>38</xdr:row>
      <xdr:rowOff>168275</xdr:rowOff>
    </xdr:to>
    <xdr:sp macro="" textlink="">
      <xdr:nvSpPr>
        <xdr:cNvPr id="40" name="Solver_shape$F$39" descr="1e681eb9-f2a3-4606-9185-b2dce9bd5f3c">
          <a:extLst>
            <a:ext uri="{FF2B5EF4-FFF2-40B4-BE49-F238E27FC236}">
              <a16:creationId xmlns:a16="http://schemas.microsoft.com/office/drawing/2014/main" id="{21B3EA43-CBF2-4967-9D0B-A8D9843F3B4A}"/>
            </a:ext>
          </a:extLst>
        </xdr:cNvPr>
        <xdr:cNvSpPr/>
      </xdr:nvSpPr>
      <xdr:spPr bwMode="auto">
        <a:xfrm>
          <a:off x="2197100" y="6515100"/>
          <a:ext cx="180975" cy="180975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38</xdr:row>
      <xdr:rowOff>85725</xdr:rowOff>
    </xdr:from>
    <xdr:to>
      <xdr:col>5</xdr:col>
      <xdr:colOff>0</xdr:colOff>
      <xdr:row>38</xdr:row>
      <xdr:rowOff>85725</xdr:rowOff>
    </xdr:to>
    <xdr:cxnSp macro="">
      <xdr:nvCxnSpPr>
        <xdr:cNvPr id="41" name="Solver_line$F$39">
          <a:extLst>
            <a:ext uri="{FF2B5EF4-FFF2-40B4-BE49-F238E27FC236}">
              <a16:creationId xmlns:a16="http://schemas.microsoft.com/office/drawing/2014/main" id="{3658D3A3-E53B-4209-BB4A-C79F485DECB4}"/>
            </a:ext>
          </a:extLst>
        </xdr:cNvPr>
        <xdr:cNvCxnSpPr/>
      </xdr:nvCxnSpPr>
      <xdr:spPr bwMode="auto">
        <a:xfrm>
          <a:off x="1041400" y="6600825"/>
          <a:ext cx="11557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0</xdr:colOff>
      <xdr:row>34</xdr:row>
      <xdr:rowOff>85725</xdr:rowOff>
    </xdr:from>
    <xdr:to>
      <xdr:col>7</xdr:col>
      <xdr:colOff>0</xdr:colOff>
      <xdr:row>38</xdr:row>
      <xdr:rowOff>85725</xdr:rowOff>
    </xdr:to>
    <xdr:cxnSp macro="">
      <xdr:nvCxnSpPr>
        <xdr:cNvPr id="42" name="Solver_shapecon$J$35">
          <a:extLst>
            <a:ext uri="{FF2B5EF4-FFF2-40B4-BE49-F238E27FC236}">
              <a16:creationId xmlns:a16="http://schemas.microsoft.com/office/drawing/2014/main" id="{F92E26DE-4072-4667-8D66-473A1CE4673A}"/>
            </a:ext>
          </a:extLst>
        </xdr:cNvPr>
        <xdr:cNvCxnSpPr/>
      </xdr:nvCxnSpPr>
      <xdr:spPr bwMode="auto">
        <a:xfrm flipV="1">
          <a:off x="2349500" y="5915025"/>
          <a:ext cx="298450" cy="6858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28575</xdr:colOff>
      <xdr:row>34</xdr:row>
      <xdr:rowOff>180975</xdr:rowOff>
    </xdr:to>
    <xdr:sp macro="" textlink="">
      <xdr:nvSpPr>
        <xdr:cNvPr id="43" name="Solver_shape$J$35" descr="4c7a7487-5752-4864-9d01-2a610e75900c">
          <a:extLst>
            <a:ext uri="{FF2B5EF4-FFF2-40B4-BE49-F238E27FC236}">
              <a16:creationId xmlns:a16="http://schemas.microsoft.com/office/drawing/2014/main" id="{7BA34605-2B70-44B3-AD28-1CD8A6199099}"/>
            </a:ext>
          </a:extLst>
        </xdr:cNvPr>
        <xdr:cNvSpPr/>
      </xdr:nvSpPr>
      <xdr:spPr bwMode="auto">
        <a:xfrm>
          <a:off x="3803650" y="5829300"/>
          <a:ext cx="180975" cy="180975"/>
        </a:xfrm>
        <a:prstGeom prst="flowChartConnector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34</xdr:row>
      <xdr:rowOff>85725</xdr:rowOff>
    </xdr:from>
    <xdr:to>
      <xdr:col>9</xdr:col>
      <xdr:colOff>0</xdr:colOff>
      <xdr:row>34</xdr:row>
      <xdr:rowOff>85725</xdr:rowOff>
    </xdr:to>
    <xdr:cxnSp macro="">
      <xdr:nvCxnSpPr>
        <xdr:cNvPr id="44" name="Solver_line$J$35">
          <a:extLst>
            <a:ext uri="{FF2B5EF4-FFF2-40B4-BE49-F238E27FC236}">
              <a16:creationId xmlns:a16="http://schemas.microsoft.com/office/drawing/2014/main" id="{0D83B414-9F38-40DF-9A4F-2DDCF1F2816D}"/>
            </a:ext>
          </a:extLst>
        </xdr:cNvPr>
        <xdr:cNvCxnSpPr/>
      </xdr:nvCxnSpPr>
      <xdr:spPr bwMode="auto">
        <a:xfrm>
          <a:off x="2647950" y="5915025"/>
          <a:ext cx="11557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32</xdr:row>
      <xdr:rowOff>85725</xdr:rowOff>
    </xdr:from>
    <xdr:to>
      <xdr:col>11</xdr:col>
      <xdr:colOff>0</xdr:colOff>
      <xdr:row>34</xdr:row>
      <xdr:rowOff>85725</xdr:rowOff>
    </xdr:to>
    <xdr:cxnSp macro="">
      <xdr:nvCxnSpPr>
        <xdr:cNvPr id="45" name="Solver_shapecon$N$33">
          <a:extLst>
            <a:ext uri="{FF2B5EF4-FFF2-40B4-BE49-F238E27FC236}">
              <a16:creationId xmlns:a16="http://schemas.microsoft.com/office/drawing/2014/main" id="{3692D743-7266-460B-8519-01A43FF8AE9A}"/>
            </a:ext>
          </a:extLst>
        </xdr:cNvPr>
        <xdr:cNvCxnSpPr/>
      </xdr:nvCxnSpPr>
      <xdr:spPr bwMode="auto">
        <a:xfrm flipV="1">
          <a:off x="3956050" y="5572125"/>
          <a:ext cx="298450" cy="3429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32</xdr:row>
      <xdr:rowOff>168275</xdr:rowOff>
    </xdr:to>
    <xdr:sp macro="" textlink="">
      <xdr:nvSpPr>
        <xdr:cNvPr id="46" name="Solver_shape$N$33" descr="b1db7972-96f2-4974-9ef6-4371819362aa">
          <a:extLst>
            <a:ext uri="{FF2B5EF4-FFF2-40B4-BE49-F238E27FC236}">
              <a16:creationId xmlns:a16="http://schemas.microsoft.com/office/drawing/2014/main" id="{42EB1636-416D-411B-8494-09377220FEB9}"/>
            </a:ext>
          </a:extLst>
        </xdr:cNvPr>
        <xdr:cNvSpPr/>
      </xdr:nvSpPr>
      <xdr:spPr bwMode="auto">
        <a:xfrm rot="16200000">
          <a:off x="5351462" y="548798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32</xdr:row>
      <xdr:rowOff>85725</xdr:rowOff>
    </xdr:from>
    <xdr:to>
      <xdr:col>17</xdr:col>
      <xdr:colOff>0</xdr:colOff>
      <xdr:row>32</xdr:row>
      <xdr:rowOff>85725</xdr:rowOff>
    </xdr:to>
    <xdr:cxnSp macro="">
      <xdr:nvCxnSpPr>
        <xdr:cNvPr id="47" name="Solver_dash$N$33">
          <a:extLst>
            <a:ext uri="{FF2B5EF4-FFF2-40B4-BE49-F238E27FC236}">
              <a16:creationId xmlns:a16="http://schemas.microsoft.com/office/drawing/2014/main" id="{FF5C4828-645C-4E5E-8EE4-55EF043D615F}"/>
            </a:ext>
          </a:extLst>
        </xdr:cNvPr>
        <xdr:cNvCxnSpPr/>
      </xdr:nvCxnSpPr>
      <xdr:spPr bwMode="auto">
        <a:xfrm>
          <a:off x="5530850" y="5572125"/>
          <a:ext cx="11874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32</xdr:row>
      <xdr:rowOff>85725</xdr:rowOff>
    </xdr:from>
    <xdr:to>
      <xdr:col>13</xdr:col>
      <xdr:colOff>0</xdr:colOff>
      <xdr:row>32</xdr:row>
      <xdr:rowOff>85725</xdr:rowOff>
    </xdr:to>
    <xdr:cxnSp macro="">
      <xdr:nvCxnSpPr>
        <xdr:cNvPr id="48" name="Solver_line$N$33">
          <a:extLst>
            <a:ext uri="{FF2B5EF4-FFF2-40B4-BE49-F238E27FC236}">
              <a16:creationId xmlns:a16="http://schemas.microsoft.com/office/drawing/2014/main" id="{D44BA43F-FA42-4DCB-A152-55CED371B124}"/>
            </a:ext>
          </a:extLst>
        </xdr:cNvPr>
        <xdr:cNvCxnSpPr/>
      </xdr:nvCxnSpPr>
      <xdr:spPr bwMode="auto">
        <a:xfrm>
          <a:off x="4254500" y="5572125"/>
          <a:ext cx="109855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34</xdr:row>
      <xdr:rowOff>85725</xdr:rowOff>
    </xdr:from>
    <xdr:to>
      <xdr:col>11</xdr:col>
      <xdr:colOff>0</xdr:colOff>
      <xdr:row>37</xdr:row>
      <xdr:rowOff>85725</xdr:rowOff>
    </xdr:to>
    <xdr:cxnSp macro="">
      <xdr:nvCxnSpPr>
        <xdr:cNvPr id="49" name="Solver_shapecon$N$38">
          <a:extLst>
            <a:ext uri="{FF2B5EF4-FFF2-40B4-BE49-F238E27FC236}">
              <a16:creationId xmlns:a16="http://schemas.microsoft.com/office/drawing/2014/main" id="{0015CF16-61C3-4F2C-9560-F09AEDCDC616}"/>
            </a:ext>
          </a:extLst>
        </xdr:cNvPr>
        <xdr:cNvCxnSpPr/>
      </xdr:nvCxnSpPr>
      <xdr:spPr bwMode="auto">
        <a:xfrm>
          <a:off x="3956050" y="5915025"/>
          <a:ext cx="298450" cy="51435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168275</xdr:rowOff>
    </xdr:to>
    <xdr:sp macro="" textlink="">
      <xdr:nvSpPr>
        <xdr:cNvPr id="50" name="Solver_shape$N$38" descr="bbcdb5ac-1431-476d-b688-bfde1ec0d91e">
          <a:extLst>
            <a:ext uri="{FF2B5EF4-FFF2-40B4-BE49-F238E27FC236}">
              <a16:creationId xmlns:a16="http://schemas.microsoft.com/office/drawing/2014/main" id="{65C8A0F2-5160-47F6-AC0F-0A934517CECC}"/>
            </a:ext>
          </a:extLst>
        </xdr:cNvPr>
        <xdr:cNvSpPr/>
      </xdr:nvSpPr>
      <xdr:spPr bwMode="auto">
        <a:xfrm rot="16200000">
          <a:off x="5351462" y="6345238"/>
          <a:ext cx="180975" cy="177800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37</xdr:row>
      <xdr:rowOff>85725</xdr:rowOff>
    </xdr:from>
    <xdr:to>
      <xdr:col>17</xdr:col>
      <xdr:colOff>0</xdr:colOff>
      <xdr:row>37</xdr:row>
      <xdr:rowOff>85725</xdr:rowOff>
    </xdr:to>
    <xdr:cxnSp macro="">
      <xdr:nvCxnSpPr>
        <xdr:cNvPr id="51" name="Solver_dash$N$38">
          <a:extLst>
            <a:ext uri="{FF2B5EF4-FFF2-40B4-BE49-F238E27FC236}">
              <a16:creationId xmlns:a16="http://schemas.microsoft.com/office/drawing/2014/main" id="{3CE0E83A-A14A-4F2B-B633-8AA089879FA3}"/>
            </a:ext>
          </a:extLst>
        </xdr:cNvPr>
        <xdr:cNvCxnSpPr/>
      </xdr:nvCxnSpPr>
      <xdr:spPr bwMode="auto">
        <a:xfrm>
          <a:off x="5530850" y="6429375"/>
          <a:ext cx="11874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37</xdr:row>
      <xdr:rowOff>85725</xdr:rowOff>
    </xdr:from>
    <xdr:to>
      <xdr:col>13</xdr:col>
      <xdr:colOff>0</xdr:colOff>
      <xdr:row>37</xdr:row>
      <xdr:rowOff>85725</xdr:rowOff>
    </xdr:to>
    <xdr:cxnSp macro="">
      <xdr:nvCxnSpPr>
        <xdr:cNvPr id="52" name="Solver_line$N$38">
          <a:extLst>
            <a:ext uri="{FF2B5EF4-FFF2-40B4-BE49-F238E27FC236}">
              <a16:creationId xmlns:a16="http://schemas.microsoft.com/office/drawing/2014/main" id="{E75FE98A-91BD-46C7-9026-A116E04CB813}"/>
            </a:ext>
          </a:extLst>
        </xdr:cNvPr>
        <xdr:cNvCxnSpPr/>
      </xdr:nvCxnSpPr>
      <xdr:spPr bwMode="auto">
        <a:xfrm>
          <a:off x="4254500" y="6429375"/>
          <a:ext cx="109855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0</xdr:colOff>
      <xdr:row>38</xdr:row>
      <xdr:rowOff>85725</xdr:rowOff>
    </xdr:from>
    <xdr:to>
      <xdr:col>7</xdr:col>
      <xdr:colOff>0</xdr:colOff>
      <xdr:row>42</xdr:row>
      <xdr:rowOff>85725</xdr:rowOff>
    </xdr:to>
    <xdr:cxnSp macro="">
      <xdr:nvCxnSpPr>
        <xdr:cNvPr id="53" name="Solver_shapecon$J$43">
          <a:extLst>
            <a:ext uri="{FF2B5EF4-FFF2-40B4-BE49-F238E27FC236}">
              <a16:creationId xmlns:a16="http://schemas.microsoft.com/office/drawing/2014/main" id="{95EF7763-65BE-4B87-B632-EE3D98743C19}"/>
            </a:ext>
          </a:extLst>
        </xdr:cNvPr>
        <xdr:cNvCxnSpPr/>
      </xdr:nvCxnSpPr>
      <xdr:spPr bwMode="auto">
        <a:xfrm>
          <a:off x="2349500" y="6600825"/>
          <a:ext cx="298450" cy="68580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28575</xdr:colOff>
      <xdr:row>42</xdr:row>
      <xdr:rowOff>180975</xdr:rowOff>
    </xdr:to>
    <xdr:sp macro="" textlink="">
      <xdr:nvSpPr>
        <xdr:cNvPr id="54" name="Solver_shape$J$43" descr="c19e8c9e-4923-458d-a33f-28fa8aabb17c">
          <a:extLst>
            <a:ext uri="{FF2B5EF4-FFF2-40B4-BE49-F238E27FC236}">
              <a16:creationId xmlns:a16="http://schemas.microsoft.com/office/drawing/2014/main" id="{379A4C75-2582-4C0B-AC9D-4C03117B45C7}"/>
            </a:ext>
          </a:extLst>
        </xdr:cNvPr>
        <xdr:cNvSpPr/>
      </xdr:nvSpPr>
      <xdr:spPr bwMode="auto">
        <a:xfrm rot="16200000">
          <a:off x="3803650" y="7200900"/>
          <a:ext cx="180975" cy="180975"/>
        </a:xfrm>
        <a:prstGeom prst="flowChartExtract">
          <a:avLst/>
        </a:pr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0"/>
                </a:srgbClr>
              </a:solidFill>
            </a14:hiddenFill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42</xdr:row>
      <xdr:rowOff>85725</xdr:rowOff>
    </xdr:from>
    <xdr:to>
      <xdr:col>17</xdr:col>
      <xdr:colOff>0</xdr:colOff>
      <xdr:row>42</xdr:row>
      <xdr:rowOff>85725</xdr:rowOff>
    </xdr:to>
    <xdr:cxnSp macro="">
      <xdr:nvCxnSpPr>
        <xdr:cNvPr id="55" name="Solver_dash$J$43">
          <a:extLst>
            <a:ext uri="{FF2B5EF4-FFF2-40B4-BE49-F238E27FC236}">
              <a16:creationId xmlns:a16="http://schemas.microsoft.com/office/drawing/2014/main" id="{8138F7D1-A1B1-46AA-AB11-AAAB2D980F32}"/>
            </a:ext>
          </a:extLst>
        </xdr:cNvPr>
        <xdr:cNvCxnSpPr/>
      </xdr:nvCxnSpPr>
      <xdr:spPr bwMode="auto">
        <a:xfrm>
          <a:off x="3956050" y="7286625"/>
          <a:ext cx="27622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0</xdr:colOff>
      <xdr:row>42</xdr:row>
      <xdr:rowOff>85725</xdr:rowOff>
    </xdr:from>
    <xdr:to>
      <xdr:col>9</xdr:col>
      <xdr:colOff>0</xdr:colOff>
      <xdr:row>42</xdr:row>
      <xdr:rowOff>85725</xdr:rowOff>
    </xdr:to>
    <xdr:cxnSp macro="">
      <xdr:nvCxnSpPr>
        <xdr:cNvPr id="56" name="Solver_line$J$43">
          <a:extLst>
            <a:ext uri="{FF2B5EF4-FFF2-40B4-BE49-F238E27FC236}">
              <a16:creationId xmlns:a16="http://schemas.microsoft.com/office/drawing/2014/main" id="{335B42ED-C3AF-46E7-9922-B5C5A404AAAD}"/>
            </a:ext>
          </a:extLst>
        </xdr:cNvPr>
        <xdr:cNvCxnSpPr/>
      </xdr:nvCxnSpPr>
      <xdr:spPr bwMode="auto">
        <a:xfrm>
          <a:off x="2647950" y="7286625"/>
          <a:ext cx="1155700" cy="0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493A-3833-4378-82DA-FBC75F1967A5}">
  <dimension ref="A1:AD44"/>
  <sheetViews>
    <sheetView tabSelected="1" topLeftCell="F16" workbookViewId="0">
      <selection activeCell="U32" sqref="U32"/>
    </sheetView>
  </sheetViews>
  <sheetFormatPr defaultColWidth="10.453125" defaultRowHeight="14.5"/>
  <cols>
    <col min="1" max="1" width="8.453125" customWidth="1"/>
    <col min="2" max="2" width="2.1796875" bestFit="1" customWidth="1"/>
    <col min="3" max="3" width="4.26953125" customWidth="1"/>
    <col min="4" max="4" width="5.7265625" customWidth="1"/>
    <col min="5" max="5" width="10.81640625" customWidth="1"/>
    <col min="6" max="6" width="2.1796875" bestFit="1" customWidth="1"/>
    <col min="7" max="7" width="4.26953125" customWidth="1"/>
    <col min="8" max="8" width="5.7265625" customWidth="1"/>
    <col min="9" max="9" width="10.81640625" customWidth="1"/>
    <col min="10" max="10" width="2.1796875" bestFit="1" customWidth="1"/>
    <col min="11" max="11" width="4.26953125" customWidth="1"/>
    <col min="12" max="12" width="6.08984375" customWidth="1"/>
    <col min="13" max="13" width="9.6328125" customWidth="1"/>
    <col min="14" max="14" width="2.54296875" customWidth="1"/>
    <col min="15" max="15" width="4.26953125" customWidth="1"/>
    <col min="16" max="16" width="6.08984375" customWidth="1"/>
    <col min="17" max="17" width="6.6328125" bestFit="1" customWidth="1"/>
    <col min="18" max="18" width="2.54296875" customWidth="1"/>
    <col min="19" max="19" width="10.08984375" bestFit="1" customWidth="1"/>
    <col min="21" max="21" width="22.6328125" style="14" bestFit="1" customWidth="1"/>
    <col min="22" max="22" width="10.7265625" bestFit="1" customWidth="1"/>
    <col min="23" max="23" width="10.54296875" bestFit="1" customWidth="1"/>
    <col min="24" max="25" width="12.36328125" bestFit="1" customWidth="1"/>
  </cols>
  <sheetData>
    <row r="1" spans="4:30">
      <c r="H1" s="1"/>
      <c r="P1" s="1"/>
    </row>
    <row r="2" spans="4:30">
      <c r="D2" s="2"/>
      <c r="H2" s="2"/>
      <c r="L2" s="2"/>
      <c r="P2" s="2" t="s">
        <v>0</v>
      </c>
      <c r="U2" s="4"/>
      <c r="V2" s="4"/>
      <c r="W2" s="5">
        <v>0.75</v>
      </c>
      <c r="X2" s="5">
        <v>1</v>
      </c>
      <c r="Y2" s="5">
        <v>1.25</v>
      </c>
    </row>
    <row r="3" spans="4:30">
      <c r="H3" s="1"/>
      <c r="O3" s="6"/>
      <c r="S3" s="12">
        <v>16000</v>
      </c>
      <c r="U3" s="4"/>
      <c r="V3" s="4" t="s">
        <v>1</v>
      </c>
      <c r="W3" s="4" t="s">
        <v>2</v>
      </c>
      <c r="X3" s="4" t="s">
        <v>3</v>
      </c>
      <c r="Y3" s="4" t="s">
        <v>4</v>
      </c>
    </row>
    <row r="4" spans="4:30">
      <c r="L4" s="2" t="s">
        <v>5</v>
      </c>
      <c r="M4" s="6"/>
      <c r="P4" s="6">
        <f>X21</f>
        <v>0.56999999999999995</v>
      </c>
      <c r="U4" s="4" t="s">
        <v>6</v>
      </c>
      <c r="V4" s="25">
        <f>S3</f>
        <v>16000</v>
      </c>
      <c r="W4" s="4"/>
      <c r="X4" s="4"/>
      <c r="Y4" s="4"/>
    </row>
    <row r="5" spans="4:30">
      <c r="U5" s="4" t="s">
        <v>7</v>
      </c>
      <c r="V5" s="25">
        <f>S8</f>
        <v>-10000</v>
      </c>
      <c r="W5" s="4"/>
      <c r="X5" s="4"/>
      <c r="Y5" s="4"/>
    </row>
    <row r="6" spans="4:30">
      <c r="H6" s="7"/>
      <c r="I6" s="6"/>
      <c r="M6" s="22">
        <f>(P4*S3)+(P9*S8)</f>
        <v>4819.9999999999991</v>
      </c>
      <c r="P6" s="1"/>
      <c r="U6" s="4"/>
      <c r="V6" s="4"/>
      <c r="W6" s="4"/>
      <c r="X6" s="4"/>
      <c r="Y6" s="4"/>
    </row>
    <row r="7" spans="4:30">
      <c r="D7" s="2"/>
      <c r="H7" s="8"/>
      <c r="L7" s="2"/>
      <c r="P7" s="2" t="s">
        <v>8</v>
      </c>
      <c r="U7" s="4" t="s">
        <v>9</v>
      </c>
      <c r="V7" s="9">
        <f>A28</f>
        <v>400</v>
      </c>
      <c r="W7" s="3"/>
      <c r="X7" s="3"/>
      <c r="Y7" s="3"/>
    </row>
    <row r="8" spans="4:30">
      <c r="H8" s="2" t="s">
        <v>10</v>
      </c>
      <c r="O8" s="6"/>
      <c r="S8" s="12">
        <v>-10000</v>
      </c>
    </row>
    <row r="9" spans="4:30">
      <c r="J9">
        <f>IF($I$10=$M$6,1,IF($I$10=$M$14,2))</f>
        <v>2</v>
      </c>
      <c r="M9" s="6"/>
      <c r="P9" s="6">
        <f>1-P4</f>
        <v>0.43000000000000005</v>
      </c>
      <c r="AA9" s="13">
        <f>A28</f>
        <v>400</v>
      </c>
      <c r="AB9" s="23">
        <f>AC9*0.75</f>
        <v>12000</v>
      </c>
      <c r="AC9" s="23">
        <f>S3</f>
        <v>16000</v>
      </c>
      <c r="AD9" s="23">
        <f>AC9*1.25</f>
        <v>20000</v>
      </c>
    </row>
    <row r="10" spans="4:30">
      <c r="H10" s="6">
        <f>W21</f>
        <v>0.47</v>
      </c>
      <c r="AA10" s="24">
        <f>E17</f>
        <v>-1189.6000000000004</v>
      </c>
    </row>
    <row r="11" spans="4:30">
      <c r="H11" s="1"/>
      <c r="U11" s="17" t="s">
        <v>19</v>
      </c>
      <c r="V11" s="16" t="s">
        <v>16</v>
      </c>
      <c r="W11" s="16"/>
    </row>
    <row r="12" spans="4:30">
      <c r="L12" s="2" t="s">
        <v>11</v>
      </c>
      <c r="U12" s="15" t="s">
        <v>15</v>
      </c>
      <c r="V12" s="15" t="s">
        <v>20</v>
      </c>
      <c r="W12" s="15" t="s">
        <v>21</v>
      </c>
    </row>
    <row r="13" spans="4:30">
      <c r="S13" s="13">
        <v>0</v>
      </c>
      <c r="U13" s="15" t="s">
        <v>5</v>
      </c>
      <c r="V13" s="19">
        <v>16000</v>
      </c>
      <c r="W13" s="19">
        <v>-10000</v>
      </c>
    </row>
    <row r="14" spans="4:30">
      <c r="U14" s="15" t="s">
        <v>17</v>
      </c>
      <c r="V14" s="19">
        <v>0</v>
      </c>
      <c r="W14" s="19">
        <v>0</v>
      </c>
    </row>
    <row r="15" spans="4:30">
      <c r="D15" s="2" t="s">
        <v>12</v>
      </c>
      <c r="U15" s="15" t="s">
        <v>18</v>
      </c>
      <c r="V15" s="18">
        <v>0.4</v>
      </c>
      <c r="W15" s="18">
        <v>0.6</v>
      </c>
      <c r="Y15" s="10"/>
    </row>
    <row r="16" spans="4:30">
      <c r="H16" s="1"/>
      <c r="P16" s="1"/>
      <c r="Y16" s="6"/>
    </row>
    <row r="17" spans="1:27">
      <c r="E17" s="13">
        <f>-1600+(H10*M6)+(H25*M21)</f>
        <v>-1189.6000000000004</v>
      </c>
      <c r="P17" s="2" t="s">
        <v>0</v>
      </c>
    </row>
    <row r="18" spans="1:27" ht="16.5">
      <c r="S18" s="12">
        <v>16000</v>
      </c>
      <c r="U18" s="15" t="s">
        <v>26</v>
      </c>
      <c r="V18" s="15" t="s">
        <v>22</v>
      </c>
      <c r="W18" s="20" t="s">
        <v>24</v>
      </c>
      <c r="X18" s="15" t="s">
        <v>28</v>
      </c>
      <c r="Y18" s="15" t="s">
        <v>30</v>
      </c>
    </row>
    <row r="19" spans="1:27" ht="16.5">
      <c r="L19" s="2" t="s">
        <v>5</v>
      </c>
      <c r="P19" s="6">
        <f>Y21</f>
        <v>0.25</v>
      </c>
      <c r="U19" s="15" t="s">
        <v>27</v>
      </c>
      <c r="V19" s="15" t="s">
        <v>23</v>
      </c>
      <c r="W19" s="20" t="s">
        <v>25</v>
      </c>
      <c r="X19" s="15" t="s">
        <v>29</v>
      </c>
      <c r="Y19" s="21" t="s">
        <v>31</v>
      </c>
    </row>
    <row r="21" spans="1:27">
      <c r="M21" s="22">
        <f>(P19*S18)+(P24*S23)</f>
        <v>-3500</v>
      </c>
      <c r="P21" s="1"/>
      <c r="U21"/>
      <c r="V21" s="6">
        <v>0.4</v>
      </c>
      <c r="W21" s="6">
        <v>0.47</v>
      </c>
      <c r="X21" s="6">
        <v>0.56999999999999995</v>
      </c>
      <c r="Y21" s="6">
        <v>0.25</v>
      </c>
    </row>
    <row r="22" spans="1:27">
      <c r="H22" s="1"/>
      <c r="P22" s="2" t="s">
        <v>8</v>
      </c>
      <c r="V22" s="6">
        <f>1-V21</f>
        <v>0.6</v>
      </c>
      <c r="W22" s="6">
        <f t="shared" ref="W22:AA22" si="0">1-W21</f>
        <v>0.53</v>
      </c>
      <c r="X22" s="6">
        <f t="shared" si="0"/>
        <v>0.43000000000000005</v>
      </c>
      <c r="Y22" s="6">
        <f t="shared" si="0"/>
        <v>0.75</v>
      </c>
      <c r="Z22" s="6"/>
      <c r="AA22" s="6"/>
    </row>
    <row r="23" spans="1:27">
      <c r="H23" s="2" t="s">
        <v>13</v>
      </c>
      <c r="S23" s="12">
        <v>-10000</v>
      </c>
    </row>
    <row r="24" spans="1:27">
      <c r="J24">
        <f>IF($I$25=$M$21,1,IF($I$25=$M$29,2))</f>
        <v>2</v>
      </c>
      <c r="P24" s="6">
        <f>1-P19</f>
        <v>0.75</v>
      </c>
    </row>
    <row r="25" spans="1:27">
      <c r="H25" s="6">
        <f>1-H10</f>
        <v>0.53</v>
      </c>
    </row>
    <row r="26" spans="1:27">
      <c r="U26" s="27">
        <f>V21</f>
        <v>0.4</v>
      </c>
      <c r="V26" s="28">
        <f>$E$17</f>
        <v>-1189.6000000000004</v>
      </c>
      <c r="W26" s="28">
        <f>$M$6</f>
        <v>4819.9999999999991</v>
      </c>
      <c r="X26" s="29">
        <f>$M$21</f>
        <v>-3500</v>
      </c>
      <c r="Y26" s="29">
        <f>$I$36</f>
        <v>400</v>
      </c>
    </row>
    <row r="27" spans="1:27">
      <c r="B27">
        <f>IF($A$28=$E$17,1,IF($A$28=$E$40,2))</f>
        <v>2</v>
      </c>
      <c r="L27" s="2" t="s">
        <v>11</v>
      </c>
      <c r="U27" s="26">
        <v>0.75</v>
      </c>
      <c r="V27" s="30">
        <f t="dataTable" ref="V27:Y29" dt2D="0" dtr="0" r1="V21" ca="1"/>
        <v>-1189.6000000000004</v>
      </c>
      <c r="W27" s="30">
        <v>4819.9999999999991</v>
      </c>
      <c r="X27" s="30">
        <v>-3500</v>
      </c>
      <c r="Y27" s="30">
        <v>9500</v>
      </c>
    </row>
    <row r="28" spans="1:27">
      <c r="A28">
        <f>MAX($E$17,$E$40)</f>
        <v>400</v>
      </c>
      <c r="S28" s="13">
        <v>0</v>
      </c>
      <c r="U28" s="26">
        <v>1</v>
      </c>
      <c r="V28" s="30">
        <v>-1189.6000000000004</v>
      </c>
      <c r="W28" s="30">
        <v>4819.9999999999991</v>
      </c>
      <c r="X28" s="30">
        <v>-3500</v>
      </c>
      <c r="Y28" s="30">
        <v>16000</v>
      </c>
    </row>
    <row r="29" spans="1:27">
      <c r="U29" s="26">
        <v>1.25</v>
      </c>
      <c r="V29" s="30">
        <v>-1189.6000000000004</v>
      </c>
      <c r="W29" s="30">
        <v>4819.9999999999991</v>
      </c>
      <c r="X29" s="30">
        <v>-3500</v>
      </c>
      <c r="Y29" s="30">
        <v>22500</v>
      </c>
    </row>
    <row r="31" spans="1:27">
      <c r="L31" s="1"/>
      <c r="U31" s="27">
        <f>V22</f>
        <v>0.6</v>
      </c>
      <c r="V31" s="28">
        <f>$E$17</f>
        <v>-1189.6000000000004</v>
      </c>
      <c r="W31" s="28">
        <f>$M$6</f>
        <v>4819.9999999999991</v>
      </c>
      <c r="X31" s="29">
        <f>$M$21</f>
        <v>-3500</v>
      </c>
      <c r="Y31" s="29">
        <f>$I$36</f>
        <v>400</v>
      </c>
    </row>
    <row r="32" spans="1:27">
      <c r="L32" s="2" t="s">
        <v>0</v>
      </c>
      <c r="U32" s="26">
        <v>0.75</v>
      </c>
      <c r="V32" s="30">
        <f t="dataTable" ref="V32:Y34" dt2D="0" dtr="0" r1="V22" ca="1"/>
        <v>-1189.6000000000004</v>
      </c>
      <c r="W32" s="30">
        <v>4819.9999999999991</v>
      </c>
      <c r="X32" s="30">
        <v>-3500</v>
      </c>
      <c r="Y32" s="30">
        <v>400</v>
      </c>
    </row>
    <row r="33" spans="4:25">
      <c r="S33" s="12">
        <v>16000</v>
      </c>
      <c r="U33" s="26">
        <v>1</v>
      </c>
      <c r="V33" s="30">
        <v>-1189.6000000000004</v>
      </c>
      <c r="W33" s="30">
        <v>4819.9999999999991</v>
      </c>
      <c r="X33" s="30">
        <v>-3500</v>
      </c>
      <c r="Y33" s="30">
        <v>400</v>
      </c>
    </row>
    <row r="34" spans="4:25">
      <c r="H34" s="2" t="s">
        <v>5</v>
      </c>
      <c r="L34" s="6">
        <f>V21</f>
        <v>0.4</v>
      </c>
      <c r="M34" s="11"/>
      <c r="U34" s="26">
        <v>1.25</v>
      </c>
      <c r="V34" s="30">
        <v>-1189.6000000000004</v>
      </c>
      <c r="W34" s="30">
        <v>4819.9999999999991</v>
      </c>
      <c r="X34" s="30">
        <v>-3500</v>
      </c>
      <c r="Y34" s="30">
        <v>400</v>
      </c>
    </row>
    <row r="36" spans="4:25">
      <c r="I36" s="22">
        <f>(L34*S33)+(L39*S38)</f>
        <v>400</v>
      </c>
      <c r="L36" s="1"/>
      <c r="U36" s="27">
        <f>W21</f>
        <v>0.47</v>
      </c>
      <c r="V36" s="28">
        <f>$E$17</f>
        <v>-1189.6000000000004</v>
      </c>
      <c r="W36" s="28">
        <f>$M$6</f>
        <v>4819.9999999999991</v>
      </c>
      <c r="X36" s="29">
        <f>$M$21</f>
        <v>-3500</v>
      </c>
      <c r="Y36" s="29">
        <f>$I$36</f>
        <v>400</v>
      </c>
    </row>
    <row r="37" spans="4:25">
      <c r="L37" s="2" t="s">
        <v>8</v>
      </c>
      <c r="U37" s="26">
        <v>0.75</v>
      </c>
      <c r="V37" s="30">
        <f t="dataTable" ref="V37:Y39" dt2D="0" dtr="0" r1="W21"/>
        <v>1139.9999999999991</v>
      </c>
      <c r="W37" s="30">
        <v>4819.9999999999991</v>
      </c>
      <c r="X37" s="30">
        <v>-3500</v>
      </c>
      <c r="Y37" s="30">
        <v>400</v>
      </c>
    </row>
    <row r="38" spans="4:25">
      <c r="D38" s="2" t="s">
        <v>14</v>
      </c>
      <c r="S38" s="12">
        <v>-10000</v>
      </c>
      <c r="U38" s="26">
        <v>1</v>
      </c>
      <c r="V38" s="30">
        <v>3219.9999999999991</v>
      </c>
      <c r="W38" s="30">
        <v>4819.9999999999991</v>
      </c>
      <c r="X38" s="30">
        <v>-3500</v>
      </c>
      <c r="Y38" s="30">
        <v>400</v>
      </c>
    </row>
    <row r="39" spans="4:25">
      <c r="F39">
        <f>IF($E$40=$I$36,1,IF($E$40=$I$44,2))</f>
        <v>1</v>
      </c>
      <c r="L39" s="6">
        <f>1-L34</f>
        <v>0.6</v>
      </c>
      <c r="U39" s="26">
        <v>1.25</v>
      </c>
      <c r="V39" s="30">
        <v>5299.9999999999991</v>
      </c>
      <c r="W39" s="30">
        <v>4819.9999999999991</v>
      </c>
      <c r="X39" s="30">
        <v>-3500</v>
      </c>
      <c r="Y39" s="30">
        <v>400</v>
      </c>
    </row>
    <row r="40" spans="4:25">
      <c r="E40" s="22">
        <f>I36</f>
        <v>400</v>
      </c>
    </row>
    <row r="41" spans="4:25">
      <c r="U41" s="27">
        <f>W22</f>
        <v>0.53</v>
      </c>
      <c r="V41" s="28">
        <f>$E$17</f>
        <v>-1189.6000000000004</v>
      </c>
      <c r="W41" s="28">
        <f>$M$6</f>
        <v>4819.9999999999991</v>
      </c>
      <c r="X41" s="29">
        <f>$M$21</f>
        <v>-3500</v>
      </c>
      <c r="Y41" s="29">
        <f>$I$36</f>
        <v>400</v>
      </c>
    </row>
    <row r="42" spans="4:25">
      <c r="H42" s="2" t="s">
        <v>11</v>
      </c>
      <c r="U42" s="26">
        <v>0.75</v>
      </c>
      <c r="V42" s="30">
        <f t="dataTable" ref="V42:Y44" dt2D="0" dtr="0" r1="W22" ca="1"/>
        <v>-1189.6000000000004</v>
      </c>
      <c r="W42" s="30">
        <v>4819.9999999999991</v>
      </c>
      <c r="X42" s="30">
        <v>-3500</v>
      </c>
      <c r="Y42" s="30">
        <v>400</v>
      </c>
    </row>
    <row r="43" spans="4:25">
      <c r="S43" s="13">
        <v>0</v>
      </c>
      <c r="U43" s="26">
        <v>1</v>
      </c>
      <c r="V43" s="30">
        <v>-1189.6000000000004</v>
      </c>
      <c r="W43" s="30">
        <v>4819.9999999999991</v>
      </c>
      <c r="X43" s="30">
        <v>-3500</v>
      </c>
      <c r="Y43" s="30">
        <v>400</v>
      </c>
    </row>
    <row r="44" spans="4:25">
      <c r="U44" s="26">
        <v>1.25</v>
      </c>
      <c r="V44" s="30">
        <v>-1189.6000000000004</v>
      </c>
      <c r="W44" s="30">
        <v>4819.9999999999991</v>
      </c>
      <c r="X44" s="30">
        <v>-3500</v>
      </c>
      <c r="Y44" s="30">
        <v>400</v>
      </c>
    </row>
  </sheetData>
  <mergeCells count="1">
    <mergeCell ref="V11:W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2022-01-30T16:30:57Z</dcterms:created>
  <dcterms:modified xsi:type="dcterms:W3CDTF">2022-01-30T18:41:21Z</dcterms:modified>
</cp:coreProperties>
</file>