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13_ncr:1_{8DFBDCD4-B448-44A1-AD11-DA7CC9C1FBEC}" xr6:coauthVersionLast="47" xr6:coauthVersionMax="47" xr10:uidLastSave="{00000000-0000-0000-0000-000000000000}"/>
  <bookViews>
    <workbookView xWindow="390" yWindow="390" windowWidth="43170" windowHeight="20265" xr2:uid="{09C23D42-37AD-4371-83C4-E2D9C1F0731D}"/>
  </bookViews>
  <sheets>
    <sheet name="weak" sheetId="1" r:id="rId1"/>
    <sheet name="pivot" sheetId="2" r:id="rId2"/>
    <sheet name="pivot times" sheetId="3" r:id="rId3"/>
    <sheet name="pivot calc" sheetId="7" r:id="rId4"/>
  </sheets>
  <definedNames>
    <definedName name="_xlnm._FilterDatabase" localSheetId="0" hidden="1">weak!$A$1:$M$163</definedName>
  </definedNames>
  <calcPr calcId="191029"/>
  <pivotCaches>
    <pivotCache cacheId="2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0" i="1" l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N130" i="1"/>
  <c r="N131" i="1"/>
  <c r="N132" i="1"/>
  <c r="P132" i="1" s="1"/>
  <c r="N133" i="1"/>
  <c r="P133" i="1" s="1"/>
  <c r="N134" i="1"/>
  <c r="O134" i="1" s="1"/>
  <c r="N135" i="1"/>
  <c r="O135" i="1" s="1"/>
  <c r="N136" i="1"/>
  <c r="N137" i="1"/>
  <c r="N138" i="1"/>
  <c r="N139" i="1"/>
  <c r="N140" i="1"/>
  <c r="P140" i="1" s="1"/>
  <c r="N141" i="1"/>
  <c r="P141" i="1" s="1"/>
  <c r="N142" i="1"/>
  <c r="O142" i="1" s="1"/>
  <c r="N143" i="1"/>
  <c r="O143" i="1" s="1"/>
  <c r="N144" i="1"/>
  <c r="N145" i="1"/>
  <c r="N146" i="1"/>
  <c r="N147" i="1"/>
  <c r="N148" i="1"/>
  <c r="P148" i="1" s="1"/>
  <c r="N149" i="1"/>
  <c r="P149" i="1" s="1"/>
  <c r="N150" i="1"/>
  <c r="O150" i="1" s="1"/>
  <c r="N151" i="1"/>
  <c r="O151" i="1" s="1"/>
  <c r="N152" i="1"/>
  <c r="N153" i="1"/>
  <c r="N154" i="1"/>
  <c r="N155" i="1"/>
  <c r="N156" i="1"/>
  <c r="P156" i="1" s="1"/>
  <c r="N157" i="1"/>
  <c r="P157" i="1" s="1"/>
  <c r="N158" i="1"/>
  <c r="O158" i="1" s="1"/>
  <c r="N159" i="1"/>
  <c r="O159" i="1" s="1"/>
  <c r="N160" i="1"/>
  <c r="N161" i="1"/>
  <c r="N162" i="1"/>
  <c r="N163" i="1"/>
  <c r="O130" i="1"/>
  <c r="Q130" i="1" s="1"/>
  <c r="S130" i="1" s="1"/>
  <c r="O131" i="1"/>
  <c r="Q131" i="1" s="1"/>
  <c r="O132" i="1"/>
  <c r="O133" i="1"/>
  <c r="Q133" i="1" s="1"/>
  <c r="O136" i="1"/>
  <c r="R136" i="1" s="1"/>
  <c r="O137" i="1"/>
  <c r="R137" i="1" s="1"/>
  <c r="O138" i="1"/>
  <c r="Q138" i="1" s="1"/>
  <c r="S138" i="1" s="1"/>
  <c r="O139" i="1"/>
  <c r="Q139" i="1" s="1"/>
  <c r="O140" i="1"/>
  <c r="O141" i="1"/>
  <c r="Q141" i="1" s="1"/>
  <c r="O144" i="1"/>
  <c r="R144" i="1" s="1"/>
  <c r="O145" i="1"/>
  <c r="R145" i="1" s="1"/>
  <c r="O146" i="1"/>
  <c r="Q146" i="1" s="1"/>
  <c r="S146" i="1" s="1"/>
  <c r="O147" i="1"/>
  <c r="Q147" i="1" s="1"/>
  <c r="O148" i="1"/>
  <c r="O149" i="1"/>
  <c r="O152" i="1"/>
  <c r="R152" i="1" s="1"/>
  <c r="O153" i="1"/>
  <c r="R153" i="1" s="1"/>
  <c r="O154" i="1"/>
  <c r="Q154" i="1" s="1"/>
  <c r="S154" i="1" s="1"/>
  <c r="O155" i="1"/>
  <c r="Q155" i="1" s="1"/>
  <c r="S155" i="1" s="1"/>
  <c r="O156" i="1"/>
  <c r="O157" i="1"/>
  <c r="O160" i="1"/>
  <c r="R160" i="1" s="1"/>
  <c r="O161" i="1"/>
  <c r="R161" i="1" s="1"/>
  <c r="O162" i="1"/>
  <c r="Q162" i="1" s="1"/>
  <c r="S162" i="1" s="1"/>
  <c r="O163" i="1"/>
  <c r="Q163" i="1" s="1"/>
  <c r="P130" i="1"/>
  <c r="P131" i="1"/>
  <c r="R131" i="1" s="1"/>
  <c r="P134" i="1"/>
  <c r="P136" i="1"/>
  <c r="P137" i="1"/>
  <c r="P138" i="1"/>
  <c r="P139" i="1"/>
  <c r="R139" i="1" s="1"/>
  <c r="P142" i="1"/>
  <c r="P144" i="1"/>
  <c r="P145" i="1"/>
  <c r="P146" i="1"/>
  <c r="P147" i="1"/>
  <c r="R147" i="1" s="1"/>
  <c r="P150" i="1"/>
  <c r="P152" i="1"/>
  <c r="P153" i="1"/>
  <c r="P154" i="1"/>
  <c r="P155" i="1"/>
  <c r="R155" i="1" s="1"/>
  <c r="P158" i="1"/>
  <c r="P160" i="1"/>
  <c r="P161" i="1"/>
  <c r="P162" i="1"/>
  <c r="R162" i="1" s="1"/>
  <c r="P163" i="1"/>
  <c r="Q136" i="1"/>
  <c r="S136" i="1" s="1"/>
  <c r="Q137" i="1"/>
  <c r="S137" i="1" s="1"/>
  <c r="Q144" i="1"/>
  <c r="S144" i="1" s="1"/>
  <c r="Q145" i="1"/>
  <c r="S145" i="1" s="1"/>
  <c r="Q152" i="1"/>
  <c r="Q153" i="1"/>
  <c r="Q160" i="1"/>
  <c r="S160" i="1" s="1"/>
  <c r="Q161" i="1"/>
  <c r="S161" i="1" s="1"/>
  <c r="R130" i="1"/>
  <c r="R138" i="1"/>
  <c r="R146" i="1"/>
  <c r="R154" i="1"/>
  <c r="K129" i="1"/>
  <c r="N129" i="1"/>
  <c r="O129" i="1" s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N95" i="1"/>
  <c r="P95" i="1" s="1"/>
  <c r="N96" i="1"/>
  <c r="N97" i="1"/>
  <c r="P97" i="1" s="1"/>
  <c r="N98" i="1"/>
  <c r="P98" i="1" s="1"/>
  <c r="N99" i="1"/>
  <c r="O99" i="1" s="1"/>
  <c r="N100" i="1"/>
  <c r="O100" i="1" s="1"/>
  <c r="N101" i="1"/>
  <c r="P101" i="1" s="1"/>
  <c r="N102" i="1"/>
  <c r="N103" i="1"/>
  <c r="O103" i="1" s="1"/>
  <c r="N104" i="1"/>
  <c r="N105" i="1"/>
  <c r="P105" i="1" s="1"/>
  <c r="N106" i="1"/>
  <c r="P106" i="1" s="1"/>
  <c r="N107" i="1"/>
  <c r="O107" i="1" s="1"/>
  <c r="N108" i="1"/>
  <c r="O108" i="1" s="1"/>
  <c r="N109" i="1"/>
  <c r="O109" i="1" s="1"/>
  <c r="N110" i="1"/>
  <c r="P110" i="1" s="1"/>
  <c r="N111" i="1"/>
  <c r="O111" i="1" s="1"/>
  <c r="N112" i="1"/>
  <c r="O112" i="1" s="1"/>
  <c r="N113" i="1"/>
  <c r="P113" i="1" s="1"/>
  <c r="N114" i="1"/>
  <c r="P114" i="1" s="1"/>
  <c r="N115" i="1"/>
  <c r="O115" i="1" s="1"/>
  <c r="N116" i="1"/>
  <c r="O116" i="1" s="1"/>
  <c r="N117" i="1"/>
  <c r="P117" i="1" s="1"/>
  <c r="N118" i="1"/>
  <c r="N119" i="1"/>
  <c r="O119" i="1" s="1"/>
  <c r="N120" i="1"/>
  <c r="N121" i="1"/>
  <c r="P121" i="1" s="1"/>
  <c r="N122" i="1"/>
  <c r="P122" i="1" s="1"/>
  <c r="N123" i="1"/>
  <c r="O123" i="1" s="1"/>
  <c r="N124" i="1"/>
  <c r="O124" i="1" s="1"/>
  <c r="N125" i="1"/>
  <c r="O125" i="1" s="1"/>
  <c r="N126" i="1"/>
  <c r="N127" i="1"/>
  <c r="P127" i="1" s="1"/>
  <c r="N128" i="1"/>
  <c r="O128" i="1" s="1"/>
  <c r="O95" i="1"/>
  <c r="R95" i="1" s="1"/>
  <c r="O96" i="1"/>
  <c r="O102" i="1"/>
  <c r="O104" i="1"/>
  <c r="O105" i="1"/>
  <c r="O110" i="1"/>
  <c r="Q110" i="1" s="1"/>
  <c r="O118" i="1"/>
  <c r="O120" i="1"/>
  <c r="O126" i="1"/>
  <c r="O127" i="1"/>
  <c r="P96" i="1"/>
  <c r="P99" i="1"/>
  <c r="P102" i="1"/>
  <c r="P103" i="1"/>
  <c r="P104" i="1"/>
  <c r="R104" i="1" s="1"/>
  <c r="P107" i="1"/>
  <c r="P118" i="1"/>
  <c r="P120" i="1"/>
  <c r="P123" i="1"/>
  <c r="P125" i="1"/>
  <c r="P126" i="1"/>
  <c r="Q102" i="1"/>
  <c r="K94" i="1"/>
  <c r="N94" i="1"/>
  <c r="O94" i="1" s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N26" i="1"/>
  <c r="O26" i="1" s="1"/>
  <c r="N27" i="1"/>
  <c r="O27" i="1" s="1"/>
  <c r="N28" i="1"/>
  <c r="O28" i="1" s="1"/>
  <c r="N29" i="1"/>
  <c r="O29" i="1" s="1"/>
  <c r="N30" i="1"/>
  <c r="P30" i="1" s="1"/>
  <c r="N31" i="1"/>
  <c r="P31" i="1" s="1"/>
  <c r="N32" i="1"/>
  <c r="P32" i="1" s="1"/>
  <c r="R32" i="1" s="1"/>
  <c r="N33" i="1"/>
  <c r="P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P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P46" i="1" s="1"/>
  <c r="N47" i="1"/>
  <c r="O47" i="1" s="1"/>
  <c r="N48" i="1"/>
  <c r="O48" i="1" s="1"/>
  <c r="N49" i="1"/>
  <c r="P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P55" i="1" s="1"/>
  <c r="N56" i="1"/>
  <c r="N57" i="1"/>
  <c r="O57" i="1" s="1"/>
  <c r="N58" i="1"/>
  <c r="O58" i="1" s="1"/>
  <c r="N59" i="1"/>
  <c r="O59" i="1" s="1"/>
  <c r="N60" i="1"/>
  <c r="O60" i="1" s="1"/>
  <c r="N61" i="1"/>
  <c r="O61" i="1" s="1"/>
  <c r="N62" i="1"/>
  <c r="P62" i="1" s="1"/>
  <c r="N63" i="1"/>
  <c r="O63" i="1" s="1"/>
  <c r="N64" i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N74" i="1"/>
  <c r="O74" i="1" s="1"/>
  <c r="N75" i="1"/>
  <c r="O75" i="1" s="1"/>
  <c r="N76" i="1"/>
  <c r="O76" i="1" s="1"/>
  <c r="N77" i="1"/>
  <c r="O77" i="1" s="1"/>
  <c r="N78" i="1"/>
  <c r="P78" i="1" s="1"/>
  <c r="N79" i="1"/>
  <c r="P79" i="1" s="1"/>
  <c r="N80" i="1"/>
  <c r="N81" i="1"/>
  <c r="P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P88" i="1" s="1"/>
  <c r="N89" i="1"/>
  <c r="N90" i="1"/>
  <c r="O90" i="1" s="1"/>
  <c r="N91" i="1"/>
  <c r="O91" i="1" s="1"/>
  <c r="N92" i="1"/>
  <c r="O92" i="1" s="1"/>
  <c r="N93" i="1"/>
  <c r="O93" i="1" s="1"/>
  <c r="O30" i="1"/>
  <c r="Q30" i="1" s="1"/>
  <c r="O31" i="1"/>
  <c r="Q31" i="1" s="1"/>
  <c r="O32" i="1"/>
  <c r="O33" i="1"/>
  <c r="O46" i="1"/>
  <c r="O56" i="1"/>
  <c r="O62" i="1"/>
  <c r="O64" i="1"/>
  <c r="O73" i="1"/>
  <c r="O80" i="1"/>
  <c r="O81" i="1"/>
  <c r="O89" i="1"/>
  <c r="P26" i="1"/>
  <c r="P27" i="1"/>
  <c r="P41" i="1"/>
  <c r="P43" i="1"/>
  <c r="P47" i="1"/>
  <c r="P56" i="1"/>
  <c r="P57" i="1"/>
  <c r="P58" i="1"/>
  <c r="P59" i="1"/>
  <c r="P64" i="1"/>
  <c r="P65" i="1"/>
  <c r="P72" i="1"/>
  <c r="P73" i="1"/>
  <c r="P80" i="1"/>
  <c r="R80" i="1" s="1"/>
  <c r="P83" i="1"/>
  <c r="P85" i="1"/>
  <c r="P87" i="1"/>
  <c r="P89" i="1"/>
  <c r="K25" i="1"/>
  <c r="N25" i="1"/>
  <c r="O25" i="1" s="1"/>
  <c r="P2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N5" i="1"/>
  <c r="O5" i="1" s="1"/>
  <c r="N6" i="1"/>
  <c r="O6" i="1" s="1"/>
  <c r="N7" i="1"/>
  <c r="O7" i="1" s="1"/>
  <c r="N8" i="1"/>
  <c r="O8" i="1" s="1"/>
  <c r="N9" i="1"/>
  <c r="P9" i="1" s="1"/>
  <c r="N10" i="1"/>
  <c r="P10" i="1" s="1"/>
  <c r="N11" i="1"/>
  <c r="O11" i="1" s="1"/>
  <c r="N12" i="1"/>
  <c r="P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P18" i="1" s="1"/>
  <c r="N19" i="1"/>
  <c r="P19" i="1" s="1"/>
  <c r="N20" i="1"/>
  <c r="O20" i="1" s="1"/>
  <c r="N21" i="1"/>
  <c r="O21" i="1" s="1"/>
  <c r="N22" i="1"/>
  <c r="O22" i="1" s="1"/>
  <c r="N23" i="1"/>
  <c r="O23" i="1" s="1"/>
  <c r="N24" i="1"/>
  <c r="O24" i="1" s="1"/>
  <c r="N4" i="1"/>
  <c r="O4" i="1" s="1"/>
  <c r="N3" i="1"/>
  <c r="O3" i="1" s="1"/>
  <c r="R159" i="1" l="1"/>
  <c r="Q150" i="1"/>
  <c r="R150" i="1"/>
  <c r="S131" i="1"/>
  <c r="R151" i="1"/>
  <c r="Q151" i="1"/>
  <c r="S151" i="1" s="1"/>
  <c r="Q142" i="1"/>
  <c r="S142" i="1" s="1"/>
  <c r="R142" i="1"/>
  <c r="Q156" i="1"/>
  <c r="R156" i="1"/>
  <c r="Q148" i="1"/>
  <c r="R148" i="1"/>
  <c r="Q140" i="1"/>
  <c r="R140" i="1"/>
  <c r="Q132" i="1"/>
  <c r="R132" i="1"/>
  <c r="Q158" i="1"/>
  <c r="R158" i="1"/>
  <c r="Q149" i="1"/>
  <c r="S149" i="1" s="1"/>
  <c r="S139" i="1"/>
  <c r="R135" i="1"/>
  <c r="S153" i="1"/>
  <c r="Q157" i="1"/>
  <c r="S157" i="1" s="1"/>
  <c r="S147" i="1"/>
  <c r="R143" i="1"/>
  <c r="Q143" i="1"/>
  <c r="S143" i="1" s="1"/>
  <c r="Q134" i="1"/>
  <c r="S134" i="1" s="1"/>
  <c r="R134" i="1"/>
  <c r="S152" i="1"/>
  <c r="R126" i="1"/>
  <c r="O106" i="1"/>
  <c r="Q106" i="1" s="1"/>
  <c r="R103" i="1"/>
  <c r="O121" i="1"/>
  <c r="Q121" i="1" s="1"/>
  <c r="R157" i="1"/>
  <c r="R149" i="1"/>
  <c r="R141" i="1"/>
  <c r="S141" i="1" s="1"/>
  <c r="R133" i="1"/>
  <c r="S133" i="1" s="1"/>
  <c r="Q126" i="1"/>
  <c r="Q127" i="1"/>
  <c r="R64" i="1"/>
  <c r="P11" i="1"/>
  <c r="R11" i="1" s="1"/>
  <c r="P91" i="1"/>
  <c r="P77" i="1"/>
  <c r="O88" i="1"/>
  <c r="O19" i="1"/>
  <c r="P90" i="1"/>
  <c r="P40" i="1"/>
  <c r="Q40" i="1" s="1"/>
  <c r="S40" i="1" s="1"/>
  <c r="P119" i="1"/>
  <c r="R119" i="1" s="1"/>
  <c r="R163" i="1"/>
  <c r="S163" i="1" s="1"/>
  <c r="P159" i="1"/>
  <c r="Q159" i="1" s="1"/>
  <c r="S159" i="1" s="1"/>
  <c r="P151" i="1"/>
  <c r="P143" i="1"/>
  <c r="P135" i="1"/>
  <c r="Q135" i="1" s="1"/>
  <c r="S135" i="1" s="1"/>
  <c r="P45" i="1"/>
  <c r="P37" i="1"/>
  <c r="R96" i="1"/>
  <c r="P69" i="1"/>
  <c r="Q69" i="1" s="1"/>
  <c r="P53" i="1"/>
  <c r="Q47" i="1"/>
  <c r="P128" i="1"/>
  <c r="Q128" i="1" s="1"/>
  <c r="P111" i="1"/>
  <c r="R111" i="1" s="1"/>
  <c r="O114" i="1"/>
  <c r="O98" i="1"/>
  <c r="Q98" i="1" s="1"/>
  <c r="P129" i="1"/>
  <c r="Q129" i="1" s="1"/>
  <c r="P67" i="1"/>
  <c r="Q67" i="1" s="1"/>
  <c r="P48" i="1"/>
  <c r="P29" i="1"/>
  <c r="O97" i="1"/>
  <c r="R125" i="1"/>
  <c r="Q125" i="1"/>
  <c r="S125" i="1" s="1"/>
  <c r="Q79" i="1"/>
  <c r="P71" i="1"/>
  <c r="Q71" i="1" s="1"/>
  <c r="Q56" i="1"/>
  <c r="Q120" i="1"/>
  <c r="R110" i="1"/>
  <c r="S110" i="1" s="1"/>
  <c r="Q32" i="1"/>
  <c r="S32" i="1" s="1"/>
  <c r="O79" i="1"/>
  <c r="O55" i="1"/>
  <c r="Q55" i="1" s="1"/>
  <c r="P109" i="1"/>
  <c r="Q109" i="1" s="1"/>
  <c r="P3" i="1"/>
  <c r="Q3" i="1" s="1"/>
  <c r="R118" i="1"/>
  <c r="S118" i="1" s="1"/>
  <c r="Q96" i="1"/>
  <c r="S96" i="1" s="1"/>
  <c r="Q111" i="1"/>
  <c r="S111" i="1" s="1"/>
  <c r="O101" i="1"/>
  <c r="R72" i="1"/>
  <c r="O117" i="1"/>
  <c r="Q95" i="1"/>
  <c r="S95" i="1" s="1"/>
  <c r="O39" i="1"/>
  <c r="R39" i="1" s="1"/>
  <c r="Q104" i="1"/>
  <c r="S104" i="1" s="1"/>
  <c r="P75" i="1"/>
  <c r="R75" i="1" s="1"/>
  <c r="P63" i="1"/>
  <c r="Q63" i="1" s="1"/>
  <c r="P51" i="1"/>
  <c r="R51" i="1" s="1"/>
  <c r="Q64" i="1"/>
  <c r="S64" i="1" s="1"/>
  <c r="Q81" i="1"/>
  <c r="Q65" i="1"/>
  <c r="Q33" i="1"/>
  <c r="R127" i="1"/>
  <c r="P115" i="1"/>
  <c r="Q115" i="1" s="1"/>
  <c r="O113" i="1"/>
  <c r="Q113" i="1" s="1"/>
  <c r="Q103" i="1"/>
  <c r="S103" i="1" s="1"/>
  <c r="P61" i="1"/>
  <c r="R61" i="1" s="1"/>
  <c r="P35" i="1"/>
  <c r="Q118" i="1"/>
  <c r="P112" i="1"/>
  <c r="Q112" i="1" s="1"/>
  <c r="O122" i="1"/>
  <c r="R122" i="1" s="1"/>
  <c r="R102" i="1"/>
  <c r="S102" i="1" s="1"/>
  <c r="Q99" i="1"/>
  <c r="R99" i="1"/>
  <c r="Q105" i="1"/>
  <c r="R105" i="1"/>
  <c r="Q123" i="1"/>
  <c r="R123" i="1"/>
  <c r="Q107" i="1"/>
  <c r="R107" i="1"/>
  <c r="Q97" i="1"/>
  <c r="R97" i="1"/>
  <c r="S126" i="1"/>
  <c r="Q114" i="1"/>
  <c r="R48" i="1"/>
  <c r="Q48" i="1"/>
  <c r="P66" i="1"/>
  <c r="Q66" i="1" s="1"/>
  <c r="P34" i="1"/>
  <c r="Q88" i="1"/>
  <c r="O49" i="1"/>
  <c r="R49" i="1" s="1"/>
  <c r="R114" i="1"/>
  <c r="R56" i="1"/>
  <c r="S56" i="1" s="1"/>
  <c r="O9" i="1"/>
  <c r="Q9" i="1" s="1"/>
  <c r="P74" i="1"/>
  <c r="Q74" i="1" s="1"/>
  <c r="P42" i="1"/>
  <c r="Q42" i="1" s="1"/>
  <c r="R128" i="1"/>
  <c r="R120" i="1"/>
  <c r="S120" i="1" s="1"/>
  <c r="P124" i="1"/>
  <c r="R124" i="1" s="1"/>
  <c r="P116" i="1"/>
  <c r="R116" i="1" s="1"/>
  <c r="P108" i="1"/>
  <c r="Q108" i="1" s="1"/>
  <c r="P100" i="1"/>
  <c r="Q100" i="1" s="1"/>
  <c r="P93" i="1"/>
  <c r="R93" i="1" s="1"/>
  <c r="P82" i="1"/>
  <c r="Q82" i="1" s="1"/>
  <c r="P50" i="1"/>
  <c r="R50" i="1" s="1"/>
  <c r="P94" i="1"/>
  <c r="Q94" i="1" s="1"/>
  <c r="O78" i="1"/>
  <c r="R78" i="1" s="1"/>
  <c r="Q46" i="1"/>
  <c r="R89" i="1"/>
  <c r="R73" i="1"/>
  <c r="R57" i="1"/>
  <c r="R41" i="1"/>
  <c r="R62" i="1"/>
  <c r="R87" i="1"/>
  <c r="R71" i="1"/>
  <c r="O12" i="1"/>
  <c r="R12" i="1" s="1"/>
  <c r="Q62" i="1"/>
  <c r="P86" i="1"/>
  <c r="R86" i="1" s="1"/>
  <c r="P70" i="1"/>
  <c r="R70" i="1" s="1"/>
  <c r="P54" i="1"/>
  <c r="Q54" i="1" s="1"/>
  <c r="P38" i="1"/>
  <c r="R38" i="1" s="1"/>
  <c r="R30" i="1"/>
  <c r="S30" i="1" s="1"/>
  <c r="Q80" i="1"/>
  <c r="S80" i="1" s="1"/>
  <c r="R88" i="1"/>
  <c r="Q89" i="1"/>
  <c r="Q73" i="1"/>
  <c r="Q57" i="1"/>
  <c r="Q41" i="1"/>
  <c r="R81" i="1"/>
  <c r="R65" i="1"/>
  <c r="S65" i="1" s="1"/>
  <c r="R33" i="1"/>
  <c r="R40" i="1"/>
  <c r="Q72" i="1"/>
  <c r="P92" i="1"/>
  <c r="Q92" i="1" s="1"/>
  <c r="P84" i="1"/>
  <c r="R84" i="1" s="1"/>
  <c r="P76" i="1"/>
  <c r="Q76" i="1" s="1"/>
  <c r="P68" i="1"/>
  <c r="Q68" i="1" s="1"/>
  <c r="P60" i="1"/>
  <c r="Q60" i="1" s="1"/>
  <c r="P52" i="1"/>
  <c r="Q52" i="1" s="1"/>
  <c r="P44" i="1"/>
  <c r="Q44" i="1" s="1"/>
  <c r="P36" i="1"/>
  <c r="Q36" i="1" s="1"/>
  <c r="P28" i="1"/>
  <c r="Q28" i="1" s="1"/>
  <c r="R46" i="1"/>
  <c r="P7" i="1"/>
  <c r="R7" i="1" s="1"/>
  <c r="Q87" i="1"/>
  <c r="R79" i="1"/>
  <c r="R47" i="1"/>
  <c r="S47" i="1" s="1"/>
  <c r="R31" i="1"/>
  <c r="S31" i="1" s="1"/>
  <c r="Q85" i="1"/>
  <c r="R85" i="1"/>
  <c r="Q37" i="1"/>
  <c r="R37" i="1"/>
  <c r="Q25" i="1"/>
  <c r="R25" i="1"/>
  <c r="R91" i="1"/>
  <c r="Q91" i="1"/>
  <c r="R59" i="1"/>
  <c r="Q59" i="1"/>
  <c r="R43" i="1"/>
  <c r="Q43" i="1"/>
  <c r="S43" i="1" s="1"/>
  <c r="Q27" i="1"/>
  <c r="R27" i="1"/>
  <c r="Q58" i="1"/>
  <c r="R58" i="1"/>
  <c r="Q26" i="1"/>
  <c r="R26" i="1"/>
  <c r="Q93" i="1"/>
  <c r="R77" i="1"/>
  <c r="Q77" i="1"/>
  <c r="R53" i="1"/>
  <c r="Q53" i="1"/>
  <c r="R45" i="1"/>
  <c r="Q45" i="1"/>
  <c r="R29" i="1"/>
  <c r="Q29" i="1"/>
  <c r="Q83" i="1"/>
  <c r="R83" i="1"/>
  <c r="Q51" i="1"/>
  <c r="Q35" i="1"/>
  <c r="R35" i="1"/>
  <c r="Q90" i="1"/>
  <c r="R90" i="1"/>
  <c r="Q34" i="1"/>
  <c r="R34" i="1"/>
  <c r="P24" i="1"/>
  <c r="Q24" i="1" s="1"/>
  <c r="P8" i="1"/>
  <c r="R8" i="1" s="1"/>
  <c r="P17" i="1"/>
  <c r="Q17" i="1" s="1"/>
  <c r="O18" i="1"/>
  <c r="R18" i="1" s="1"/>
  <c r="O10" i="1"/>
  <c r="Q10" i="1" s="1"/>
  <c r="P16" i="1"/>
  <c r="R16" i="1" s="1"/>
  <c r="P23" i="1"/>
  <c r="Q23" i="1" s="1"/>
  <c r="P15" i="1"/>
  <c r="Q15" i="1" s="1"/>
  <c r="P22" i="1"/>
  <c r="Q22" i="1" s="1"/>
  <c r="P14" i="1"/>
  <c r="Q14" i="1" s="1"/>
  <c r="P6" i="1"/>
  <c r="R6" i="1" s="1"/>
  <c r="P4" i="1"/>
  <c r="R4" i="1" s="1"/>
  <c r="P21" i="1"/>
  <c r="Q21" i="1" s="1"/>
  <c r="P13" i="1"/>
  <c r="Q13" i="1" s="1"/>
  <c r="P5" i="1"/>
  <c r="Q5" i="1" s="1"/>
  <c r="P20" i="1"/>
  <c r="R20" i="1" s="1"/>
  <c r="R19" i="1"/>
  <c r="Q7" i="1"/>
  <c r="Q19" i="1"/>
  <c r="R3" i="1"/>
  <c r="N2" i="1"/>
  <c r="V587" i="7"/>
  <c r="W587" i="7"/>
  <c r="X587" i="7"/>
  <c r="V588" i="7"/>
  <c r="W588" i="7"/>
  <c r="X588" i="7"/>
  <c r="V589" i="7"/>
  <c r="W589" i="7"/>
  <c r="X589" i="7"/>
  <c r="V590" i="7"/>
  <c r="W590" i="7"/>
  <c r="X590" i="7"/>
  <c r="V591" i="7"/>
  <c r="W591" i="7"/>
  <c r="X591" i="7"/>
  <c r="V592" i="7"/>
  <c r="W592" i="7"/>
  <c r="X592" i="7"/>
  <c r="V593" i="7"/>
  <c r="W593" i="7"/>
  <c r="X593" i="7"/>
  <c r="V594" i="7"/>
  <c r="W594" i="7"/>
  <c r="X594" i="7"/>
  <c r="V595" i="7"/>
  <c r="W595" i="7"/>
  <c r="X595" i="7"/>
  <c r="V596" i="7"/>
  <c r="W596" i="7"/>
  <c r="X596" i="7"/>
  <c r="V597" i="7"/>
  <c r="W597" i="7"/>
  <c r="X597" i="7"/>
  <c r="V598" i="7"/>
  <c r="W598" i="7"/>
  <c r="X598" i="7"/>
  <c r="V599" i="7"/>
  <c r="W599" i="7"/>
  <c r="X599" i="7"/>
  <c r="V600" i="7"/>
  <c r="W600" i="7"/>
  <c r="X600" i="7"/>
  <c r="V601" i="7"/>
  <c r="W601" i="7"/>
  <c r="X601" i="7"/>
  <c r="V602" i="7"/>
  <c r="W602" i="7"/>
  <c r="X602" i="7"/>
  <c r="V603" i="7"/>
  <c r="W603" i="7"/>
  <c r="X603" i="7"/>
  <c r="V604" i="7"/>
  <c r="W604" i="7"/>
  <c r="X604" i="7"/>
  <c r="V605" i="7"/>
  <c r="W605" i="7"/>
  <c r="X605" i="7"/>
  <c r="V606" i="7"/>
  <c r="W606" i="7"/>
  <c r="X606" i="7"/>
  <c r="V607" i="7"/>
  <c r="W607" i="7"/>
  <c r="X607" i="7"/>
  <c r="V608" i="7"/>
  <c r="W608" i="7"/>
  <c r="X608" i="7"/>
  <c r="V609" i="7"/>
  <c r="W609" i="7"/>
  <c r="X609" i="7"/>
  <c r="V610" i="7"/>
  <c r="W610" i="7"/>
  <c r="X610" i="7"/>
  <c r="V611" i="7"/>
  <c r="W611" i="7"/>
  <c r="X611" i="7"/>
  <c r="V612" i="7"/>
  <c r="W612" i="7"/>
  <c r="X612" i="7"/>
  <c r="V613" i="7"/>
  <c r="W613" i="7"/>
  <c r="X613" i="7"/>
  <c r="V614" i="7"/>
  <c r="W614" i="7"/>
  <c r="X614" i="7"/>
  <c r="V615" i="7"/>
  <c r="W615" i="7"/>
  <c r="X615" i="7"/>
  <c r="V616" i="7"/>
  <c r="W616" i="7"/>
  <c r="X616" i="7"/>
  <c r="V617" i="7"/>
  <c r="W617" i="7"/>
  <c r="X617" i="7"/>
  <c r="V618" i="7"/>
  <c r="W618" i="7"/>
  <c r="X618" i="7"/>
  <c r="V619" i="7"/>
  <c r="W619" i="7"/>
  <c r="X619" i="7"/>
  <c r="V620" i="7"/>
  <c r="W620" i="7"/>
  <c r="X620" i="7"/>
  <c r="V621" i="7"/>
  <c r="W621" i="7"/>
  <c r="X621" i="7"/>
  <c r="V622" i="7"/>
  <c r="W622" i="7"/>
  <c r="X622" i="7"/>
  <c r="V623" i="7"/>
  <c r="W623" i="7"/>
  <c r="X623" i="7"/>
  <c r="V624" i="7"/>
  <c r="W624" i="7"/>
  <c r="X624" i="7"/>
  <c r="V625" i="7"/>
  <c r="W625" i="7"/>
  <c r="X625" i="7"/>
  <c r="V626" i="7"/>
  <c r="W626" i="7"/>
  <c r="X626" i="7"/>
  <c r="V627" i="7"/>
  <c r="W627" i="7"/>
  <c r="X627" i="7"/>
  <c r="V628" i="7"/>
  <c r="W628" i="7"/>
  <c r="X628" i="7"/>
  <c r="V629" i="7"/>
  <c r="W629" i="7"/>
  <c r="X629" i="7"/>
  <c r="V630" i="7"/>
  <c r="W630" i="7"/>
  <c r="X630" i="7"/>
  <c r="V631" i="7"/>
  <c r="W631" i="7"/>
  <c r="X631" i="7"/>
  <c r="V632" i="7"/>
  <c r="W632" i="7"/>
  <c r="X632" i="7"/>
  <c r="V633" i="7"/>
  <c r="W633" i="7"/>
  <c r="X633" i="7"/>
  <c r="V634" i="7"/>
  <c r="W634" i="7"/>
  <c r="X634" i="7"/>
  <c r="V635" i="7"/>
  <c r="W635" i="7"/>
  <c r="X635" i="7"/>
  <c r="V636" i="7"/>
  <c r="W636" i="7"/>
  <c r="X636" i="7"/>
  <c r="V637" i="7"/>
  <c r="W637" i="7"/>
  <c r="X637" i="7"/>
  <c r="V638" i="7"/>
  <c r="W638" i="7"/>
  <c r="X638" i="7"/>
  <c r="V639" i="7"/>
  <c r="W639" i="7"/>
  <c r="X639" i="7"/>
  <c r="V640" i="7"/>
  <c r="W640" i="7"/>
  <c r="X640" i="7"/>
  <c r="V641" i="7"/>
  <c r="W641" i="7"/>
  <c r="X641" i="7"/>
  <c r="V642" i="7"/>
  <c r="W642" i="7"/>
  <c r="X642" i="7"/>
  <c r="V643" i="7"/>
  <c r="W643" i="7"/>
  <c r="X643" i="7"/>
  <c r="V644" i="7"/>
  <c r="W644" i="7"/>
  <c r="X644" i="7"/>
  <c r="V645" i="7"/>
  <c r="W645" i="7"/>
  <c r="X645" i="7"/>
  <c r="V646" i="7"/>
  <c r="W646" i="7"/>
  <c r="X646" i="7"/>
  <c r="V647" i="7"/>
  <c r="W647" i="7"/>
  <c r="X647" i="7"/>
  <c r="V648" i="7"/>
  <c r="W648" i="7"/>
  <c r="X648" i="7"/>
  <c r="V649" i="7"/>
  <c r="W649" i="7"/>
  <c r="X649" i="7"/>
  <c r="X586" i="7"/>
  <c r="W586" i="7"/>
  <c r="W523" i="7"/>
  <c r="X523" i="7"/>
  <c r="W524" i="7"/>
  <c r="X524" i="7"/>
  <c r="W525" i="7"/>
  <c r="X525" i="7"/>
  <c r="W526" i="7"/>
  <c r="X526" i="7"/>
  <c r="W527" i="7"/>
  <c r="X527" i="7"/>
  <c r="W528" i="7"/>
  <c r="X528" i="7"/>
  <c r="W529" i="7"/>
  <c r="X529" i="7"/>
  <c r="W530" i="7"/>
  <c r="X530" i="7"/>
  <c r="W531" i="7"/>
  <c r="X531" i="7"/>
  <c r="W532" i="7"/>
  <c r="X532" i="7"/>
  <c r="W533" i="7"/>
  <c r="X533" i="7"/>
  <c r="W534" i="7"/>
  <c r="X534" i="7"/>
  <c r="W535" i="7"/>
  <c r="X535" i="7"/>
  <c r="W536" i="7"/>
  <c r="X536" i="7"/>
  <c r="W537" i="7"/>
  <c r="X537" i="7"/>
  <c r="W538" i="7"/>
  <c r="X538" i="7"/>
  <c r="W539" i="7"/>
  <c r="X539" i="7"/>
  <c r="W540" i="7"/>
  <c r="X540" i="7"/>
  <c r="W541" i="7"/>
  <c r="X541" i="7"/>
  <c r="W542" i="7"/>
  <c r="X542" i="7"/>
  <c r="W543" i="7"/>
  <c r="X543" i="7"/>
  <c r="W544" i="7"/>
  <c r="X544" i="7"/>
  <c r="W545" i="7"/>
  <c r="X545" i="7"/>
  <c r="W546" i="7"/>
  <c r="X546" i="7"/>
  <c r="W547" i="7"/>
  <c r="X547" i="7"/>
  <c r="W548" i="7"/>
  <c r="X548" i="7"/>
  <c r="W549" i="7"/>
  <c r="X549" i="7"/>
  <c r="W550" i="7"/>
  <c r="X550" i="7"/>
  <c r="W551" i="7"/>
  <c r="X551" i="7"/>
  <c r="W552" i="7"/>
  <c r="X552" i="7"/>
  <c r="W553" i="7"/>
  <c r="X553" i="7"/>
  <c r="W554" i="7"/>
  <c r="X554" i="7"/>
  <c r="W555" i="7"/>
  <c r="X555" i="7"/>
  <c r="W556" i="7"/>
  <c r="X556" i="7"/>
  <c r="W557" i="7"/>
  <c r="X557" i="7"/>
  <c r="W558" i="7"/>
  <c r="X558" i="7"/>
  <c r="W559" i="7"/>
  <c r="X559" i="7"/>
  <c r="W560" i="7"/>
  <c r="X560" i="7"/>
  <c r="W561" i="7"/>
  <c r="X561" i="7"/>
  <c r="W562" i="7"/>
  <c r="X562" i="7"/>
  <c r="W563" i="7"/>
  <c r="X563" i="7"/>
  <c r="W564" i="7"/>
  <c r="X564" i="7"/>
  <c r="W565" i="7"/>
  <c r="X565" i="7"/>
  <c r="W566" i="7"/>
  <c r="X566" i="7"/>
  <c r="W567" i="7"/>
  <c r="X567" i="7"/>
  <c r="W568" i="7"/>
  <c r="X568" i="7"/>
  <c r="W569" i="7"/>
  <c r="X569" i="7"/>
  <c r="W570" i="7"/>
  <c r="X570" i="7"/>
  <c r="W571" i="7"/>
  <c r="X571" i="7"/>
  <c r="W572" i="7"/>
  <c r="X572" i="7"/>
  <c r="W573" i="7"/>
  <c r="X573" i="7"/>
  <c r="W574" i="7"/>
  <c r="X574" i="7"/>
  <c r="W575" i="7"/>
  <c r="X575" i="7"/>
  <c r="W576" i="7"/>
  <c r="X576" i="7"/>
  <c r="W577" i="7"/>
  <c r="X577" i="7"/>
  <c r="W578" i="7"/>
  <c r="X578" i="7"/>
  <c r="W579" i="7"/>
  <c r="X579" i="7"/>
  <c r="W580" i="7"/>
  <c r="X580" i="7"/>
  <c r="W581" i="7"/>
  <c r="X581" i="7"/>
  <c r="W582" i="7"/>
  <c r="X582" i="7"/>
  <c r="W583" i="7"/>
  <c r="X583" i="7"/>
  <c r="W584" i="7"/>
  <c r="X584" i="7"/>
  <c r="W585" i="7"/>
  <c r="X585" i="7"/>
  <c r="X522" i="7"/>
  <c r="W522" i="7"/>
  <c r="W459" i="7"/>
  <c r="X459" i="7"/>
  <c r="W460" i="7"/>
  <c r="X460" i="7"/>
  <c r="W461" i="7"/>
  <c r="X461" i="7"/>
  <c r="W462" i="7"/>
  <c r="X462" i="7"/>
  <c r="W463" i="7"/>
  <c r="X463" i="7"/>
  <c r="W464" i="7"/>
  <c r="X464" i="7"/>
  <c r="W465" i="7"/>
  <c r="X465" i="7"/>
  <c r="W466" i="7"/>
  <c r="X466" i="7"/>
  <c r="W467" i="7"/>
  <c r="X467" i="7"/>
  <c r="W468" i="7"/>
  <c r="X468" i="7"/>
  <c r="W469" i="7"/>
  <c r="X469" i="7"/>
  <c r="W470" i="7"/>
  <c r="X470" i="7"/>
  <c r="W471" i="7"/>
  <c r="X471" i="7"/>
  <c r="W472" i="7"/>
  <c r="X472" i="7"/>
  <c r="W473" i="7"/>
  <c r="X473" i="7"/>
  <c r="W474" i="7"/>
  <c r="X474" i="7"/>
  <c r="W475" i="7"/>
  <c r="X475" i="7"/>
  <c r="W476" i="7"/>
  <c r="X476" i="7"/>
  <c r="W477" i="7"/>
  <c r="X477" i="7"/>
  <c r="W478" i="7"/>
  <c r="X478" i="7"/>
  <c r="W479" i="7"/>
  <c r="X479" i="7"/>
  <c r="W480" i="7"/>
  <c r="X480" i="7"/>
  <c r="W481" i="7"/>
  <c r="X481" i="7"/>
  <c r="W482" i="7"/>
  <c r="X482" i="7"/>
  <c r="W483" i="7"/>
  <c r="X483" i="7"/>
  <c r="W484" i="7"/>
  <c r="X484" i="7"/>
  <c r="W485" i="7"/>
  <c r="X485" i="7"/>
  <c r="W486" i="7"/>
  <c r="X486" i="7"/>
  <c r="W487" i="7"/>
  <c r="X487" i="7"/>
  <c r="W488" i="7"/>
  <c r="X488" i="7"/>
  <c r="W489" i="7"/>
  <c r="X489" i="7"/>
  <c r="W490" i="7"/>
  <c r="X490" i="7"/>
  <c r="W491" i="7"/>
  <c r="X491" i="7"/>
  <c r="W492" i="7"/>
  <c r="X492" i="7"/>
  <c r="W493" i="7"/>
  <c r="X493" i="7"/>
  <c r="W494" i="7"/>
  <c r="X494" i="7"/>
  <c r="W495" i="7"/>
  <c r="X495" i="7"/>
  <c r="W496" i="7"/>
  <c r="X496" i="7"/>
  <c r="W497" i="7"/>
  <c r="X497" i="7"/>
  <c r="W498" i="7"/>
  <c r="X498" i="7"/>
  <c r="W499" i="7"/>
  <c r="X499" i="7"/>
  <c r="W500" i="7"/>
  <c r="X500" i="7"/>
  <c r="W501" i="7"/>
  <c r="X501" i="7"/>
  <c r="W502" i="7"/>
  <c r="X502" i="7"/>
  <c r="W503" i="7"/>
  <c r="X503" i="7"/>
  <c r="W504" i="7"/>
  <c r="X504" i="7"/>
  <c r="W505" i="7"/>
  <c r="X505" i="7"/>
  <c r="W506" i="7"/>
  <c r="X506" i="7"/>
  <c r="W507" i="7"/>
  <c r="X507" i="7"/>
  <c r="W508" i="7"/>
  <c r="X508" i="7"/>
  <c r="W509" i="7"/>
  <c r="X509" i="7"/>
  <c r="W510" i="7"/>
  <c r="X510" i="7"/>
  <c r="W511" i="7"/>
  <c r="X511" i="7"/>
  <c r="W512" i="7"/>
  <c r="X512" i="7"/>
  <c r="W513" i="7"/>
  <c r="X513" i="7"/>
  <c r="W514" i="7"/>
  <c r="X514" i="7"/>
  <c r="W515" i="7"/>
  <c r="X515" i="7"/>
  <c r="W516" i="7"/>
  <c r="X516" i="7"/>
  <c r="W517" i="7"/>
  <c r="X517" i="7"/>
  <c r="W518" i="7"/>
  <c r="X518" i="7"/>
  <c r="W519" i="7"/>
  <c r="X519" i="7"/>
  <c r="W520" i="7"/>
  <c r="X520" i="7"/>
  <c r="W521" i="7"/>
  <c r="X521" i="7"/>
  <c r="X458" i="7"/>
  <c r="W458" i="7"/>
  <c r="V586" i="7"/>
  <c r="W395" i="7"/>
  <c r="X395" i="7"/>
  <c r="W396" i="7"/>
  <c r="X396" i="7"/>
  <c r="W397" i="7"/>
  <c r="X397" i="7"/>
  <c r="W398" i="7"/>
  <c r="X398" i="7"/>
  <c r="W399" i="7"/>
  <c r="X399" i="7"/>
  <c r="W400" i="7"/>
  <c r="X400" i="7"/>
  <c r="W401" i="7"/>
  <c r="X401" i="7"/>
  <c r="W402" i="7"/>
  <c r="X402" i="7"/>
  <c r="W403" i="7"/>
  <c r="X403" i="7"/>
  <c r="W404" i="7"/>
  <c r="X404" i="7"/>
  <c r="W405" i="7"/>
  <c r="X405" i="7"/>
  <c r="W406" i="7"/>
  <c r="X406" i="7"/>
  <c r="W407" i="7"/>
  <c r="X407" i="7"/>
  <c r="W408" i="7"/>
  <c r="X408" i="7"/>
  <c r="W409" i="7"/>
  <c r="X409" i="7"/>
  <c r="W410" i="7"/>
  <c r="X410" i="7"/>
  <c r="W411" i="7"/>
  <c r="X411" i="7"/>
  <c r="W412" i="7"/>
  <c r="X412" i="7"/>
  <c r="W413" i="7"/>
  <c r="X413" i="7"/>
  <c r="W414" i="7"/>
  <c r="X414" i="7"/>
  <c r="W415" i="7"/>
  <c r="X415" i="7"/>
  <c r="W416" i="7"/>
  <c r="X416" i="7"/>
  <c r="W417" i="7"/>
  <c r="X417" i="7"/>
  <c r="W418" i="7"/>
  <c r="X418" i="7"/>
  <c r="W419" i="7"/>
  <c r="X419" i="7"/>
  <c r="W420" i="7"/>
  <c r="X420" i="7"/>
  <c r="W421" i="7"/>
  <c r="X421" i="7"/>
  <c r="W422" i="7"/>
  <c r="X422" i="7"/>
  <c r="W423" i="7"/>
  <c r="X423" i="7"/>
  <c r="W424" i="7"/>
  <c r="X424" i="7"/>
  <c r="W425" i="7"/>
  <c r="X425" i="7"/>
  <c r="W426" i="7"/>
  <c r="X426" i="7"/>
  <c r="W427" i="7"/>
  <c r="X427" i="7"/>
  <c r="W428" i="7"/>
  <c r="X428" i="7"/>
  <c r="W429" i="7"/>
  <c r="X429" i="7"/>
  <c r="W430" i="7"/>
  <c r="X430" i="7"/>
  <c r="W431" i="7"/>
  <c r="X431" i="7"/>
  <c r="W432" i="7"/>
  <c r="X432" i="7"/>
  <c r="W433" i="7"/>
  <c r="X433" i="7"/>
  <c r="W434" i="7"/>
  <c r="X434" i="7"/>
  <c r="W435" i="7"/>
  <c r="X435" i="7"/>
  <c r="W436" i="7"/>
  <c r="X436" i="7"/>
  <c r="W437" i="7"/>
  <c r="X437" i="7"/>
  <c r="W438" i="7"/>
  <c r="X438" i="7"/>
  <c r="W439" i="7"/>
  <c r="X439" i="7"/>
  <c r="W440" i="7"/>
  <c r="X440" i="7"/>
  <c r="W441" i="7"/>
  <c r="X441" i="7"/>
  <c r="W442" i="7"/>
  <c r="X442" i="7"/>
  <c r="W443" i="7"/>
  <c r="X443" i="7"/>
  <c r="W444" i="7"/>
  <c r="X444" i="7"/>
  <c r="W445" i="7"/>
  <c r="X445" i="7"/>
  <c r="W446" i="7"/>
  <c r="X446" i="7"/>
  <c r="W447" i="7"/>
  <c r="X447" i="7"/>
  <c r="W448" i="7"/>
  <c r="X448" i="7"/>
  <c r="W449" i="7"/>
  <c r="X449" i="7"/>
  <c r="W450" i="7"/>
  <c r="X450" i="7"/>
  <c r="W451" i="7"/>
  <c r="X451" i="7"/>
  <c r="W452" i="7"/>
  <c r="X452" i="7"/>
  <c r="W453" i="7"/>
  <c r="X453" i="7"/>
  <c r="W454" i="7"/>
  <c r="X454" i="7"/>
  <c r="W455" i="7"/>
  <c r="X455" i="7"/>
  <c r="W456" i="7"/>
  <c r="X456" i="7"/>
  <c r="W457" i="7"/>
  <c r="X457" i="7"/>
  <c r="X394" i="7"/>
  <c r="W394" i="7"/>
  <c r="W331" i="7"/>
  <c r="X331" i="7"/>
  <c r="W332" i="7"/>
  <c r="X332" i="7"/>
  <c r="W333" i="7"/>
  <c r="X333" i="7"/>
  <c r="W334" i="7"/>
  <c r="X334" i="7"/>
  <c r="W335" i="7"/>
  <c r="X335" i="7"/>
  <c r="W336" i="7"/>
  <c r="X336" i="7"/>
  <c r="W337" i="7"/>
  <c r="X337" i="7"/>
  <c r="W338" i="7"/>
  <c r="X338" i="7"/>
  <c r="W339" i="7"/>
  <c r="X339" i="7"/>
  <c r="W340" i="7"/>
  <c r="X340" i="7"/>
  <c r="W341" i="7"/>
  <c r="X341" i="7"/>
  <c r="W342" i="7"/>
  <c r="X342" i="7"/>
  <c r="W343" i="7"/>
  <c r="X343" i="7"/>
  <c r="W344" i="7"/>
  <c r="X344" i="7"/>
  <c r="W345" i="7"/>
  <c r="X345" i="7"/>
  <c r="W346" i="7"/>
  <c r="X346" i="7"/>
  <c r="W347" i="7"/>
  <c r="X347" i="7"/>
  <c r="W348" i="7"/>
  <c r="X348" i="7"/>
  <c r="W349" i="7"/>
  <c r="X349" i="7"/>
  <c r="W350" i="7"/>
  <c r="X350" i="7"/>
  <c r="W351" i="7"/>
  <c r="X351" i="7"/>
  <c r="W352" i="7"/>
  <c r="X352" i="7"/>
  <c r="W353" i="7"/>
  <c r="X353" i="7"/>
  <c r="W354" i="7"/>
  <c r="X354" i="7"/>
  <c r="W355" i="7"/>
  <c r="X355" i="7"/>
  <c r="W356" i="7"/>
  <c r="X356" i="7"/>
  <c r="W357" i="7"/>
  <c r="X357" i="7"/>
  <c r="W358" i="7"/>
  <c r="X358" i="7"/>
  <c r="W359" i="7"/>
  <c r="X359" i="7"/>
  <c r="W360" i="7"/>
  <c r="X360" i="7"/>
  <c r="W361" i="7"/>
  <c r="X361" i="7"/>
  <c r="W362" i="7"/>
  <c r="X362" i="7"/>
  <c r="W363" i="7"/>
  <c r="X363" i="7"/>
  <c r="W364" i="7"/>
  <c r="X364" i="7"/>
  <c r="W365" i="7"/>
  <c r="X365" i="7"/>
  <c r="W366" i="7"/>
  <c r="X366" i="7"/>
  <c r="W367" i="7"/>
  <c r="X367" i="7"/>
  <c r="W368" i="7"/>
  <c r="X368" i="7"/>
  <c r="W369" i="7"/>
  <c r="X369" i="7"/>
  <c r="W370" i="7"/>
  <c r="X370" i="7"/>
  <c r="W371" i="7"/>
  <c r="X371" i="7"/>
  <c r="W372" i="7"/>
  <c r="X372" i="7"/>
  <c r="W373" i="7"/>
  <c r="X373" i="7"/>
  <c r="W374" i="7"/>
  <c r="X374" i="7"/>
  <c r="W375" i="7"/>
  <c r="X375" i="7"/>
  <c r="W376" i="7"/>
  <c r="X376" i="7"/>
  <c r="W377" i="7"/>
  <c r="X377" i="7"/>
  <c r="W378" i="7"/>
  <c r="X378" i="7"/>
  <c r="W379" i="7"/>
  <c r="X379" i="7"/>
  <c r="W380" i="7"/>
  <c r="X380" i="7"/>
  <c r="W381" i="7"/>
  <c r="X381" i="7"/>
  <c r="W382" i="7"/>
  <c r="X382" i="7"/>
  <c r="W383" i="7"/>
  <c r="X383" i="7"/>
  <c r="W384" i="7"/>
  <c r="X384" i="7"/>
  <c r="W385" i="7"/>
  <c r="X385" i="7"/>
  <c r="W386" i="7"/>
  <c r="X386" i="7"/>
  <c r="W387" i="7"/>
  <c r="X387" i="7"/>
  <c r="W388" i="7"/>
  <c r="X388" i="7"/>
  <c r="W389" i="7"/>
  <c r="X389" i="7"/>
  <c r="W390" i="7"/>
  <c r="X390" i="7"/>
  <c r="W391" i="7"/>
  <c r="X391" i="7"/>
  <c r="W392" i="7"/>
  <c r="X392" i="7"/>
  <c r="W393" i="7"/>
  <c r="X393" i="7"/>
  <c r="X330" i="7"/>
  <c r="W330" i="7"/>
  <c r="V523" i="7"/>
  <c r="V524" i="7"/>
  <c r="V525" i="7"/>
  <c r="V526" i="7"/>
  <c r="V527" i="7"/>
  <c r="V528" i="7"/>
  <c r="V529" i="7"/>
  <c r="V530" i="7"/>
  <c r="V531" i="7"/>
  <c r="V532" i="7"/>
  <c r="V533" i="7"/>
  <c r="V534" i="7"/>
  <c r="V535" i="7"/>
  <c r="V536" i="7"/>
  <c r="V537" i="7"/>
  <c r="V538" i="7"/>
  <c r="V539" i="7"/>
  <c r="V540" i="7"/>
  <c r="V541" i="7"/>
  <c r="V542" i="7"/>
  <c r="V543" i="7"/>
  <c r="V544" i="7"/>
  <c r="V545" i="7"/>
  <c r="V546" i="7"/>
  <c r="V547" i="7"/>
  <c r="V548" i="7"/>
  <c r="V549" i="7"/>
  <c r="V550" i="7"/>
  <c r="V551" i="7"/>
  <c r="V552" i="7"/>
  <c r="V553" i="7"/>
  <c r="V554" i="7"/>
  <c r="V555" i="7"/>
  <c r="V556" i="7"/>
  <c r="V557" i="7"/>
  <c r="V558" i="7"/>
  <c r="V559" i="7"/>
  <c r="V560" i="7"/>
  <c r="V561" i="7"/>
  <c r="V562" i="7"/>
  <c r="V563" i="7"/>
  <c r="V564" i="7"/>
  <c r="V565" i="7"/>
  <c r="V566" i="7"/>
  <c r="V567" i="7"/>
  <c r="V568" i="7"/>
  <c r="V569" i="7"/>
  <c r="V570" i="7"/>
  <c r="V571" i="7"/>
  <c r="V572" i="7"/>
  <c r="V573" i="7"/>
  <c r="V574" i="7"/>
  <c r="V575" i="7"/>
  <c r="V576" i="7"/>
  <c r="V577" i="7"/>
  <c r="V578" i="7"/>
  <c r="V579" i="7"/>
  <c r="V580" i="7"/>
  <c r="V581" i="7"/>
  <c r="V582" i="7"/>
  <c r="V583" i="7"/>
  <c r="V584" i="7"/>
  <c r="V585" i="7"/>
  <c r="V522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01" i="7"/>
  <c r="V502" i="7"/>
  <c r="V503" i="7"/>
  <c r="V504" i="7"/>
  <c r="V505" i="7"/>
  <c r="V506" i="7"/>
  <c r="V507" i="7"/>
  <c r="V508" i="7"/>
  <c r="V509" i="7"/>
  <c r="V510" i="7"/>
  <c r="V511" i="7"/>
  <c r="V512" i="7"/>
  <c r="V513" i="7"/>
  <c r="V514" i="7"/>
  <c r="V515" i="7"/>
  <c r="V516" i="7"/>
  <c r="V517" i="7"/>
  <c r="V518" i="7"/>
  <c r="V519" i="7"/>
  <c r="V520" i="7"/>
  <c r="V521" i="7"/>
  <c r="V458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394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30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266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02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138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74" i="7"/>
  <c r="W267" i="7"/>
  <c r="X267" i="7"/>
  <c r="W268" i="7"/>
  <c r="X268" i="7"/>
  <c r="W269" i="7"/>
  <c r="X269" i="7"/>
  <c r="W270" i="7"/>
  <c r="X270" i="7"/>
  <c r="W271" i="7"/>
  <c r="X271" i="7"/>
  <c r="W272" i="7"/>
  <c r="X272" i="7"/>
  <c r="W273" i="7"/>
  <c r="X273" i="7"/>
  <c r="W274" i="7"/>
  <c r="X274" i="7"/>
  <c r="W275" i="7"/>
  <c r="X275" i="7"/>
  <c r="W276" i="7"/>
  <c r="X276" i="7"/>
  <c r="W277" i="7"/>
  <c r="X277" i="7"/>
  <c r="W278" i="7"/>
  <c r="X278" i="7"/>
  <c r="W279" i="7"/>
  <c r="X279" i="7"/>
  <c r="W280" i="7"/>
  <c r="X280" i="7"/>
  <c r="W281" i="7"/>
  <c r="X281" i="7"/>
  <c r="W282" i="7"/>
  <c r="X282" i="7"/>
  <c r="W283" i="7"/>
  <c r="X283" i="7"/>
  <c r="W284" i="7"/>
  <c r="X284" i="7"/>
  <c r="W285" i="7"/>
  <c r="X285" i="7"/>
  <c r="W286" i="7"/>
  <c r="X286" i="7"/>
  <c r="W287" i="7"/>
  <c r="X287" i="7"/>
  <c r="W288" i="7"/>
  <c r="X288" i="7"/>
  <c r="W289" i="7"/>
  <c r="X289" i="7"/>
  <c r="W290" i="7"/>
  <c r="X290" i="7"/>
  <c r="W291" i="7"/>
  <c r="X291" i="7"/>
  <c r="W292" i="7"/>
  <c r="X292" i="7"/>
  <c r="W293" i="7"/>
  <c r="X293" i="7"/>
  <c r="W294" i="7"/>
  <c r="X294" i="7"/>
  <c r="W295" i="7"/>
  <c r="X295" i="7"/>
  <c r="W296" i="7"/>
  <c r="X296" i="7"/>
  <c r="W297" i="7"/>
  <c r="X297" i="7"/>
  <c r="W298" i="7"/>
  <c r="X298" i="7"/>
  <c r="W299" i="7"/>
  <c r="X299" i="7"/>
  <c r="W300" i="7"/>
  <c r="X300" i="7"/>
  <c r="W301" i="7"/>
  <c r="X301" i="7"/>
  <c r="W302" i="7"/>
  <c r="X302" i="7"/>
  <c r="W303" i="7"/>
  <c r="X303" i="7"/>
  <c r="W304" i="7"/>
  <c r="X304" i="7"/>
  <c r="W305" i="7"/>
  <c r="X305" i="7"/>
  <c r="W306" i="7"/>
  <c r="X306" i="7"/>
  <c r="W307" i="7"/>
  <c r="X307" i="7"/>
  <c r="W308" i="7"/>
  <c r="X308" i="7"/>
  <c r="W309" i="7"/>
  <c r="X309" i="7"/>
  <c r="W310" i="7"/>
  <c r="X310" i="7"/>
  <c r="W311" i="7"/>
  <c r="X311" i="7"/>
  <c r="W312" i="7"/>
  <c r="X312" i="7"/>
  <c r="W313" i="7"/>
  <c r="X313" i="7"/>
  <c r="W314" i="7"/>
  <c r="X314" i="7"/>
  <c r="W315" i="7"/>
  <c r="X315" i="7"/>
  <c r="W316" i="7"/>
  <c r="X316" i="7"/>
  <c r="W317" i="7"/>
  <c r="X317" i="7"/>
  <c r="W318" i="7"/>
  <c r="X318" i="7"/>
  <c r="W319" i="7"/>
  <c r="X319" i="7"/>
  <c r="W320" i="7"/>
  <c r="X320" i="7"/>
  <c r="W321" i="7"/>
  <c r="X321" i="7"/>
  <c r="W322" i="7"/>
  <c r="X322" i="7"/>
  <c r="W323" i="7"/>
  <c r="X323" i="7"/>
  <c r="W324" i="7"/>
  <c r="X324" i="7"/>
  <c r="W325" i="7"/>
  <c r="X325" i="7"/>
  <c r="W326" i="7"/>
  <c r="X326" i="7"/>
  <c r="W327" i="7"/>
  <c r="X327" i="7"/>
  <c r="W328" i="7"/>
  <c r="X328" i="7"/>
  <c r="W329" i="7"/>
  <c r="X329" i="7"/>
  <c r="X266" i="7"/>
  <c r="W266" i="7"/>
  <c r="W203" i="7"/>
  <c r="X203" i="7"/>
  <c r="W204" i="7"/>
  <c r="X204" i="7"/>
  <c r="W205" i="7"/>
  <c r="X205" i="7"/>
  <c r="W206" i="7"/>
  <c r="X206" i="7"/>
  <c r="W207" i="7"/>
  <c r="X207" i="7"/>
  <c r="W208" i="7"/>
  <c r="X208" i="7"/>
  <c r="W209" i="7"/>
  <c r="X209" i="7"/>
  <c r="W210" i="7"/>
  <c r="X210" i="7"/>
  <c r="W211" i="7"/>
  <c r="X211" i="7"/>
  <c r="W212" i="7"/>
  <c r="X212" i="7"/>
  <c r="W213" i="7"/>
  <c r="X213" i="7"/>
  <c r="W214" i="7"/>
  <c r="X214" i="7"/>
  <c r="W215" i="7"/>
  <c r="X215" i="7"/>
  <c r="W216" i="7"/>
  <c r="X216" i="7"/>
  <c r="W217" i="7"/>
  <c r="X217" i="7"/>
  <c r="W218" i="7"/>
  <c r="X218" i="7"/>
  <c r="W219" i="7"/>
  <c r="X219" i="7"/>
  <c r="W220" i="7"/>
  <c r="X220" i="7"/>
  <c r="W221" i="7"/>
  <c r="X221" i="7"/>
  <c r="W222" i="7"/>
  <c r="X222" i="7"/>
  <c r="W223" i="7"/>
  <c r="X223" i="7"/>
  <c r="W224" i="7"/>
  <c r="X224" i="7"/>
  <c r="W225" i="7"/>
  <c r="X225" i="7"/>
  <c r="W226" i="7"/>
  <c r="X226" i="7"/>
  <c r="W227" i="7"/>
  <c r="X227" i="7"/>
  <c r="W228" i="7"/>
  <c r="X228" i="7"/>
  <c r="W229" i="7"/>
  <c r="X229" i="7"/>
  <c r="W230" i="7"/>
  <c r="X230" i="7"/>
  <c r="W231" i="7"/>
  <c r="X231" i="7"/>
  <c r="W232" i="7"/>
  <c r="X232" i="7"/>
  <c r="W233" i="7"/>
  <c r="X233" i="7"/>
  <c r="W234" i="7"/>
  <c r="X234" i="7"/>
  <c r="W235" i="7"/>
  <c r="X235" i="7"/>
  <c r="W236" i="7"/>
  <c r="X236" i="7"/>
  <c r="W237" i="7"/>
  <c r="X237" i="7"/>
  <c r="W238" i="7"/>
  <c r="X238" i="7"/>
  <c r="W239" i="7"/>
  <c r="X239" i="7"/>
  <c r="W240" i="7"/>
  <c r="X240" i="7"/>
  <c r="W241" i="7"/>
  <c r="X241" i="7"/>
  <c r="W242" i="7"/>
  <c r="X242" i="7"/>
  <c r="W243" i="7"/>
  <c r="X243" i="7"/>
  <c r="W244" i="7"/>
  <c r="X244" i="7"/>
  <c r="W245" i="7"/>
  <c r="X245" i="7"/>
  <c r="W246" i="7"/>
  <c r="X246" i="7"/>
  <c r="W247" i="7"/>
  <c r="X247" i="7"/>
  <c r="W248" i="7"/>
  <c r="X248" i="7"/>
  <c r="W249" i="7"/>
  <c r="X249" i="7"/>
  <c r="W250" i="7"/>
  <c r="X250" i="7"/>
  <c r="W251" i="7"/>
  <c r="X251" i="7"/>
  <c r="W252" i="7"/>
  <c r="X252" i="7"/>
  <c r="W253" i="7"/>
  <c r="X253" i="7"/>
  <c r="W254" i="7"/>
  <c r="X254" i="7"/>
  <c r="W255" i="7"/>
  <c r="X255" i="7"/>
  <c r="W256" i="7"/>
  <c r="X256" i="7"/>
  <c r="W257" i="7"/>
  <c r="X257" i="7"/>
  <c r="W258" i="7"/>
  <c r="X258" i="7"/>
  <c r="W259" i="7"/>
  <c r="X259" i="7"/>
  <c r="W260" i="7"/>
  <c r="X260" i="7"/>
  <c r="W261" i="7"/>
  <c r="X261" i="7"/>
  <c r="W262" i="7"/>
  <c r="X262" i="7"/>
  <c r="W263" i="7"/>
  <c r="X263" i="7"/>
  <c r="W264" i="7"/>
  <c r="X264" i="7"/>
  <c r="W265" i="7"/>
  <c r="X265" i="7"/>
  <c r="X202" i="7"/>
  <c r="W202" i="7"/>
  <c r="W139" i="7"/>
  <c r="X139" i="7"/>
  <c r="W140" i="7"/>
  <c r="X140" i="7"/>
  <c r="W141" i="7"/>
  <c r="X141" i="7"/>
  <c r="W142" i="7"/>
  <c r="X142" i="7"/>
  <c r="W143" i="7"/>
  <c r="X143" i="7"/>
  <c r="W144" i="7"/>
  <c r="X144" i="7"/>
  <c r="W145" i="7"/>
  <c r="X145" i="7"/>
  <c r="W146" i="7"/>
  <c r="X146" i="7"/>
  <c r="W147" i="7"/>
  <c r="X147" i="7"/>
  <c r="W148" i="7"/>
  <c r="X148" i="7"/>
  <c r="W149" i="7"/>
  <c r="X149" i="7"/>
  <c r="W150" i="7"/>
  <c r="X150" i="7"/>
  <c r="W151" i="7"/>
  <c r="X151" i="7"/>
  <c r="W152" i="7"/>
  <c r="X152" i="7"/>
  <c r="W153" i="7"/>
  <c r="X153" i="7"/>
  <c r="W154" i="7"/>
  <c r="X154" i="7"/>
  <c r="W155" i="7"/>
  <c r="X155" i="7"/>
  <c r="W156" i="7"/>
  <c r="X156" i="7"/>
  <c r="W157" i="7"/>
  <c r="X157" i="7"/>
  <c r="W158" i="7"/>
  <c r="X158" i="7"/>
  <c r="W159" i="7"/>
  <c r="X159" i="7"/>
  <c r="W160" i="7"/>
  <c r="X160" i="7"/>
  <c r="W161" i="7"/>
  <c r="X161" i="7"/>
  <c r="W162" i="7"/>
  <c r="X162" i="7"/>
  <c r="W163" i="7"/>
  <c r="X163" i="7"/>
  <c r="W164" i="7"/>
  <c r="X164" i="7"/>
  <c r="W165" i="7"/>
  <c r="X165" i="7"/>
  <c r="W166" i="7"/>
  <c r="X166" i="7"/>
  <c r="W167" i="7"/>
  <c r="X167" i="7"/>
  <c r="W168" i="7"/>
  <c r="X168" i="7"/>
  <c r="W169" i="7"/>
  <c r="X169" i="7"/>
  <c r="W170" i="7"/>
  <c r="X170" i="7"/>
  <c r="W171" i="7"/>
  <c r="X171" i="7"/>
  <c r="W172" i="7"/>
  <c r="X172" i="7"/>
  <c r="W173" i="7"/>
  <c r="X173" i="7"/>
  <c r="W174" i="7"/>
  <c r="X174" i="7"/>
  <c r="W175" i="7"/>
  <c r="X175" i="7"/>
  <c r="W176" i="7"/>
  <c r="X176" i="7"/>
  <c r="W177" i="7"/>
  <c r="X177" i="7"/>
  <c r="W178" i="7"/>
  <c r="X178" i="7"/>
  <c r="W179" i="7"/>
  <c r="X179" i="7"/>
  <c r="W180" i="7"/>
  <c r="X180" i="7"/>
  <c r="W181" i="7"/>
  <c r="X181" i="7"/>
  <c r="W182" i="7"/>
  <c r="X182" i="7"/>
  <c r="W183" i="7"/>
  <c r="X183" i="7"/>
  <c r="W184" i="7"/>
  <c r="X184" i="7"/>
  <c r="W185" i="7"/>
  <c r="X185" i="7"/>
  <c r="W186" i="7"/>
  <c r="X186" i="7"/>
  <c r="W187" i="7"/>
  <c r="X187" i="7"/>
  <c r="W188" i="7"/>
  <c r="X188" i="7"/>
  <c r="W189" i="7"/>
  <c r="X189" i="7"/>
  <c r="W190" i="7"/>
  <c r="X190" i="7"/>
  <c r="W191" i="7"/>
  <c r="X191" i="7"/>
  <c r="W192" i="7"/>
  <c r="X192" i="7"/>
  <c r="W193" i="7"/>
  <c r="X193" i="7"/>
  <c r="W194" i="7"/>
  <c r="X194" i="7"/>
  <c r="W195" i="7"/>
  <c r="X195" i="7"/>
  <c r="W196" i="7"/>
  <c r="X196" i="7"/>
  <c r="W197" i="7"/>
  <c r="X197" i="7"/>
  <c r="W198" i="7"/>
  <c r="X198" i="7"/>
  <c r="W199" i="7"/>
  <c r="X199" i="7"/>
  <c r="W200" i="7"/>
  <c r="X200" i="7"/>
  <c r="W201" i="7"/>
  <c r="X201" i="7"/>
  <c r="X138" i="7"/>
  <c r="W138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74" i="7"/>
  <c r="Y9" i="7"/>
  <c r="Z9" i="7"/>
  <c r="AC9" i="7"/>
  <c r="AD9" i="7"/>
  <c r="AG9" i="7"/>
  <c r="AH9" i="7"/>
  <c r="AK9" i="7"/>
  <c r="AL9" i="7"/>
  <c r="AO9" i="7"/>
  <c r="AP9" i="7"/>
  <c r="AS9" i="7"/>
  <c r="AT9" i="7"/>
  <c r="AW9" i="7"/>
  <c r="AX9" i="7"/>
  <c r="BA9" i="7"/>
  <c r="BB9" i="7"/>
  <c r="Y10" i="7"/>
  <c r="Z10" i="7"/>
  <c r="AC10" i="7"/>
  <c r="AD10" i="7"/>
  <c r="AG10" i="7"/>
  <c r="AH10" i="7"/>
  <c r="AK10" i="7"/>
  <c r="AL10" i="7"/>
  <c r="AO10" i="7"/>
  <c r="AP10" i="7"/>
  <c r="AS10" i="7"/>
  <c r="AT10" i="7"/>
  <c r="AW10" i="7"/>
  <c r="AX10" i="7"/>
  <c r="BA10" i="7"/>
  <c r="BB10" i="7"/>
  <c r="Y11" i="7"/>
  <c r="Z11" i="7"/>
  <c r="AC11" i="7"/>
  <c r="AD11" i="7"/>
  <c r="AG11" i="7"/>
  <c r="AH11" i="7"/>
  <c r="AK11" i="7"/>
  <c r="AL11" i="7"/>
  <c r="AO11" i="7"/>
  <c r="AP11" i="7"/>
  <c r="AS11" i="7"/>
  <c r="AT11" i="7"/>
  <c r="AW11" i="7"/>
  <c r="AX11" i="7"/>
  <c r="BA11" i="7"/>
  <c r="BB11" i="7"/>
  <c r="Y12" i="7"/>
  <c r="Z12" i="7"/>
  <c r="AC12" i="7"/>
  <c r="AD12" i="7"/>
  <c r="AG12" i="7"/>
  <c r="AH12" i="7"/>
  <c r="AK12" i="7"/>
  <c r="AL12" i="7"/>
  <c r="AO12" i="7"/>
  <c r="AP12" i="7"/>
  <c r="AS12" i="7"/>
  <c r="AT12" i="7"/>
  <c r="AW12" i="7"/>
  <c r="AX12" i="7"/>
  <c r="BA12" i="7"/>
  <c r="BB12" i="7"/>
  <c r="Y13" i="7"/>
  <c r="Z13" i="7"/>
  <c r="AC13" i="7"/>
  <c r="AD13" i="7"/>
  <c r="AG13" i="7"/>
  <c r="AH13" i="7"/>
  <c r="AK13" i="7"/>
  <c r="AL13" i="7"/>
  <c r="AO13" i="7"/>
  <c r="AP13" i="7"/>
  <c r="AS13" i="7"/>
  <c r="AT13" i="7"/>
  <c r="AW13" i="7"/>
  <c r="AX13" i="7"/>
  <c r="BA13" i="7"/>
  <c r="BB13" i="7"/>
  <c r="Y14" i="7"/>
  <c r="Z14" i="7"/>
  <c r="AC14" i="7"/>
  <c r="AD14" i="7"/>
  <c r="AG14" i="7"/>
  <c r="AH14" i="7"/>
  <c r="AK14" i="7"/>
  <c r="AL14" i="7"/>
  <c r="AO14" i="7"/>
  <c r="AP14" i="7"/>
  <c r="AS14" i="7"/>
  <c r="AT14" i="7"/>
  <c r="AW14" i="7"/>
  <c r="AX14" i="7"/>
  <c r="BA14" i="7"/>
  <c r="BB14" i="7"/>
  <c r="Y15" i="7"/>
  <c r="Z15" i="7"/>
  <c r="AC15" i="7"/>
  <c r="AD15" i="7"/>
  <c r="AG15" i="7"/>
  <c r="AH15" i="7"/>
  <c r="AK15" i="7"/>
  <c r="AL15" i="7"/>
  <c r="AO15" i="7"/>
  <c r="AP15" i="7"/>
  <c r="AS15" i="7"/>
  <c r="AT15" i="7"/>
  <c r="AW15" i="7"/>
  <c r="AX15" i="7"/>
  <c r="BA15" i="7"/>
  <c r="BB15" i="7"/>
  <c r="Y16" i="7"/>
  <c r="Z16" i="7"/>
  <c r="AC16" i="7"/>
  <c r="AD16" i="7"/>
  <c r="AG16" i="7"/>
  <c r="AH16" i="7"/>
  <c r="AK16" i="7"/>
  <c r="AL16" i="7"/>
  <c r="AO16" i="7"/>
  <c r="AP16" i="7"/>
  <c r="AS16" i="7"/>
  <c r="AT16" i="7"/>
  <c r="AW16" i="7"/>
  <c r="AX16" i="7"/>
  <c r="BA16" i="7"/>
  <c r="BB16" i="7"/>
  <c r="Y17" i="7"/>
  <c r="Z17" i="7"/>
  <c r="AC17" i="7"/>
  <c r="AD17" i="7"/>
  <c r="AG17" i="7"/>
  <c r="AH17" i="7"/>
  <c r="AK17" i="7"/>
  <c r="AL17" i="7"/>
  <c r="AO17" i="7"/>
  <c r="AP17" i="7"/>
  <c r="AS17" i="7"/>
  <c r="AT17" i="7"/>
  <c r="AW17" i="7"/>
  <c r="AX17" i="7"/>
  <c r="BA17" i="7"/>
  <c r="BB17" i="7"/>
  <c r="Y18" i="7"/>
  <c r="Z18" i="7"/>
  <c r="AC18" i="7"/>
  <c r="AD18" i="7"/>
  <c r="AG18" i="7"/>
  <c r="AH18" i="7"/>
  <c r="AK18" i="7"/>
  <c r="AL18" i="7"/>
  <c r="AO18" i="7"/>
  <c r="AP18" i="7"/>
  <c r="AS18" i="7"/>
  <c r="AT18" i="7"/>
  <c r="AW18" i="7"/>
  <c r="AX18" i="7"/>
  <c r="BA18" i="7"/>
  <c r="BB18" i="7"/>
  <c r="Y19" i="7"/>
  <c r="Z19" i="7"/>
  <c r="AC19" i="7"/>
  <c r="AD19" i="7"/>
  <c r="AG19" i="7"/>
  <c r="AH19" i="7"/>
  <c r="AK19" i="7"/>
  <c r="AL19" i="7"/>
  <c r="AO19" i="7"/>
  <c r="AP19" i="7"/>
  <c r="AS19" i="7"/>
  <c r="AT19" i="7"/>
  <c r="AW19" i="7"/>
  <c r="AX19" i="7"/>
  <c r="BA19" i="7"/>
  <c r="BB19" i="7"/>
  <c r="Y20" i="7"/>
  <c r="Z20" i="7"/>
  <c r="AC20" i="7"/>
  <c r="AD20" i="7"/>
  <c r="AG20" i="7"/>
  <c r="AH20" i="7"/>
  <c r="AK20" i="7"/>
  <c r="AL20" i="7"/>
  <c r="AO20" i="7"/>
  <c r="AP20" i="7"/>
  <c r="AS20" i="7"/>
  <c r="AT20" i="7"/>
  <c r="AW20" i="7"/>
  <c r="AX20" i="7"/>
  <c r="BA20" i="7"/>
  <c r="BB20" i="7"/>
  <c r="Y21" i="7"/>
  <c r="Z21" i="7"/>
  <c r="AC21" i="7"/>
  <c r="AD21" i="7"/>
  <c r="AG21" i="7"/>
  <c r="AH21" i="7"/>
  <c r="AK21" i="7"/>
  <c r="AL21" i="7"/>
  <c r="AO21" i="7"/>
  <c r="AP21" i="7"/>
  <c r="AS21" i="7"/>
  <c r="AT21" i="7"/>
  <c r="AW21" i="7"/>
  <c r="AX21" i="7"/>
  <c r="BA21" i="7"/>
  <c r="BB21" i="7"/>
  <c r="Y22" i="7"/>
  <c r="Z22" i="7"/>
  <c r="AC22" i="7"/>
  <c r="AD22" i="7"/>
  <c r="AG22" i="7"/>
  <c r="AH22" i="7"/>
  <c r="AK22" i="7"/>
  <c r="AL22" i="7"/>
  <c r="AO22" i="7"/>
  <c r="AP22" i="7"/>
  <c r="AS22" i="7"/>
  <c r="AT22" i="7"/>
  <c r="AW22" i="7"/>
  <c r="AX22" i="7"/>
  <c r="BA22" i="7"/>
  <c r="BB22" i="7"/>
  <c r="Y23" i="7"/>
  <c r="Z23" i="7"/>
  <c r="AC23" i="7"/>
  <c r="AD23" i="7"/>
  <c r="AG23" i="7"/>
  <c r="AH23" i="7"/>
  <c r="AK23" i="7"/>
  <c r="AL23" i="7"/>
  <c r="AO23" i="7"/>
  <c r="AP23" i="7"/>
  <c r="AS23" i="7"/>
  <c r="AT23" i="7"/>
  <c r="AW23" i="7"/>
  <c r="AX23" i="7"/>
  <c r="BA23" i="7"/>
  <c r="BB23" i="7"/>
  <c r="Y24" i="7"/>
  <c r="Z24" i="7"/>
  <c r="AC24" i="7"/>
  <c r="AD24" i="7"/>
  <c r="AG24" i="7"/>
  <c r="AH24" i="7"/>
  <c r="AK24" i="7"/>
  <c r="AL24" i="7"/>
  <c r="AO24" i="7"/>
  <c r="AP24" i="7"/>
  <c r="AS24" i="7"/>
  <c r="AT24" i="7"/>
  <c r="AW24" i="7"/>
  <c r="AX24" i="7"/>
  <c r="BA24" i="7"/>
  <c r="BB24" i="7"/>
  <c r="Y25" i="7"/>
  <c r="Z25" i="7"/>
  <c r="AC25" i="7"/>
  <c r="AD25" i="7"/>
  <c r="AG25" i="7"/>
  <c r="AH25" i="7"/>
  <c r="AK25" i="7"/>
  <c r="AL25" i="7"/>
  <c r="AO25" i="7"/>
  <c r="AP25" i="7"/>
  <c r="AS25" i="7"/>
  <c r="AT25" i="7"/>
  <c r="AW25" i="7"/>
  <c r="AX25" i="7"/>
  <c r="BA25" i="7"/>
  <c r="BB25" i="7"/>
  <c r="Y26" i="7"/>
  <c r="Z26" i="7"/>
  <c r="AC26" i="7"/>
  <c r="AD26" i="7"/>
  <c r="AG26" i="7"/>
  <c r="AH26" i="7"/>
  <c r="AK26" i="7"/>
  <c r="AL26" i="7"/>
  <c r="AO26" i="7"/>
  <c r="AP26" i="7"/>
  <c r="AS26" i="7"/>
  <c r="AT26" i="7"/>
  <c r="AW26" i="7"/>
  <c r="AX26" i="7"/>
  <c r="BA26" i="7"/>
  <c r="BB26" i="7"/>
  <c r="Y27" i="7"/>
  <c r="Z27" i="7"/>
  <c r="AC27" i="7"/>
  <c r="AD27" i="7"/>
  <c r="AG27" i="7"/>
  <c r="AH27" i="7"/>
  <c r="AK27" i="7"/>
  <c r="AL27" i="7"/>
  <c r="AO27" i="7"/>
  <c r="AP27" i="7"/>
  <c r="AS27" i="7"/>
  <c r="AT27" i="7"/>
  <c r="AW27" i="7"/>
  <c r="AX27" i="7"/>
  <c r="BA27" i="7"/>
  <c r="BB27" i="7"/>
  <c r="Y28" i="7"/>
  <c r="Z28" i="7"/>
  <c r="AC28" i="7"/>
  <c r="AD28" i="7"/>
  <c r="AG28" i="7"/>
  <c r="AH28" i="7"/>
  <c r="AK28" i="7"/>
  <c r="AL28" i="7"/>
  <c r="AO28" i="7"/>
  <c r="AP28" i="7"/>
  <c r="AS28" i="7"/>
  <c r="AT28" i="7"/>
  <c r="AW28" i="7"/>
  <c r="AX28" i="7"/>
  <c r="BA28" i="7"/>
  <c r="BB28" i="7"/>
  <c r="Y29" i="7"/>
  <c r="Z29" i="7"/>
  <c r="AC29" i="7"/>
  <c r="AD29" i="7"/>
  <c r="AG29" i="7"/>
  <c r="AH29" i="7"/>
  <c r="AK29" i="7"/>
  <c r="AL29" i="7"/>
  <c r="AO29" i="7"/>
  <c r="AP29" i="7"/>
  <c r="AS29" i="7"/>
  <c r="AT29" i="7"/>
  <c r="AW29" i="7"/>
  <c r="AX29" i="7"/>
  <c r="BA29" i="7"/>
  <c r="BB29" i="7"/>
  <c r="Y30" i="7"/>
  <c r="Z30" i="7"/>
  <c r="AC30" i="7"/>
  <c r="AD30" i="7"/>
  <c r="AG30" i="7"/>
  <c r="AH30" i="7"/>
  <c r="AK30" i="7"/>
  <c r="AL30" i="7"/>
  <c r="AO30" i="7"/>
  <c r="AP30" i="7"/>
  <c r="AS30" i="7"/>
  <c r="AT30" i="7"/>
  <c r="AW30" i="7"/>
  <c r="AX30" i="7"/>
  <c r="BA30" i="7"/>
  <c r="BB30" i="7"/>
  <c r="Y31" i="7"/>
  <c r="Z31" i="7"/>
  <c r="AC31" i="7"/>
  <c r="AD31" i="7"/>
  <c r="AG31" i="7"/>
  <c r="AH31" i="7"/>
  <c r="AK31" i="7"/>
  <c r="AL31" i="7"/>
  <c r="AO31" i="7"/>
  <c r="AP31" i="7"/>
  <c r="AS31" i="7"/>
  <c r="AT31" i="7"/>
  <c r="AW31" i="7"/>
  <c r="AX31" i="7"/>
  <c r="BA31" i="7"/>
  <c r="BB31" i="7"/>
  <c r="Y32" i="7"/>
  <c r="Z32" i="7"/>
  <c r="AC32" i="7"/>
  <c r="AD32" i="7"/>
  <c r="AG32" i="7"/>
  <c r="AH32" i="7"/>
  <c r="AK32" i="7"/>
  <c r="AL32" i="7"/>
  <c r="AO32" i="7"/>
  <c r="AP32" i="7"/>
  <c r="AS32" i="7"/>
  <c r="AT32" i="7"/>
  <c r="AW32" i="7"/>
  <c r="AX32" i="7"/>
  <c r="BA32" i="7"/>
  <c r="BB32" i="7"/>
  <c r="Y33" i="7"/>
  <c r="Z33" i="7"/>
  <c r="AC33" i="7"/>
  <c r="AD33" i="7"/>
  <c r="AG33" i="7"/>
  <c r="AH33" i="7"/>
  <c r="AK33" i="7"/>
  <c r="AL33" i="7"/>
  <c r="AO33" i="7"/>
  <c r="AP33" i="7"/>
  <c r="AS33" i="7"/>
  <c r="AT33" i="7"/>
  <c r="AW33" i="7"/>
  <c r="AX33" i="7"/>
  <c r="BA33" i="7"/>
  <c r="BB33" i="7"/>
  <c r="Y34" i="7"/>
  <c r="Z34" i="7"/>
  <c r="AC34" i="7"/>
  <c r="AD34" i="7"/>
  <c r="AG34" i="7"/>
  <c r="AH34" i="7"/>
  <c r="AK34" i="7"/>
  <c r="AL34" i="7"/>
  <c r="AO34" i="7"/>
  <c r="AP34" i="7"/>
  <c r="AS34" i="7"/>
  <c r="AT34" i="7"/>
  <c r="AW34" i="7"/>
  <c r="AX34" i="7"/>
  <c r="BA34" i="7"/>
  <c r="BB34" i="7"/>
  <c r="Y35" i="7"/>
  <c r="Z35" i="7"/>
  <c r="AC35" i="7"/>
  <c r="AD35" i="7"/>
  <c r="AG35" i="7"/>
  <c r="AH35" i="7"/>
  <c r="AK35" i="7"/>
  <c r="AL35" i="7"/>
  <c r="AO35" i="7"/>
  <c r="AP35" i="7"/>
  <c r="AS35" i="7"/>
  <c r="AT35" i="7"/>
  <c r="AW35" i="7"/>
  <c r="AX35" i="7"/>
  <c r="BA35" i="7"/>
  <c r="BB35" i="7"/>
  <c r="Y36" i="7"/>
  <c r="Z36" i="7"/>
  <c r="AC36" i="7"/>
  <c r="AD36" i="7"/>
  <c r="AG36" i="7"/>
  <c r="AH36" i="7"/>
  <c r="AK36" i="7"/>
  <c r="AL36" i="7"/>
  <c r="AO36" i="7"/>
  <c r="AP36" i="7"/>
  <c r="AS36" i="7"/>
  <c r="AT36" i="7"/>
  <c r="AW36" i="7"/>
  <c r="AX36" i="7"/>
  <c r="BA36" i="7"/>
  <c r="BB36" i="7"/>
  <c r="Y37" i="7"/>
  <c r="Z37" i="7"/>
  <c r="AC37" i="7"/>
  <c r="AD37" i="7"/>
  <c r="AG37" i="7"/>
  <c r="AH37" i="7"/>
  <c r="AK37" i="7"/>
  <c r="AL37" i="7"/>
  <c r="AO37" i="7"/>
  <c r="AP37" i="7"/>
  <c r="AS37" i="7"/>
  <c r="AT37" i="7"/>
  <c r="AW37" i="7"/>
  <c r="AX37" i="7"/>
  <c r="BA37" i="7"/>
  <c r="BB37" i="7"/>
  <c r="Y38" i="7"/>
  <c r="Z38" i="7"/>
  <c r="AC38" i="7"/>
  <c r="AD38" i="7"/>
  <c r="AG38" i="7"/>
  <c r="AH38" i="7"/>
  <c r="AK38" i="7"/>
  <c r="AL38" i="7"/>
  <c r="AO38" i="7"/>
  <c r="AP38" i="7"/>
  <c r="AS38" i="7"/>
  <c r="AT38" i="7"/>
  <c r="AW38" i="7"/>
  <c r="AX38" i="7"/>
  <c r="BA38" i="7"/>
  <c r="BB38" i="7"/>
  <c r="Y39" i="7"/>
  <c r="Z39" i="7"/>
  <c r="AC39" i="7"/>
  <c r="AD39" i="7"/>
  <c r="AG39" i="7"/>
  <c r="AH39" i="7"/>
  <c r="AK39" i="7"/>
  <c r="AL39" i="7"/>
  <c r="AO39" i="7"/>
  <c r="AP39" i="7"/>
  <c r="AS39" i="7"/>
  <c r="AT39" i="7"/>
  <c r="AW39" i="7"/>
  <c r="AX39" i="7"/>
  <c r="BA39" i="7"/>
  <c r="BB39" i="7"/>
  <c r="Y40" i="7"/>
  <c r="Z40" i="7"/>
  <c r="AC40" i="7"/>
  <c r="AD40" i="7"/>
  <c r="AG40" i="7"/>
  <c r="AH40" i="7"/>
  <c r="AK40" i="7"/>
  <c r="AL40" i="7"/>
  <c r="AO40" i="7"/>
  <c r="AP40" i="7"/>
  <c r="AS40" i="7"/>
  <c r="AT40" i="7"/>
  <c r="AW40" i="7"/>
  <c r="AX40" i="7"/>
  <c r="BA40" i="7"/>
  <c r="BB40" i="7"/>
  <c r="Y41" i="7"/>
  <c r="Z41" i="7"/>
  <c r="AC41" i="7"/>
  <c r="AD41" i="7"/>
  <c r="AG41" i="7"/>
  <c r="AH41" i="7"/>
  <c r="AK41" i="7"/>
  <c r="AL41" i="7"/>
  <c r="AO41" i="7"/>
  <c r="AP41" i="7"/>
  <c r="AS41" i="7"/>
  <c r="AT41" i="7"/>
  <c r="AW41" i="7"/>
  <c r="AX41" i="7"/>
  <c r="BA41" i="7"/>
  <c r="BB41" i="7"/>
  <c r="Y42" i="7"/>
  <c r="Z42" i="7"/>
  <c r="AC42" i="7"/>
  <c r="AD42" i="7"/>
  <c r="AG42" i="7"/>
  <c r="AH42" i="7"/>
  <c r="AK42" i="7"/>
  <c r="AL42" i="7"/>
  <c r="AO42" i="7"/>
  <c r="AP42" i="7"/>
  <c r="AS42" i="7"/>
  <c r="AT42" i="7"/>
  <c r="AW42" i="7"/>
  <c r="AX42" i="7"/>
  <c r="BA42" i="7"/>
  <c r="BB42" i="7"/>
  <c r="Y43" i="7"/>
  <c r="Z43" i="7"/>
  <c r="AC43" i="7"/>
  <c r="AD43" i="7"/>
  <c r="AG43" i="7"/>
  <c r="AH43" i="7"/>
  <c r="AK43" i="7"/>
  <c r="AL43" i="7"/>
  <c r="AO43" i="7"/>
  <c r="AP43" i="7"/>
  <c r="AS43" i="7"/>
  <c r="AT43" i="7"/>
  <c r="AW43" i="7"/>
  <c r="AX43" i="7"/>
  <c r="BA43" i="7"/>
  <c r="BB43" i="7"/>
  <c r="Y44" i="7"/>
  <c r="Z44" i="7"/>
  <c r="AC44" i="7"/>
  <c r="AD44" i="7"/>
  <c r="AG44" i="7"/>
  <c r="AH44" i="7"/>
  <c r="AK44" i="7"/>
  <c r="AL44" i="7"/>
  <c r="AO44" i="7"/>
  <c r="AP44" i="7"/>
  <c r="AS44" i="7"/>
  <c r="AT44" i="7"/>
  <c r="AW44" i="7"/>
  <c r="AX44" i="7"/>
  <c r="BA44" i="7"/>
  <c r="BB44" i="7"/>
  <c r="Y45" i="7"/>
  <c r="Z45" i="7"/>
  <c r="AC45" i="7"/>
  <c r="AD45" i="7"/>
  <c r="AG45" i="7"/>
  <c r="AH45" i="7"/>
  <c r="AK45" i="7"/>
  <c r="AL45" i="7"/>
  <c r="AO45" i="7"/>
  <c r="AP45" i="7"/>
  <c r="AS45" i="7"/>
  <c r="AT45" i="7"/>
  <c r="AW45" i="7"/>
  <c r="AX45" i="7"/>
  <c r="BA45" i="7"/>
  <c r="BB45" i="7"/>
  <c r="Y46" i="7"/>
  <c r="Z46" i="7"/>
  <c r="AC46" i="7"/>
  <c r="AD46" i="7"/>
  <c r="AG46" i="7"/>
  <c r="AH46" i="7"/>
  <c r="AK46" i="7"/>
  <c r="AL46" i="7"/>
  <c r="AO46" i="7"/>
  <c r="AP46" i="7"/>
  <c r="AS46" i="7"/>
  <c r="AT46" i="7"/>
  <c r="AW46" i="7"/>
  <c r="AX46" i="7"/>
  <c r="BA46" i="7"/>
  <c r="BB46" i="7"/>
  <c r="Y47" i="7"/>
  <c r="Z47" i="7"/>
  <c r="AC47" i="7"/>
  <c r="AD47" i="7"/>
  <c r="AG47" i="7"/>
  <c r="AH47" i="7"/>
  <c r="AK47" i="7"/>
  <c r="AL47" i="7"/>
  <c r="AO47" i="7"/>
  <c r="AP47" i="7"/>
  <c r="AS47" i="7"/>
  <c r="AT47" i="7"/>
  <c r="AW47" i="7"/>
  <c r="AX47" i="7"/>
  <c r="BA47" i="7"/>
  <c r="BB47" i="7"/>
  <c r="Y48" i="7"/>
  <c r="Z48" i="7"/>
  <c r="AC48" i="7"/>
  <c r="AD48" i="7"/>
  <c r="AG48" i="7"/>
  <c r="AH48" i="7"/>
  <c r="AK48" i="7"/>
  <c r="AL48" i="7"/>
  <c r="AO48" i="7"/>
  <c r="AP48" i="7"/>
  <c r="AS48" i="7"/>
  <c r="AT48" i="7"/>
  <c r="AW48" i="7"/>
  <c r="AX48" i="7"/>
  <c r="BA48" i="7"/>
  <c r="BB48" i="7"/>
  <c r="Y49" i="7"/>
  <c r="Z49" i="7"/>
  <c r="AC49" i="7"/>
  <c r="AD49" i="7"/>
  <c r="AG49" i="7"/>
  <c r="AH49" i="7"/>
  <c r="AK49" i="7"/>
  <c r="AL49" i="7"/>
  <c r="AO49" i="7"/>
  <c r="AP49" i="7"/>
  <c r="AS49" i="7"/>
  <c r="AT49" i="7"/>
  <c r="AW49" i="7"/>
  <c r="AX49" i="7"/>
  <c r="BA49" i="7"/>
  <c r="BB49" i="7"/>
  <c r="Y50" i="7"/>
  <c r="Z50" i="7"/>
  <c r="AC50" i="7"/>
  <c r="AD50" i="7"/>
  <c r="AG50" i="7"/>
  <c r="AH50" i="7"/>
  <c r="AK50" i="7"/>
  <c r="AL50" i="7"/>
  <c r="AO50" i="7"/>
  <c r="AP50" i="7"/>
  <c r="AS50" i="7"/>
  <c r="AT50" i="7"/>
  <c r="AW50" i="7"/>
  <c r="AX50" i="7"/>
  <c r="BA50" i="7"/>
  <c r="BB50" i="7"/>
  <c r="Y51" i="7"/>
  <c r="Z51" i="7"/>
  <c r="AC51" i="7"/>
  <c r="AD51" i="7"/>
  <c r="AG51" i="7"/>
  <c r="AH51" i="7"/>
  <c r="AK51" i="7"/>
  <c r="AL51" i="7"/>
  <c r="AO51" i="7"/>
  <c r="AP51" i="7"/>
  <c r="AS51" i="7"/>
  <c r="AT51" i="7"/>
  <c r="AW51" i="7"/>
  <c r="AX51" i="7"/>
  <c r="BA51" i="7"/>
  <c r="BB51" i="7"/>
  <c r="Y52" i="7"/>
  <c r="Z52" i="7"/>
  <c r="AC52" i="7"/>
  <c r="AD52" i="7"/>
  <c r="AG52" i="7"/>
  <c r="AH52" i="7"/>
  <c r="AK52" i="7"/>
  <c r="AL52" i="7"/>
  <c r="AO52" i="7"/>
  <c r="AP52" i="7"/>
  <c r="AS52" i="7"/>
  <c r="AT52" i="7"/>
  <c r="AW52" i="7"/>
  <c r="AX52" i="7"/>
  <c r="BA52" i="7"/>
  <c r="BB52" i="7"/>
  <c r="Y53" i="7"/>
  <c r="Z53" i="7"/>
  <c r="AC53" i="7"/>
  <c r="AD53" i="7"/>
  <c r="AG53" i="7"/>
  <c r="AH53" i="7"/>
  <c r="AK53" i="7"/>
  <c r="AL53" i="7"/>
  <c r="AO53" i="7"/>
  <c r="AP53" i="7"/>
  <c r="AS53" i="7"/>
  <c r="AT53" i="7"/>
  <c r="AW53" i="7"/>
  <c r="AX53" i="7"/>
  <c r="BA53" i="7"/>
  <c r="BB53" i="7"/>
  <c r="Y54" i="7"/>
  <c r="Z54" i="7"/>
  <c r="AC54" i="7"/>
  <c r="AD54" i="7"/>
  <c r="AG54" i="7"/>
  <c r="AH54" i="7"/>
  <c r="AK54" i="7"/>
  <c r="AL54" i="7"/>
  <c r="AO54" i="7"/>
  <c r="AP54" i="7"/>
  <c r="AS54" i="7"/>
  <c r="AT54" i="7"/>
  <c r="AW54" i="7"/>
  <c r="AX54" i="7"/>
  <c r="BA54" i="7"/>
  <c r="BB54" i="7"/>
  <c r="Y55" i="7"/>
  <c r="Z55" i="7"/>
  <c r="AC55" i="7"/>
  <c r="AD55" i="7"/>
  <c r="AG55" i="7"/>
  <c r="AH55" i="7"/>
  <c r="AK55" i="7"/>
  <c r="AL55" i="7"/>
  <c r="AO55" i="7"/>
  <c r="AP55" i="7"/>
  <c r="AS55" i="7"/>
  <c r="AT55" i="7"/>
  <c r="AW55" i="7"/>
  <c r="AX55" i="7"/>
  <c r="BA55" i="7"/>
  <c r="BB55" i="7"/>
  <c r="Y56" i="7"/>
  <c r="Z56" i="7"/>
  <c r="AC56" i="7"/>
  <c r="AD56" i="7"/>
  <c r="AG56" i="7"/>
  <c r="AH56" i="7"/>
  <c r="AK56" i="7"/>
  <c r="AL56" i="7"/>
  <c r="AO56" i="7"/>
  <c r="AP56" i="7"/>
  <c r="AS56" i="7"/>
  <c r="AT56" i="7"/>
  <c r="AW56" i="7"/>
  <c r="AX56" i="7"/>
  <c r="BA56" i="7"/>
  <c r="BB56" i="7"/>
  <c r="Y57" i="7"/>
  <c r="Z57" i="7"/>
  <c r="AC57" i="7"/>
  <c r="AD57" i="7"/>
  <c r="AG57" i="7"/>
  <c r="AH57" i="7"/>
  <c r="AK57" i="7"/>
  <c r="AL57" i="7"/>
  <c r="AO57" i="7"/>
  <c r="AP57" i="7"/>
  <c r="AS57" i="7"/>
  <c r="AT57" i="7"/>
  <c r="AW57" i="7"/>
  <c r="AX57" i="7"/>
  <c r="BA57" i="7"/>
  <c r="BB57" i="7"/>
  <c r="Y58" i="7"/>
  <c r="Z58" i="7"/>
  <c r="AC58" i="7"/>
  <c r="AD58" i="7"/>
  <c r="AG58" i="7"/>
  <c r="AH58" i="7"/>
  <c r="AK58" i="7"/>
  <c r="AL58" i="7"/>
  <c r="AO58" i="7"/>
  <c r="AP58" i="7"/>
  <c r="AS58" i="7"/>
  <c r="AT58" i="7"/>
  <c r="AW58" i="7"/>
  <c r="AX58" i="7"/>
  <c r="BA58" i="7"/>
  <c r="BB58" i="7"/>
  <c r="Y59" i="7"/>
  <c r="Z59" i="7"/>
  <c r="AC59" i="7"/>
  <c r="AD59" i="7"/>
  <c r="AG59" i="7"/>
  <c r="AH59" i="7"/>
  <c r="AK59" i="7"/>
  <c r="AL59" i="7"/>
  <c r="AO59" i="7"/>
  <c r="AP59" i="7"/>
  <c r="AS59" i="7"/>
  <c r="AT59" i="7"/>
  <c r="AW59" i="7"/>
  <c r="AX59" i="7"/>
  <c r="BA59" i="7"/>
  <c r="BB59" i="7"/>
  <c r="Y60" i="7"/>
  <c r="Z60" i="7"/>
  <c r="AC60" i="7"/>
  <c r="AD60" i="7"/>
  <c r="AG60" i="7"/>
  <c r="AH60" i="7"/>
  <c r="AK60" i="7"/>
  <c r="AL60" i="7"/>
  <c r="AO60" i="7"/>
  <c r="AP60" i="7"/>
  <c r="AS60" i="7"/>
  <c r="AT60" i="7"/>
  <c r="AW60" i="7"/>
  <c r="AX60" i="7"/>
  <c r="BA60" i="7"/>
  <c r="BB60" i="7"/>
  <c r="Y61" i="7"/>
  <c r="Z61" i="7"/>
  <c r="AC61" i="7"/>
  <c r="AD61" i="7"/>
  <c r="AG61" i="7"/>
  <c r="AH61" i="7"/>
  <c r="AK61" i="7"/>
  <c r="AL61" i="7"/>
  <c r="AO61" i="7"/>
  <c r="AP61" i="7"/>
  <c r="AS61" i="7"/>
  <c r="AT61" i="7"/>
  <c r="AW61" i="7"/>
  <c r="AX61" i="7"/>
  <c r="BA61" i="7"/>
  <c r="BB61" i="7"/>
  <c r="Y62" i="7"/>
  <c r="Z62" i="7"/>
  <c r="AC62" i="7"/>
  <c r="AD62" i="7"/>
  <c r="AG62" i="7"/>
  <c r="AH62" i="7"/>
  <c r="AK62" i="7"/>
  <c r="AL62" i="7"/>
  <c r="AO62" i="7"/>
  <c r="AP62" i="7"/>
  <c r="AS62" i="7"/>
  <c r="AT62" i="7"/>
  <c r="AW62" i="7"/>
  <c r="AX62" i="7"/>
  <c r="BA62" i="7"/>
  <c r="BB62" i="7"/>
  <c r="Y63" i="7"/>
  <c r="Z63" i="7"/>
  <c r="AC63" i="7"/>
  <c r="AD63" i="7"/>
  <c r="AG63" i="7"/>
  <c r="AH63" i="7"/>
  <c r="AK63" i="7"/>
  <c r="AL63" i="7"/>
  <c r="AO63" i="7"/>
  <c r="AP63" i="7"/>
  <c r="AS63" i="7"/>
  <c r="AT63" i="7"/>
  <c r="AW63" i="7"/>
  <c r="AX63" i="7"/>
  <c r="BA63" i="7"/>
  <c r="BB63" i="7"/>
  <c r="Y64" i="7"/>
  <c r="Z64" i="7"/>
  <c r="AC64" i="7"/>
  <c r="AD64" i="7"/>
  <c r="AG64" i="7"/>
  <c r="AH64" i="7"/>
  <c r="AK64" i="7"/>
  <c r="AL64" i="7"/>
  <c r="AO64" i="7"/>
  <c r="AP64" i="7"/>
  <c r="AS64" i="7"/>
  <c r="AT64" i="7"/>
  <c r="AW64" i="7"/>
  <c r="AX64" i="7"/>
  <c r="BA64" i="7"/>
  <c r="BB64" i="7"/>
  <c r="Y65" i="7"/>
  <c r="Z65" i="7"/>
  <c r="AC65" i="7"/>
  <c r="AD65" i="7"/>
  <c r="AG65" i="7"/>
  <c r="AH65" i="7"/>
  <c r="AK65" i="7"/>
  <c r="AL65" i="7"/>
  <c r="AO65" i="7"/>
  <c r="AP65" i="7"/>
  <c r="AS65" i="7"/>
  <c r="AT65" i="7"/>
  <c r="AW65" i="7"/>
  <c r="AX65" i="7"/>
  <c r="BA65" i="7"/>
  <c r="BB65" i="7"/>
  <c r="Y66" i="7"/>
  <c r="Z66" i="7"/>
  <c r="AC66" i="7"/>
  <c r="AD66" i="7"/>
  <c r="AG66" i="7"/>
  <c r="AH66" i="7"/>
  <c r="AK66" i="7"/>
  <c r="AL66" i="7"/>
  <c r="AO66" i="7"/>
  <c r="AP66" i="7"/>
  <c r="AS66" i="7"/>
  <c r="AT66" i="7"/>
  <c r="AW66" i="7"/>
  <c r="AX66" i="7"/>
  <c r="BA66" i="7"/>
  <c r="BB66" i="7"/>
  <c r="Y67" i="7"/>
  <c r="Z67" i="7"/>
  <c r="AC67" i="7"/>
  <c r="AD67" i="7"/>
  <c r="AG67" i="7"/>
  <c r="AH67" i="7"/>
  <c r="AK67" i="7"/>
  <c r="AL67" i="7"/>
  <c r="AO67" i="7"/>
  <c r="AP67" i="7"/>
  <c r="AS67" i="7"/>
  <c r="AT67" i="7"/>
  <c r="AW67" i="7"/>
  <c r="AX67" i="7"/>
  <c r="BA67" i="7"/>
  <c r="BB67" i="7"/>
  <c r="Y68" i="7"/>
  <c r="Z68" i="7"/>
  <c r="AC68" i="7"/>
  <c r="AD68" i="7"/>
  <c r="AG68" i="7"/>
  <c r="AH68" i="7"/>
  <c r="AK68" i="7"/>
  <c r="AL68" i="7"/>
  <c r="AO68" i="7"/>
  <c r="AP68" i="7"/>
  <c r="AS68" i="7"/>
  <c r="AT68" i="7"/>
  <c r="AW68" i="7"/>
  <c r="AX68" i="7"/>
  <c r="BA68" i="7"/>
  <c r="BB68" i="7"/>
  <c r="Y69" i="7"/>
  <c r="Z69" i="7"/>
  <c r="AC69" i="7"/>
  <c r="AD69" i="7"/>
  <c r="AG69" i="7"/>
  <c r="AH69" i="7"/>
  <c r="AK69" i="7"/>
  <c r="AL69" i="7"/>
  <c r="AO69" i="7"/>
  <c r="AP69" i="7"/>
  <c r="AS69" i="7"/>
  <c r="AT69" i="7"/>
  <c r="AW69" i="7"/>
  <c r="AX69" i="7"/>
  <c r="BA69" i="7"/>
  <c r="BB69" i="7"/>
  <c r="Y70" i="7"/>
  <c r="Z70" i="7"/>
  <c r="AC70" i="7"/>
  <c r="AD70" i="7"/>
  <c r="AG70" i="7"/>
  <c r="AH70" i="7"/>
  <c r="AK70" i="7"/>
  <c r="AL70" i="7"/>
  <c r="AO70" i="7"/>
  <c r="AP70" i="7"/>
  <c r="AS70" i="7"/>
  <c r="AT70" i="7"/>
  <c r="AW70" i="7"/>
  <c r="AX70" i="7"/>
  <c r="BA70" i="7"/>
  <c r="BB70" i="7"/>
  <c r="Y71" i="7"/>
  <c r="Z71" i="7"/>
  <c r="AC71" i="7"/>
  <c r="AD71" i="7"/>
  <c r="AG71" i="7"/>
  <c r="AH71" i="7"/>
  <c r="AK71" i="7"/>
  <c r="AL71" i="7"/>
  <c r="AO71" i="7"/>
  <c r="AP71" i="7"/>
  <c r="AS71" i="7"/>
  <c r="AT71" i="7"/>
  <c r="AW71" i="7"/>
  <c r="AX71" i="7"/>
  <c r="BA71" i="7"/>
  <c r="BB71" i="7"/>
  <c r="Y8" i="7"/>
  <c r="Z8" i="7"/>
  <c r="AX8" i="7"/>
  <c r="BA8" i="7"/>
  <c r="BB8" i="7"/>
  <c r="AD8" i="7"/>
  <c r="AG8" i="7"/>
  <c r="AH8" i="7"/>
  <c r="AK8" i="7"/>
  <c r="AL8" i="7"/>
  <c r="AO8" i="7"/>
  <c r="AP8" i="7"/>
  <c r="AS8" i="7"/>
  <c r="AT8" i="7"/>
  <c r="AW8" i="7"/>
  <c r="AC8" i="7"/>
  <c r="U45" i="7"/>
  <c r="U69" i="7"/>
  <c r="U41" i="7"/>
  <c r="V58" i="7"/>
  <c r="U42" i="7"/>
  <c r="U12" i="7"/>
  <c r="U31" i="7"/>
  <c r="U70" i="7"/>
  <c r="U49" i="7"/>
  <c r="V47" i="7"/>
  <c r="U64" i="7"/>
  <c r="V69" i="7"/>
  <c r="U52" i="7"/>
  <c r="V41" i="7"/>
  <c r="V8" i="7"/>
  <c r="U63" i="7"/>
  <c r="U38" i="7"/>
  <c r="V32" i="7"/>
  <c r="V71" i="7"/>
  <c r="U37" i="7"/>
  <c r="V17" i="7"/>
  <c r="V33" i="7"/>
  <c r="V37" i="7"/>
  <c r="V65" i="7"/>
  <c r="V28" i="7"/>
  <c r="U54" i="7"/>
  <c r="U27" i="7"/>
  <c r="U40" i="7"/>
  <c r="V55" i="7"/>
  <c r="V50" i="7"/>
  <c r="V18" i="7"/>
  <c r="V40" i="7"/>
  <c r="U43" i="7"/>
  <c r="V20" i="7"/>
  <c r="V42" i="7"/>
  <c r="V57" i="7"/>
  <c r="V9" i="7"/>
  <c r="U50" i="7"/>
  <c r="V38" i="7"/>
  <c r="U60" i="7"/>
  <c r="V45" i="7"/>
  <c r="V27" i="7"/>
  <c r="V19" i="7"/>
  <c r="U62" i="7"/>
  <c r="U57" i="7"/>
  <c r="U61" i="7"/>
  <c r="V62" i="7"/>
  <c r="U30" i="7"/>
  <c r="U53" i="7"/>
  <c r="U55" i="7"/>
  <c r="U18" i="7"/>
  <c r="V23" i="7"/>
  <c r="U58" i="7"/>
  <c r="U19" i="7"/>
  <c r="U51" i="7"/>
  <c r="V13" i="7"/>
  <c r="U13" i="7"/>
  <c r="U48" i="7"/>
  <c r="V12" i="7"/>
  <c r="V24" i="7"/>
  <c r="V49" i="7"/>
  <c r="U46" i="7"/>
  <c r="V14" i="7"/>
  <c r="U44" i="7"/>
  <c r="V31" i="7"/>
  <c r="U68" i="7"/>
  <c r="V51" i="7"/>
  <c r="V46" i="7"/>
  <c r="V10" i="7"/>
  <c r="V15" i="7"/>
  <c r="U21" i="7"/>
  <c r="V56" i="7"/>
  <c r="V21" i="7"/>
  <c r="U59" i="7"/>
  <c r="U39" i="7"/>
  <c r="U20" i="7"/>
  <c r="V25" i="7"/>
  <c r="V22" i="7"/>
  <c r="U34" i="7"/>
  <c r="V67" i="7"/>
  <c r="U66" i="7"/>
  <c r="U26" i="7"/>
  <c r="V39" i="7"/>
  <c r="V52" i="7"/>
  <c r="V26" i="7"/>
  <c r="V68" i="7"/>
  <c r="U33" i="7"/>
  <c r="V70" i="7"/>
  <c r="U14" i="7"/>
  <c r="V61" i="7"/>
  <c r="V11" i="7"/>
  <c r="U25" i="7"/>
  <c r="V48" i="7"/>
  <c r="V63" i="7"/>
  <c r="V59" i="7"/>
  <c r="V34" i="7"/>
  <c r="V35" i="7"/>
  <c r="U22" i="7"/>
  <c r="V60" i="7"/>
  <c r="V29" i="7"/>
  <c r="U65" i="7"/>
  <c r="U8" i="7"/>
  <c r="U36" i="7"/>
  <c r="U23" i="7"/>
  <c r="U10" i="7"/>
  <c r="U11" i="7"/>
  <c r="V30" i="7"/>
  <c r="U56" i="7"/>
  <c r="V44" i="7"/>
  <c r="V53" i="7"/>
  <c r="V66" i="7"/>
  <c r="V54" i="7"/>
  <c r="U29" i="7"/>
  <c r="V43" i="7"/>
  <c r="U17" i="7"/>
  <c r="U24" i="7"/>
  <c r="U67" i="7"/>
  <c r="U28" i="7"/>
  <c r="U32" i="7"/>
  <c r="U9" i="7"/>
  <c r="U71" i="7"/>
  <c r="U47" i="7"/>
  <c r="V64" i="7"/>
  <c r="U15" i="7"/>
  <c r="V16" i="7"/>
  <c r="V36" i="7"/>
  <c r="U16" i="7"/>
  <c r="U35" i="7"/>
  <c r="S140" i="1" l="1"/>
  <c r="R67" i="1"/>
  <c r="R5" i="1"/>
  <c r="Q50" i="1"/>
  <c r="S50" i="1" s="1"/>
  <c r="S123" i="1"/>
  <c r="R109" i="1"/>
  <c r="S109" i="1" s="1"/>
  <c r="Q11" i="1"/>
  <c r="R63" i="1"/>
  <c r="R55" i="1"/>
  <c r="S148" i="1"/>
  <c r="S128" i="1"/>
  <c r="R23" i="1"/>
  <c r="R69" i="1"/>
  <c r="S69" i="1" s="1"/>
  <c r="S79" i="1"/>
  <c r="S127" i="1"/>
  <c r="S158" i="1"/>
  <c r="S72" i="1"/>
  <c r="R92" i="1"/>
  <c r="R66" i="1"/>
  <c r="Q61" i="1"/>
  <c r="R113" i="1"/>
  <c r="R121" i="1"/>
  <c r="S156" i="1"/>
  <c r="S150" i="1"/>
  <c r="R82" i="1"/>
  <c r="Q75" i="1"/>
  <c r="S62" i="1"/>
  <c r="R98" i="1"/>
  <c r="S98" i="1" s="1"/>
  <c r="R129" i="1"/>
  <c r="S129" i="1" s="1"/>
  <c r="Q12" i="1"/>
  <c r="R112" i="1"/>
  <c r="S112" i="1" s="1"/>
  <c r="R106" i="1"/>
  <c r="S106" i="1" s="1"/>
  <c r="Q119" i="1"/>
  <c r="S119" i="1" s="1"/>
  <c r="S132" i="1"/>
  <c r="S81" i="1"/>
  <c r="S71" i="1"/>
  <c r="Q122" i="1"/>
  <c r="S122" i="1" s="1"/>
  <c r="R28" i="1"/>
  <c r="S28" i="1" s="1"/>
  <c r="S91" i="1"/>
  <c r="S46" i="1"/>
  <c r="S48" i="1"/>
  <c r="R42" i="1"/>
  <c r="S42" i="1" s="1"/>
  <c r="Q39" i="1"/>
  <c r="S39" i="1" s="1"/>
  <c r="R115" i="1"/>
  <c r="S115" i="1" s="1"/>
  <c r="R117" i="1"/>
  <c r="Q117" i="1"/>
  <c r="R94" i="1"/>
  <c r="S94" i="1" s="1"/>
  <c r="S59" i="1"/>
  <c r="S63" i="1"/>
  <c r="S33" i="1"/>
  <c r="R9" i="1"/>
  <c r="S9" i="1" s="1"/>
  <c r="R101" i="1"/>
  <c r="Q101" i="1"/>
  <c r="S101" i="1" s="1"/>
  <c r="S44" i="1"/>
  <c r="R100" i="1"/>
  <c r="S100" i="1" s="1"/>
  <c r="S99" i="1"/>
  <c r="R36" i="1"/>
  <c r="S36" i="1" s="1"/>
  <c r="R54" i="1"/>
  <c r="S54" i="1" s="1"/>
  <c r="S121" i="1"/>
  <c r="R108" i="1"/>
  <c r="S108" i="1" s="1"/>
  <c r="S88" i="1"/>
  <c r="Q78" i="1"/>
  <c r="S78" i="1" s="1"/>
  <c r="S57" i="1"/>
  <c r="Q70" i="1"/>
  <c r="S70" i="1" s="1"/>
  <c r="Q49" i="1"/>
  <c r="S49" i="1" s="1"/>
  <c r="R10" i="1"/>
  <c r="S10" i="1" s="1"/>
  <c r="R74" i="1"/>
  <c r="S74" i="1" s="1"/>
  <c r="R44" i="1"/>
  <c r="S73" i="1"/>
  <c r="Q124" i="1"/>
  <c r="S124" i="1" s="1"/>
  <c r="S97" i="1"/>
  <c r="S67" i="1"/>
  <c r="S61" i="1"/>
  <c r="S89" i="1"/>
  <c r="Q86" i="1"/>
  <c r="S86" i="1" s="1"/>
  <c r="S114" i="1"/>
  <c r="S107" i="1"/>
  <c r="Q116" i="1"/>
  <c r="S116" i="1" s="1"/>
  <c r="Q20" i="1"/>
  <c r="S20" i="1" s="1"/>
  <c r="Q84" i="1"/>
  <c r="S55" i="1"/>
  <c r="S113" i="1"/>
  <c r="S105" i="1"/>
  <c r="R52" i="1"/>
  <c r="S52" i="1" s="1"/>
  <c r="R17" i="1"/>
  <c r="S17" i="1" s="1"/>
  <c r="Q6" i="1"/>
  <c r="R24" i="1"/>
  <c r="S24" i="1" s="1"/>
  <c r="R60" i="1"/>
  <c r="S60" i="1" s="1"/>
  <c r="S84" i="1"/>
  <c r="R15" i="1"/>
  <c r="S15" i="1" s="1"/>
  <c r="S34" i="1"/>
  <c r="S35" i="1"/>
  <c r="R68" i="1"/>
  <c r="R76" i="1"/>
  <c r="S76" i="1" s="1"/>
  <c r="S87" i="1"/>
  <c r="Q38" i="1"/>
  <c r="S38" i="1" s="1"/>
  <c r="Q16" i="1"/>
  <c r="S16" i="1" s="1"/>
  <c r="S51" i="1"/>
  <c r="S41" i="1"/>
  <c r="S53" i="1"/>
  <c r="S66" i="1"/>
  <c r="S37" i="1"/>
  <c r="R22" i="1"/>
  <c r="S22" i="1" s="1"/>
  <c r="Q18" i="1"/>
  <c r="S18" i="1" s="1"/>
  <c r="S90" i="1"/>
  <c r="S83" i="1"/>
  <c r="S92" i="1"/>
  <c r="S75" i="1"/>
  <c r="Q4" i="1"/>
  <c r="S4" i="1" s="1"/>
  <c r="Q8" i="1"/>
  <c r="S8" i="1" s="1"/>
  <c r="S29" i="1"/>
  <c r="S77" i="1"/>
  <c r="S27" i="1"/>
  <c r="S85" i="1"/>
  <c r="S26" i="1"/>
  <c r="S12" i="1"/>
  <c r="R14" i="1"/>
  <c r="S14" i="1" s="1"/>
  <c r="S82" i="1"/>
  <c r="S45" i="1"/>
  <c r="S93" i="1"/>
  <c r="S58" i="1"/>
  <c r="S25" i="1"/>
  <c r="S68" i="1"/>
  <c r="R13" i="1"/>
  <c r="S13" i="1" s="1"/>
  <c r="R21" i="1"/>
  <c r="S3" i="1"/>
  <c r="S19" i="1"/>
  <c r="S11" i="1"/>
  <c r="S5" i="1"/>
  <c r="S7" i="1"/>
  <c r="S6" i="1"/>
  <c r="S23" i="1"/>
  <c r="S21" i="1"/>
  <c r="AU69" i="7"/>
  <c r="AU68" i="7"/>
  <c r="AU65" i="7"/>
  <c r="AU64" i="7"/>
  <c r="AU61" i="7"/>
  <c r="AU60" i="7"/>
  <c r="AU57" i="7"/>
  <c r="AU56" i="7"/>
  <c r="AU53" i="7"/>
  <c r="AV52" i="7"/>
  <c r="AU49" i="7"/>
  <c r="AV48" i="7"/>
  <c r="AU45" i="7"/>
  <c r="AV44" i="7"/>
  <c r="AU41" i="7"/>
  <c r="AV40" i="7"/>
  <c r="AU37" i="7"/>
  <c r="AV36" i="7"/>
  <c r="AU33" i="7"/>
  <c r="AV32" i="7"/>
  <c r="AU29" i="7"/>
  <c r="AV28" i="7"/>
  <c r="BC69" i="7"/>
  <c r="BC18" i="7"/>
  <c r="BD9" i="7"/>
  <c r="BC52" i="7"/>
  <c r="BC33" i="7"/>
  <c r="BC17" i="7"/>
  <c r="BC49" i="7"/>
  <c r="BD32" i="7"/>
  <c r="BD33" i="7"/>
  <c r="BD16" i="7"/>
  <c r="BD68" i="7"/>
  <c r="BD61" i="7"/>
  <c r="BD57" i="7"/>
  <c r="BC48" i="7"/>
  <c r="BD44" i="7"/>
  <c r="BD36" i="7"/>
  <c r="BD20" i="7"/>
  <c r="BD69" i="7"/>
  <c r="BD63" i="7"/>
  <c r="BD54" i="7"/>
  <c r="BD40" i="7"/>
  <c r="BD30" i="7"/>
  <c r="BD25" i="7"/>
  <c r="BD24" i="7"/>
  <c r="BD21" i="7"/>
  <c r="BC16" i="7"/>
  <c r="BD14" i="7"/>
  <c r="BC9" i="7"/>
  <c r="BD17" i="7"/>
  <c r="BD66" i="7"/>
  <c r="BD60" i="7"/>
  <c r="BD53" i="7"/>
  <c r="BD47" i="7"/>
  <c r="BD37" i="7"/>
  <c r="BD27" i="7"/>
  <c r="BD13" i="7"/>
  <c r="BD67" i="7"/>
  <c r="BD58" i="7"/>
  <c r="BD51" i="7"/>
  <c r="BD46" i="7"/>
  <c r="BD42" i="7"/>
  <c r="BD35" i="7"/>
  <c r="BD19" i="7"/>
  <c r="BD15" i="7"/>
  <c r="BD11" i="7"/>
  <c r="BC40" i="7"/>
  <c r="BC24" i="7"/>
  <c r="BD71" i="7"/>
  <c r="BD65" i="7"/>
  <c r="BD62" i="7"/>
  <c r="BD56" i="7"/>
  <c r="BD50" i="7"/>
  <c r="BD43" i="7"/>
  <c r="BD39" i="7"/>
  <c r="BD28" i="7"/>
  <c r="BD23" i="7"/>
  <c r="BD18" i="7"/>
  <c r="BD10" i="7"/>
  <c r="AZ8" i="7"/>
  <c r="BD52" i="7"/>
  <c r="BD70" i="7"/>
  <c r="BD64" i="7"/>
  <c r="BD59" i="7"/>
  <c r="BD55" i="7"/>
  <c r="BD49" i="7"/>
  <c r="BD45" i="7"/>
  <c r="BD41" i="7"/>
  <c r="BD38" i="7"/>
  <c r="BD34" i="7"/>
  <c r="BD31" i="7"/>
  <c r="BD29" i="7"/>
  <c r="BD26" i="7"/>
  <c r="BD22" i="7"/>
  <c r="BD12" i="7"/>
  <c r="BD48" i="7"/>
  <c r="BC32" i="7"/>
  <c r="BC60" i="7"/>
  <c r="AR14" i="7"/>
  <c r="BC10" i="7"/>
  <c r="BD8" i="7"/>
  <c r="AQ65" i="7"/>
  <c r="AR48" i="7"/>
  <c r="AQ28" i="7"/>
  <c r="AR16" i="7"/>
  <c r="AQ29" i="7"/>
  <c r="BC12" i="7"/>
  <c r="BC25" i="7"/>
  <c r="BC41" i="7"/>
  <c r="BC61" i="7"/>
  <c r="BC64" i="7"/>
  <c r="AN8" i="7"/>
  <c r="AQ54" i="7"/>
  <c r="AQ50" i="7"/>
  <c r="AQ46" i="7"/>
  <c r="AR41" i="7"/>
  <c r="AR36" i="7"/>
  <c r="AR34" i="7"/>
  <c r="AR30" i="7"/>
  <c r="AR29" i="7"/>
  <c r="AR26" i="7"/>
  <c r="AR22" i="7"/>
  <c r="AR18" i="7"/>
  <c r="AQ17" i="7"/>
  <c r="AQ11" i="7"/>
  <c r="AM69" i="7"/>
  <c r="AM65" i="7"/>
  <c r="AM61" i="7"/>
  <c r="AM57" i="7"/>
  <c r="AM56" i="7"/>
  <c r="AM53" i="7"/>
  <c r="AM49" i="7"/>
  <c r="AM45" i="7"/>
  <c r="AM41" i="7"/>
  <c r="AM40" i="7"/>
  <c r="AM37" i="7"/>
  <c r="AN33" i="7"/>
  <c r="AN29" i="7"/>
  <c r="AN25" i="7"/>
  <c r="AM24" i="7"/>
  <c r="BC22" i="7"/>
  <c r="AN21" i="7"/>
  <c r="AN17" i="7"/>
  <c r="AN13" i="7"/>
  <c r="AN9" i="7"/>
  <c r="AR28" i="7"/>
  <c r="BC13" i="7"/>
  <c r="BC20" i="7"/>
  <c r="BC28" i="7"/>
  <c r="BC36" i="7"/>
  <c r="BC44" i="7"/>
  <c r="BC53" i="7"/>
  <c r="BC56" i="7"/>
  <c r="BC65" i="7"/>
  <c r="BC8" i="7"/>
  <c r="BC14" i="7"/>
  <c r="BC21" i="7"/>
  <c r="BC29" i="7"/>
  <c r="BC37" i="7"/>
  <c r="BC45" i="7"/>
  <c r="BC68" i="7"/>
  <c r="BC57" i="7"/>
  <c r="P2" i="1"/>
  <c r="O2" i="1"/>
  <c r="AZ66" i="7"/>
  <c r="AZ61" i="7"/>
  <c r="AY57" i="7"/>
  <c r="AY53" i="7"/>
  <c r="AZ50" i="7"/>
  <c r="AZ41" i="7"/>
  <c r="AZ30" i="7"/>
  <c r="AZ26" i="7"/>
  <c r="AZ23" i="7"/>
  <c r="AY21" i="7"/>
  <c r="AZ19" i="7"/>
  <c r="AZ17" i="7"/>
  <c r="AZ16" i="7"/>
  <c r="AZ15" i="7"/>
  <c r="AZ14" i="7"/>
  <c r="AY13" i="7"/>
  <c r="AZ11" i="7"/>
  <c r="AZ9" i="7"/>
  <c r="AV8" i="7"/>
  <c r="AZ67" i="7"/>
  <c r="AZ56" i="7"/>
  <c r="AZ51" i="7"/>
  <c r="AZ46" i="7"/>
  <c r="AZ42" i="7"/>
  <c r="AZ39" i="7"/>
  <c r="AZ36" i="7"/>
  <c r="AZ33" i="7"/>
  <c r="AZ28" i="7"/>
  <c r="AZ10" i="7"/>
  <c r="AV29" i="7"/>
  <c r="AU28" i="7"/>
  <c r="AV27" i="7"/>
  <c r="AV26" i="7"/>
  <c r="AV25" i="7"/>
  <c r="AU24" i="7"/>
  <c r="AV23" i="7"/>
  <c r="AV22" i="7"/>
  <c r="AV21" i="7"/>
  <c r="AU20" i="7"/>
  <c r="AV19" i="7"/>
  <c r="AV18" i="7"/>
  <c r="AV17" i="7"/>
  <c r="AU16" i="7"/>
  <c r="AV15" i="7"/>
  <c r="AV14" i="7"/>
  <c r="AV13" i="7"/>
  <c r="AU12" i="7"/>
  <c r="AV11" i="7"/>
  <c r="AV10" i="7"/>
  <c r="AV9" i="7"/>
  <c r="AZ62" i="7"/>
  <c r="AZ52" i="7"/>
  <c r="AZ47" i="7"/>
  <c r="AZ43" i="7"/>
  <c r="AZ38" i="7"/>
  <c r="AY29" i="7"/>
  <c r="AZ24" i="7"/>
  <c r="AQ48" i="7"/>
  <c r="BC26" i="7"/>
  <c r="BC30" i="7"/>
  <c r="BC34" i="7"/>
  <c r="BC38" i="7"/>
  <c r="BC42" i="7"/>
  <c r="BC46" i="7"/>
  <c r="BC50" i="7"/>
  <c r="BC54" i="7"/>
  <c r="BC58" i="7"/>
  <c r="BC62" i="7"/>
  <c r="BC66" i="7"/>
  <c r="BC70" i="7"/>
  <c r="AZ71" i="7"/>
  <c r="AZ59" i="7"/>
  <c r="AZ35" i="7"/>
  <c r="AZ12" i="7"/>
  <c r="AU32" i="7"/>
  <c r="AQ64" i="7"/>
  <c r="AR56" i="7"/>
  <c r="AQ49" i="7"/>
  <c r="AQ41" i="7"/>
  <c r="AQ36" i="7"/>
  <c r="AQ34" i="7"/>
  <c r="AR33" i="7"/>
  <c r="AQ22" i="7"/>
  <c r="AR21" i="7"/>
  <c r="AR10" i="7"/>
  <c r="AZ70" i="7"/>
  <c r="AZ68" i="7"/>
  <c r="AY65" i="7"/>
  <c r="AZ64" i="7"/>
  <c r="AZ58" i="7"/>
  <c r="AZ55" i="7"/>
  <c r="AZ49" i="7"/>
  <c r="AY45" i="7"/>
  <c r="AY37" i="7"/>
  <c r="AZ34" i="7"/>
  <c r="AZ32" i="7"/>
  <c r="AZ27" i="7"/>
  <c r="AZ22" i="7"/>
  <c r="AZ18" i="7"/>
  <c r="AQ16" i="7"/>
  <c r="AR64" i="7"/>
  <c r="BC11" i="7"/>
  <c r="BC15" i="7"/>
  <c r="BC19" i="7"/>
  <c r="BC23" i="7"/>
  <c r="BC27" i="7"/>
  <c r="BC31" i="7"/>
  <c r="BC35" i="7"/>
  <c r="BC39" i="7"/>
  <c r="BC43" i="7"/>
  <c r="BC47" i="7"/>
  <c r="BC51" i="7"/>
  <c r="BC55" i="7"/>
  <c r="BC59" i="7"/>
  <c r="BC63" i="7"/>
  <c r="BC67" i="7"/>
  <c r="BC71" i="7"/>
  <c r="AY69" i="7"/>
  <c r="AZ63" i="7"/>
  <c r="AZ60" i="7"/>
  <c r="AZ54" i="7"/>
  <c r="AZ48" i="7"/>
  <c r="AZ44" i="7"/>
  <c r="AZ40" i="7"/>
  <c r="AZ31" i="7"/>
  <c r="AZ25" i="7"/>
  <c r="AZ20" i="7"/>
  <c r="AY8" i="7"/>
  <c r="AY12" i="7"/>
  <c r="AY16" i="7"/>
  <c r="AY20" i="7"/>
  <c r="AY24" i="7"/>
  <c r="AY28" i="7"/>
  <c r="AY32" i="7"/>
  <c r="AY36" i="7"/>
  <c r="AY40" i="7"/>
  <c r="AY44" i="7"/>
  <c r="AY48" i="7"/>
  <c r="AY52" i="7"/>
  <c r="AY56" i="7"/>
  <c r="AY60" i="7"/>
  <c r="AY64" i="7"/>
  <c r="AY68" i="7"/>
  <c r="AU25" i="7"/>
  <c r="AV24" i="7"/>
  <c r="AU21" i="7"/>
  <c r="AV20" i="7"/>
  <c r="AU17" i="7"/>
  <c r="AV16" i="7"/>
  <c r="AU13" i="7"/>
  <c r="AV12" i="7"/>
  <c r="AU9" i="7"/>
  <c r="AV69" i="7"/>
  <c r="AV65" i="7"/>
  <c r="AV62" i="7"/>
  <c r="AV55" i="7"/>
  <c r="AV53" i="7"/>
  <c r="AV47" i="7"/>
  <c r="AV43" i="7"/>
  <c r="AV39" i="7"/>
  <c r="AV35" i="7"/>
  <c r="AY9" i="7"/>
  <c r="AY17" i="7"/>
  <c r="AY25" i="7"/>
  <c r="AY33" i="7"/>
  <c r="AY41" i="7"/>
  <c r="AY49" i="7"/>
  <c r="AY61" i="7"/>
  <c r="AZ13" i="7"/>
  <c r="AZ21" i="7"/>
  <c r="AZ29" i="7"/>
  <c r="AZ37" i="7"/>
  <c r="AZ45" i="7"/>
  <c r="AZ53" i="7"/>
  <c r="AZ57" i="7"/>
  <c r="AZ65" i="7"/>
  <c r="AZ69" i="7"/>
  <c r="AR8" i="7"/>
  <c r="AV59" i="7"/>
  <c r="AV56" i="7"/>
  <c r="AV50" i="7"/>
  <c r="AV42" i="7"/>
  <c r="AV34" i="7"/>
  <c r="AR60" i="7"/>
  <c r="AR53" i="7"/>
  <c r="AR52" i="7"/>
  <c r="AR49" i="7"/>
  <c r="AR45" i="7"/>
  <c r="AR44" i="7"/>
  <c r="AQ42" i="7"/>
  <c r="AQ40" i="7"/>
  <c r="AR37" i="7"/>
  <c r="AQ33" i="7"/>
  <c r="AR32" i="7"/>
  <c r="AQ30" i="7"/>
  <c r="AQ26" i="7"/>
  <c r="AR25" i="7"/>
  <c r="AR24" i="7"/>
  <c r="AR20" i="7"/>
  <c r="AQ18" i="7"/>
  <c r="AR17" i="7"/>
  <c r="AQ14" i="7"/>
  <c r="AR13" i="7"/>
  <c r="AR12" i="7"/>
  <c r="AQ9" i="7"/>
  <c r="AR9" i="7"/>
  <c r="AQ21" i="7"/>
  <c r="AQ56" i="7"/>
  <c r="AY10" i="7"/>
  <c r="AY14" i="7"/>
  <c r="AY18" i="7"/>
  <c r="AY22" i="7"/>
  <c r="AY26" i="7"/>
  <c r="AY30" i="7"/>
  <c r="AY34" i="7"/>
  <c r="AY38" i="7"/>
  <c r="AY42" i="7"/>
  <c r="AY46" i="7"/>
  <c r="AY50" i="7"/>
  <c r="AY54" i="7"/>
  <c r="AY58" i="7"/>
  <c r="AY62" i="7"/>
  <c r="AY66" i="7"/>
  <c r="AY70" i="7"/>
  <c r="AV68" i="7"/>
  <c r="AV63" i="7"/>
  <c r="AV57" i="7"/>
  <c r="AV45" i="7"/>
  <c r="AV31" i="7"/>
  <c r="AR65" i="7"/>
  <c r="AQ10" i="7"/>
  <c r="AV70" i="7"/>
  <c r="AV67" i="7"/>
  <c r="AV60" i="7"/>
  <c r="AV38" i="7"/>
  <c r="AV33" i="7"/>
  <c r="AR69" i="7"/>
  <c r="AR57" i="7"/>
  <c r="AR40" i="7"/>
  <c r="AQ57" i="7"/>
  <c r="AY11" i="7"/>
  <c r="AY15" i="7"/>
  <c r="AY19" i="7"/>
  <c r="AY23" i="7"/>
  <c r="AY27" i="7"/>
  <c r="AY31" i="7"/>
  <c r="AY35" i="7"/>
  <c r="AY39" i="7"/>
  <c r="AY43" i="7"/>
  <c r="AY47" i="7"/>
  <c r="AY51" i="7"/>
  <c r="AY55" i="7"/>
  <c r="AY59" i="7"/>
  <c r="AY63" i="7"/>
  <c r="AY67" i="7"/>
  <c r="AY71" i="7"/>
  <c r="AV71" i="7"/>
  <c r="AV66" i="7"/>
  <c r="AV64" i="7"/>
  <c r="AV61" i="7"/>
  <c r="AV58" i="7"/>
  <c r="AV54" i="7"/>
  <c r="AV51" i="7"/>
  <c r="AV49" i="7"/>
  <c r="AV46" i="7"/>
  <c r="AV41" i="7"/>
  <c r="AV37" i="7"/>
  <c r="AV30" i="7"/>
  <c r="AR68" i="7"/>
  <c r="AR61" i="7"/>
  <c r="AI9" i="7"/>
  <c r="AQ12" i="7"/>
  <c r="AQ24" i="7"/>
  <c r="AU8" i="7"/>
  <c r="AU36" i="7"/>
  <c r="AU40" i="7"/>
  <c r="AU44" i="7"/>
  <c r="AU48" i="7"/>
  <c r="AU52" i="7"/>
  <c r="AQ37" i="7"/>
  <c r="AQ44" i="7"/>
  <c r="AQ52" i="7"/>
  <c r="AQ60" i="7"/>
  <c r="AQ68" i="7"/>
  <c r="AU10" i="7"/>
  <c r="AU14" i="7"/>
  <c r="AU18" i="7"/>
  <c r="AU22" i="7"/>
  <c r="AU26" i="7"/>
  <c r="AU30" i="7"/>
  <c r="AU34" i="7"/>
  <c r="AU38" i="7"/>
  <c r="AU42" i="7"/>
  <c r="AU46" i="7"/>
  <c r="AU50" i="7"/>
  <c r="AU54" i="7"/>
  <c r="AU58" i="7"/>
  <c r="AU62" i="7"/>
  <c r="AU66" i="7"/>
  <c r="AU70" i="7"/>
  <c r="AR63" i="7"/>
  <c r="AR59" i="7"/>
  <c r="AR54" i="7"/>
  <c r="AR50" i="7"/>
  <c r="AR47" i="7"/>
  <c r="AR46" i="7"/>
  <c r="AR42" i="7"/>
  <c r="AR39" i="7"/>
  <c r="AR38" i="7"/>
  <c r="AR35" i="7"/>
  <c r="AR31" i="7"/>
  <c r="AR27" i="7"/>
  <c r="AR23" i="7"/>
  <c r="AR19" i="7"/>
  <c r="AR15" i="7"/>
  <c r="AR11" i="7"/>
  <c r="AQ8" i="7"/>
  <c r="AQ13" i="7"/>
  <c r="AQ25" i="7"/>
  <c r="AQ32" i="7"/>
  <c r="AR71" i="7"/>
  <c r="AR66" i="7"/>
  <c r="AR62" i="7"/>
  <c r="AE8" i="7"/>
  <c r="AQ20" i="7"/>
  <c r="AQ38" i="7"/>
  <c r="AQ45" i="7"/>
  <c r="AQ53" i="7"/>
  <c r="AQ61" i="7"/>
  <c r="AQ69" i="7"/>
  <c r="AU11" i="7"/>
  <c r="AU15" i="7"/>
  <c r="AU19" i="7"/>
  <c r="AU23" i="7"/>
  <c r="AU27" i="7"/>
  <c r="AU31" i="7"/>
  <c r="AU35" i="7"/>
  <c r="AU39" i="7"/>
  <c r="AU43" i="7"/>
  <c r="AU47" i="7"/>
  <c r="AU51" i="7"/>
  <c r="AU55" i="7"/>
  <c r="AU59" i="7"/>
  <c r="AU63" i="7"/>
  <c r="AU67" i="7"/>
  <c r="AU71" i="7"/>
  <c r="AM8" i="7"/>
  <c r="AR70" i="7"/>
  <c r="AR67" i="7"/>
  <c r="AR58" i="7"/>
  <c r="AR55" i="7"/>
  <c r="AR51" i="7"/>
  <c r="AR43" i="7"/>
  <c r="AN68" i="7"/>
  <c r="AN64" i="7"/>
  <c r="AM60" i="7"/>
  <c r="AN56" i="7"/>
  <c r="AN52" i="7"/>
  <c r="AN48" i="7"/>
  <c r="AN44" i="7"/>
  <c r="AN40" i="7"/>
  <c r="AN36" i="7"/>
  <c r="AN32" i="7"/>
  <c r="AM28" i="7"/>
  <c r="AN24" i="7"/>
  <c r="AN20" i="7"/>
  <c r="AM17" i="7"/>
  <c r="AN16" i="7"/>
  <c r="AN12" i="7"/>
  <c r="AJ8" i="7"/>
  <c r="AN62" i="7"/>
  <c r="AN49" i="7"/>
  <c r="AN47" i="7"/>
  <c r="AN39" i="7"/>
  <c r="AN38" i="7"/>
  <c r="AN37" i="7"/>
  <c r="AN31" i="7"/>
  <c r="AN30" i="7"/>
  <c r="AN27" i="7"/>
  <c r="AN26" i="7"/>
  <c r="AN23" i="7"/>
  <c r="AN22" i="7"/>
  <c r="AN19" i="7"/>
  <c r="AN18" i="7"/>
  <c r="AN15" i="7"/>
  <c r="AN14" i="7"/>
  <c r="AN11" i="7"/>
  <c r="AN10" i="7"/>
  <c r="AM12" i="7"/>
  <c r="AN69" i="7"/>
  <c r="AN53" i="7"/>
  <c r="AN70" i="7"/>
  <c r="AN66" i="7"/>
  <c r="AN59" i="7"/>
  <c r="AN54" i="7"/>
  <c r="AN50" i="7"/>
  <c r="AN42" i="7"/>
  <c r="AN35" i="7"/>
  <c r="AM44" i="7"/>
  <c r="AM16" i="7"/>
  <c r="AN28" i="7"/>
  <c r="AN60" i="7"/>
  <c r="AN71" i="7"/>
  <c r="AN65" i="7"/>
  <c r="AN58" i="7"/>
  <c r="AN45" i="7"/>
  <c r="AN34" i="7"/>
  <c r="AM32" i="7"/>
  <c r="AM48" i="7"/>
  <c r="AM64" i="7"/>
  <c r="AQ58" i="7"/>
  <c r="AQ62" i="7"/>
  <c r="AQ66" i="7"/>
  <c r="AQ70" i="7"/>
  <c r="AN63" i="7"/>
  <c r="AN43" i="7"/>
  <c r="AF68" i="7"/>
  <c r="AE65" i="7"/>
  <c r="AF62" i="7"/>
  <c r="AF60" i="7"/>
  <c r="AF58" i="7"/>
  <c r="AF56" i="7"/>
  <c r="AF51" i="7"/>
  <c r="AE48" i="7"/>
  <c r="AF45" i="7"/>
  <c r="AF42" i="7"/>
  <c r="AE40" i="7"/>
  <c r="AF39" i="7"/>
  <c r="AF38" i="7"/>
  <c r="AE36" i="7"/>
  <c r="AF35" i="7"/>
  <c r="AF34" i="7"/>
  <c r="AF33" i="7"/>
  <c r="AE32" i="7"/>
  <c r="AF31" i="7"/>
  <c r="AF29" i="7"/>
  <c r="AE28" i="7"/>
  <c r="AF27" i="7"/>
  <c r="AF26" i="7"/>
  <c r="AF25" i="7"/>
  <c r="AE24" i="7"/>
  <c r="AF23" i="7"/>
  <c r="AF22" i="7"/>
  <c r="AF21" i="7"/>
  <c r="AE20" i="7"/>
  <c r="AF19" i="7"/>
  <c r="AF18" i="7"/>
  <c r="AF17" i="7"/>
  <c r="AE16" i="7"/>
  <c r="AF15" i="7"/>
  <c r="AF14" i="7"/>
  <c r="AF13" i="7"/>
  <c r="AE12" i="7"/>
  <c r="AF11" i="7"/>
  <c r="AF10" i="7"/>
  <c r="AF9" i="7"/>
  <c r="AM9" i="7"/>
  <c r="AN67" i="7"/>
  <c r="AN57" i="7"/>
  <c r="AN46" i="7"/>
  <c r="AN41" i="7"/>
  <c r="AF69" i="7"/>
  <c r="AF66" i="7"/>
  <c r="AF64" i="7"/>
  <c r="AE61" i="7"/>
  <c r="AF59" i="7"/>
  <c r="AE57" i="7"/>
  <c r="AF55" i="7"/>
  <c r="AF52" i="7"/>
  <c r="AF47" i="7"/>
  <c r="AE44" i="7"/>
  <c r="AF41" i="7"/>
  <c r="AF37" i="7"/>
  <c r="AM20" i="7"/>
  <c r="AM36" i="7"/>
  <c r="AM52" i="7"/>
  <c r="AM68" i="7"/>
  <c r="AQ15" i="7"/>
  <c r="AQ19" i="7"/>
  <c r="AQ23" i="7"/>
  <c r="AQ27" i="7"/>
  <c r="AQ31" i="7"/>
  <c r="AQ35" i="7"/>
  <c r="AQ39" i="7"/>
  <c r="AQ43" i="7"/>
  <c r="AQ47" i="7"/>
  <c r="AQ51" i="7"/>
  <c r="AQ55" i="7"/>
  <c r="AQ59" i="7"/>
  <c r="AQ63" i="7"/>
  <c r="AQ67" i="7"/>
  <c r="AQ71" i="7"/>
  <c r="AN61" i="7"/>
  <c r="AN55" i="7"/>
  <c r="AN51" i="7"/>
  <c r="AF71" i="7"/>
  <c r="AF70" i="7"/>
  <c r="AF67" i="7"/>
  <c r="AF63" i="7"/>
  <c r="AF54" i="7"/>
  <c r="AF53" i="7"/>
  <c r="AF50" i="7"/>
  <c r="AF49" i="7"/>
  <c r="AF46" i="7"/>
  <c r="AF43" i="7"/>
  <c r="AF30" i="7"/>
  <c r="AF8" i="7"/>
  <c r="AM13" i="7"/>
  <c r="AM21" i="7"/>
  <c r="AM25" i="7"/>
  <c r="AM29" i="7"/>
  <c r="AM33" i="7"/>
  <c r="AI8" i="7"/>
  <c r="AM10" i="7"/>
  <c r="AM14" i="7"/>
  <c r="AM18" i="7"/>
  <c r="AM22" i="7"/>
  <c r="AM26" i="7"/>
  <c r="AM30" i="7"/>
  <c r="AM34" i="7"/>
  <c r="AM38" i="7"/>
  <c r="AM42" i="7"/>
  <c r="AM46" i="7"/>
  <c r="AM50" i="7"/>
  <c r="AM54" i="7"/>
  <c r="AM58" i="7"/>
  <c r="AM62" i="7"/>
  <c r="AM66" i="7"/>
  <c r="AM70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I37" i="7"/>
  <c r="AJ36" i="7"/>
  <c r="AJ35" i="7"/>
  <c r="AJ34" i="7"/>
  <c r="AJ33" i="7"/>
  <c r="AJ32" i="7"/>
  <c r="AJ31" i="7"/>
  <c r="AJ30" i="7"/>
  <c r="AI29" i="7"/>
  <c r="AJ28" i="7"/>
  <c r="AJ27" i="7"/>
  <c r="AJ26" i="7"/>
  <c r="AJ25" i="7"/>
  <c r="AJ24" i="7"/>
  <c r="AJ23" i="7"/>
  <c r="AJ22" i="7"/>
  <c r="AI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I13" i="7"/>
  <c r="AM11" i="7"/>
  <c r="AM15" i="7"/>
  <c r="AM19" i="7"/>
  <c r="AM23" i="7"/>
  <c r="AM27" i="7"/>
  <c r="AM31" i="7"/>
  <c r="AM35" i="7"/>
  <c r="AM39" i="7"/>
  <c r="AM43" i="7"/>
  <c r="AM47" i="7"/>
  <c r="AM51" i="7"/>
  <c r="AM55" i="7"/>
  <c r="AM59" i="7"/>
  <c r="AM63" i="7"/>
  <c r="AM67" i="7"/>
  <c r="AM71" i="7"/>
  <c r="AI17" i="7"/>
  <c r="AI12" i="7"/>
  <c r="AI16" i="7"/>
  <c r="AI20" i="7"/>
  <c r="AI24" i="7"/>
  <c r="AI28" i="7"/>
  <c r="AI32" i="7"/>
  <c r="AI36" i="7"/>
  <c r="AI40" i="7"/>
  <c r="AI44" i="7"/>
  <c r="AI48" i="7"/>
  <c r="AI52" i="7"/>
  <c r="AI56" i="7"/>
  <c r="AI60" i="7"/>
  <c r="AI64" i="7"/>
  <c r="AI68" i="7"/>
  <c r="AF48" i="7"/>
  <c r="AF44" i="7"/>
  <c r="AF40" i="7"/>
  <c r="AF36" i="7"/>
  <c r="AF32" i="7"/>
  <c r="AF28" i="7"/>
  <c r="AF24" i="7"/>
  <c r="AF20" i="7"/>
  <c r="AF16" i="7"/>
  <c r="AF12" i="7"/>
  <c r="AI25" i="7"/>
  <c r="AI33" i="7"/>
  <c r="AI45" i="7"/>
  <c r="AI53" i="7"/>
  <c r="AI65" i="7"/>
  <c r="AJ21" i="7"/>
  <c r="AJ29" i="7"/>
  <c r="AJ37" i="7"/>
  <c r="AB70" i="7"/>
  <c r="AB63" i="7"/>
  <c r="AB60" i="7"/>
  <c r="AB58" i="7"/>
  <c r="AB55" i="7"/>
  <c r="AB52" i="7"/>
  <c r="AB48" i="7"/>
  <c r="AA46" i="7"/>
  <c r="AB45" i="7"/>
  <c r="AB44" i="7"/>
  <c r="AB43" i="7"/>
  <c r="AB40" i="7"/>
  <c r="AB39" i="7"/>
  <c r="AA38" i="7"/>
  <c r="AB37" i="7"/>
  <c r="AB36" i="7"/>
  <c r="AB35" i="7"/>
  <c r="AA34" i="7"/>
  <c r="AB33" i="7"/>
  <c r="AB32" i="7"/>
  <c r="AB31" i="7"/>
  <c r="AA30" i="7"/>
  <c r="AB29" i="7"/>
  <c r="AB28" i="7"/>
  <c r="AB27" i="7"/>
  <c r="AA26" i="7"/>
  <c r="AB25" i="7"/>
  <c r="AB24" i="7"/>
  <c r="AB23" i="7"/>
  <c r="AA22" i="7"/>
  <c r="AB21" i="7"/>
  <c r="AB20" i="7"/>
  <c r="AB19" i="7"/>
  <c r="AA18" i="7"/>
  <c r="AB26" i="7"/>
  <c r="AE56" i="7"/>
  <c r="AI10" i="7"/>
  <c r="AI14" i="7"/>
  <c r="AI18" i="7"/>
  <c r="AI22" i="7"/>
  <c r="AI26" i="7"/>
  <c r="AI30" i="7"/>
  <c r="AI34" i="7"/>
  <c r="AI38" i="7"/>
  <c r="AI42" i="7"/>
  <c r="AI46" i="7"/>
  <c r="AI50" i="7"/>
  <c r="AI54" i="7"/>
  <c r="AI58" i="7"/>
  <c r="AI62" i="7"/>
  <c r="AI66" i="7"/>
  <c r="AI70" i="7"/>
  <c r="AI41" i="7"/>
  <c r="AI49" i="7"/>
  <c r="AI69" i="7"/>
  <c r="AE52" i="7"/>
  <c r="AB71" i="7"/>
  <c r="AB67" i="7"/>
  <c r="AB64" i="7"/>
  <c r="AB59" i="7"/>
  <c r="AB56" i="7"/>
  <c r="AB51" i="7"/>
  <c r="AB49" i="7"/>
  <c r="AB47" i="7"/>
  <c r="AB41" i="7"/>
  <c r="AB30" i="7"/>
  <c r="AE60" i="7"/>
  <c r="AI61" i="7"/>
  <c r="AB69" i="7"/>
  <c r="AB65" i="7"/>
  <c r="AB62" i="7"/>
  <c r="AB57" i="7"/>
  <c r="AB53" i="7"/>
  <c r="AA42" i="7"/>
  <c r="AB34" i="7"/>
  <c r="AE64" i="7"/>
  <c r="AI11" i="7"/>
  <c r="AI15" i="7"/>
  <c r="AI19" i="7"/>
  <c r="AI23" i="7"/>
  <c r="AI27" i="7"/>
  <c r="AI31" i="7"/>
  <c r="AI35" i="7"/>
  <c r="AI39" i="7"/>
  <c r="AI43" i="7"/>
  <c r="AI47" i="7"/>
  <c r="AI51" i="7"/>
  <c r="AI55" i="7"/>
  <c r="AI59" i="7"/>
  <c r="AI63" i="7"/>
  <c r="AI67" i="7"/>
  <c r="AI71" i="7"/>
  <c r="AI57" i="7"/>
  <c r="AB8" i="7"/>
  <c r="AB68" i="7"/>
  <c r="AB66" i="7"/>
  <c r="AB61" i="7"/>
  <c r="AA54" i="7"/>
  <c r="AA50" i="7"/>
  <c r="AE68" i="7"/>
  <c r="AE21" i="7"/>
  <c r="AE29" i="7"/>
  <c r="AE37" i="7"/>
  <c r="AE45" i="7"/>
  <c r="AE49" i="7"/>
  <c r="AE53" i="7"/>
  <c r="AE9" i="7"/>
  <c r="AE13" i="7"/>
  <c r="AE17" i="7"/>
  <c r="AE25" i="7"/>
  <c r="AE33" i="7"/>
  <c r="AE41" i="7"/>
  <c r="AE69" i="7"/>
  <c r="AB38" i="7"/>
  <c r="AF57" i="7"/>
  <c r="AF61" i="7"/>
  <c r="AF65" i="7"/>
  <c r="AB17" i="7"/>
  <c r="AB16" i="7"/>
  <c r="AB15" i="7"/>
  <c r="AA14" i="7"/>
  <c r="AB13" i="7"/>
  <c r="AB12" i="7"/>
  <c r="AB11" i="7"/>
  <c r="AA10" i="7"/>
  <c r="AB9" i="7"/>
  <c r="AB10" i="7"/>
  <c r="AB42" i="7"/>
  <c r="AE10" i="7"/>
  <c r="AE14" i="7"/>
  <c r="AE18" i="7"/>
  <c r="AE22" i="7"/>
  <c r="AE26" i="7"/>
  <c r="AE30" i="7"/>
  <c r="AE34" i="7"/>
  <c r="AE38" i="7"/>
  <c r="AE42" i="7"/>
  <c r="AE46" i="7"/>
  <c r="AE50" i="7"/>
  <c r="AE54" i="7"/>
  <c r="AE58" i="7"/>
  <c r="AE62" i="7"/>
  <c r="AE66" i="7"/>
  <c r="AE70" i="7"/>
  <c r="AB14" i="7"/>
  <c r="AB46" i="7"/>
  <c r="AB18" i="7"/>
  <c r="AB50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B22" i="7"/>
  <c r="AB54" i="7"/>
  <c r="AA8" i="7"/>
  <c r="AA12" i="7"/>
  <c r="AA16" i="7"/>
  <c r="AA20" i="7"/>
  <c r="AA24" i="7"/>
  <c r="AA28" i="7"/>
  <c r="AA32" i="7"/>
  <c r="AA36" i="7"/>
  <c r="AA40" i="7"/>
  <c r="AA44" i="7"/>
  <c r="AA48" i="7"/>
  <c r="AA52" i="7"/>
  <c r="AA56" i="7"/>
  <c r="AA60" i="7"/>
  <c r="AA64" i="7"/>
  <c r="AA68" i="7"/>
  <c r="AA9" i="7"/>
  <c r="AA13" i="7"/>
  <c r="AA17" i="7"/>
  <c r="AA21" i="7"/>
  <c r="AA25" i="7"/>
  <c r="AA29" i="7"/>
  <c r="AA33" i="7"/>
  <c r="AA37" i="7"/>
  <c r="AA41" i="7"/>
  <c r="AA45" i="7"/>
  <c r="AA49" i="7"/>
  <c r="AA53" i="7"/>
  <c r="AA57" i="7"/>
  <c r="AA61" i="7"/>
  <c r="AA65" i="7"/>
  <c r="AA69" i="7"/>
  <c r="AA58" i="7"/>
  <c r="AA62" i="7"/>
  <c r="AA66" i="7"/>
  <c r="AA70" i="7"/>
  <c r="AA11" i="7"/>
  <c r="AA15" i="7"/>
  <c r="AA19" i="7"/>
  <c r="AA23" i="7"/>
  <c r="AA27" i="7"/>
  <c r="AA31" i="7"/>
  <c r="AA35" i="7"/>
  <c r="AA39" i="7"/>
  <c r="AA43" i="7"/>
  <c r="AA47" i="7"/>
  <c r="AA51" i="7"/>
  <c r="AA55" i="7"/>
  <c r="AA59" i="7"/>
  <c r="AA63" i="7"/>
  <c r="AA67" i="7"/>
  <c r="AA71" i="7"/>
  <c r="X8" i="7"/>
  <c r="W8" i="7"/>
  <c r="W62" i="7"/>
  <c r="X62" i="7"/>
  <c r="W56" i="7"/>
  <c r="X56" i="7"/>
  <c r="W40" i="7"/>
  <c r="X40" i="7"/>
  <c r="W24" i="7"/>
  <c r="X24" i="7"/>
  <c r="W63" i="7"/>
  <c r="X63" i="7"/>
  <c r="W47" i="7"/>
  <c r="X47" i="7"/>
  <c r="X31" i="7"/>
  <c r="W31" i="7"/>
  <c r="W15" i="7"/>
  <c r="X15" i="7"/>
  <c r="X46" i="7"/>
  <c r="W46" i="7"/>
  <c r="W30" i="7"/>
  <c r="X30" i="7"/>
  <c r="W14" i="7"/>
  <c r="X14" i="7"/>
  <c r="X69" i="7"/>
  <c r="W69" i="7"/>
  <c r="X53" i="7"/>
  <c r="W53" i="7"/>
  <c r="X37" i="7"/>
  <c r="W37" i="7"/>
  <c r="X21" i="7"/>
  <c r="W21" i="7"/>
  <c r="W68" i="7"/>
  <c r="X68" i="7"/>
  <c r="W44" i="7"/>
  <c r="X44" i="7"/>
  <c r="X27" i="7"/>
  <c r="W27" i="7"/>
  <c r="W64" i="7"/>
  <c r="X64" i="7"/>
  <c r="W48" i="7"/>
  <c r="X48" i="7"/>
  <c r="W32" i="7"/>
  <c r="X32" i="7"/>
  <c r="W16" i="7"/>
  <c r="X16" i="7"/>
  <c r="W71" i="7"/>
  <c r="X71" i="7"/>
  <c r="X55" i="7"/>
  <c r="W55" i="7"/>
  <c r="W39" i="7"/>
  <c r="X39" i="7"/>
  <c r="W23" i="7"/>
  <c r="X23" i="7"/>
  <c r="X70" i="7"/>
  <c r="W70" i="7"/>
  <c r="W54" i="7"/>
  <c r="X54" i="7"/>
  <c r="X38" i="7"/>
  <c r="W38" i="7"/>
  <c r="W22" i="7"/>
  <c r="X22" i="7"/>
  <c r="X61" i="7"/>
  <c r="W61" i="7"/>
  <c r="X45" i="7"/>
  <c r="W45" i="7"/>
  <c r="X29" i="7"/>
  <c r="W29" i="7"/>
  <c r="X13" i="7"/>
  <c r="W13" i="7"/>
  <c r="W60" i="7"/>
  <c r="X60" i="7"/>
  <c r="W52" i="7"/>
  <c r="X52" i="7"/>
  <c r="W36" i="7"/>
  <c r="X36" i="7"/>
  <c r="W28" i="7"/>
  <c r="X28" i="7"/>
  <c r="W20" i="7"/>
  <c r="X20" i="7"/>
  <c r="W12" i="7"/>
  <c r="X12" i="7"/>
  <c r="X67" i="7"/>
  <c r="W67" i="7"/>
  <c r="W59" i="7"/>
  <c r="X59" i="7"/>
  <c r="W51" i="7"/>
  <c r="X51" i="7"/>
  <c r="W43" i="7"/>
  <c r="X43" i="7"/>
  <c r="X35" i="7"/>
  <c r="W35" i="7"/>
  <c r="X19" i="7"/>
  <c r="W19" i="7"/>
  <c r="W11" i="7"/>
  <c r="X11" i="7"/>
  <c r="W66" i="7"/>
  <c r="X66" i="7"/>
  <c r="X58" i="7"/>
  <c r="W58" i="7"/>
  <c r="W50" i="7"/>
  <c r="X50" i="7"/>
  <c r="W42" i="7"/>
  <c r="X42" i="7"/>
  <c r="W34" i="7"/>
  <c r="X34" i="7"/>
  <c r="X26" i="7"/>
  <c r="W26" i="7"/>
  <c r="X18" i="7"/>
  <c r="W18" i="7"/>
  <c r="W10" i="7"/>
  <c r="X10" i="7"/>
  <c r="X65" i="7"/>
  <c r="W65" i="7"/>
  <c r="X57" i="7"/>
  <c r="W57" i="7"/>
  <c r="X49" i="7"/>
  <c r="W49" i="7"/>
  <c r="X41" i="7"/>
  <c r="W41" i="7"/>
  <c r="X33" i="7"/>
  <c r="W33" i="7"/>
  <c r="X25" i="7"/>
  <c r="W25" i="7"/>
  <c r="X17" i="7"/>
  <c r="W17" i="7"/>
  <c r="X9" i="7"/>
  <c r="W9" i="7"/>
  <c r="S117" i="1" l="1"/>
  <c r="R2" i="1"/>
  <c r="Q2" i="1"/>
  <c r="S2" i="1" l="1"/>
  <c r="W2" i="1" l="1"/>
  <c r="X2" i="1"/>
  <c r="Z2" i="1" s="1"/>
  <c r="V2" i="1"/>
</calcChain>
</file>

<file path=xl/sharedStrings.xml><?xml version="1.0" encoding="utf-8"?>
<sst xmlns="http://schemas.openxmlformats.org/spreadsheetml/2006/main" count="542" uniqueCount="47">
  <si>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</si>
  <si>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</si>
  <si>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</si>
  <si>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</si>
  <si>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</si>
  <si>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</si>
  <si>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</si>
  <si>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</si>
  <si>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</si>
  <si>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</si>
  <si>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</si>
  <si>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</si>
  <si>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</si>
  <si>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</si>
  <si>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</si>
  <si>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</si>
  <si>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</si>
  <si>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</si>
  <si>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</si>
  <si>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</si>
  <si>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</si>
  <si>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</si>
  <si>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</si>
  <si>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</si>
  <si>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</si>
  <si>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</si>
  <si>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</si>
  <si>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</si>
  <si>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</si>
  <si>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</si>
  <si>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</si>
  <si>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</si>
  <si>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</si>
  <si>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</si>
  <si>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</si>
  <si>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</si>
  <si>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</si>
  <si>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</si>
  <si>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 xml:space="preserve">scale_weak_epyc_job_12817.out </t>
  </si>
  <si>
    <t xml:space="preserve">scale_weak_epyc_epyc004_2023-06-15_18-55-34.csv </t>
  </si>
  <si>
    <t>#N/A</t>
  </si>
  <si>
    <t xml:space="preserve">scale_weak_epyc_job_12818.out </t>
  </si>
  <si>
    <t xml:space="preserve">scale_weak_epyc_epyc005_2023-06-15_18-58-07.csv </t>
  </si>
  <si>
    <t xml:space="preserve">scale_weak_epyc_job_12819.out </t>
  </si>
  <si>
    <t xml:space="preserve">scale_weak_epyc_epyc004_2023-06-15_19-21-06.csv </t>
  </si>
  <si>
    <t xml:space="preserve">scale_weak_epyc_job_12820.out </t>
  </si>
  <si>
    <t xml:space="preserve">scale_weak_epyc_epyc004_2023-06-15_19-23-21.csv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</si>
</sst>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[scalability_weak.xlsx]pivot calc!ExecutionTime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438150</xdr:colOff>
      <xdr:row>2</xdr:row>
      <xdr:rowOff>9525</xdr:rowOff>
    </xdr:from>
    <xdr:to>
      <xdr:col>39</xdr:col>
      <xdr:colOff>333375</xdr:colOff>
      <xdr:row>51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1</xdr:row>
      <xdr:rowOff>161924</xdr:rowOff>
    </xdr:from>
    <xdr:to>
      <xdr:col>42</xdr:col>
      <xdr:colOff>190500</xdr:colOff>
      <xdr:row>49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092.847237615744" createdVersion="8" refreshedVersion="8" minRefreshableVersion="3" recordCount="23" xr:uid="{8E86EB5A-5E84-4D03-A770-AC8FDED1C9B9}">
  <cacheSource type="worksheet">
    <worksheetSource name="TableOMP"/>
  </cacheSource>
  <cacheFields count="19">
    <cacheField name="action" numFmtId="0">
      <sharedItems containsBlank="1" count="6">
        <s v="e1"/>
        <m u="1"/>
        <s v="e0" u="1"/>
        <s v="e2" u="1"/>
        <s v="e3" u="1"/>
        <s v="i" u="1"/>
      </sharedItems>
    </cacheField>
    <cacheField name="world_size" numFmtId="0">
      <sharedItems containsSemiMixedTypes="0" containsString="0" containsNumber="1" containsInteger="1" minValue="100" maxValue="72408" count="24">
        <n v="100"/>
        <n v="141"/>
        <n v="200"/>
        <n v="283"/>
        <n v="400"/>
        <n v="566"/>
        <n v="800"/>
        <n v="1131"/>
        <n v="1600"/>
        <n v="2263"/>
        <n v="3200"/>
        <n v="4525"/>
        <n v="6400"/>
        <n v="9051"/>
        <n v="12800"/>
        <n v="18102"/>
        <n v="25600"/>
        <n v="36204"/>
        <n v="51200"/>
        <n v="72408"/>
        <n v="1000" u="1"/>
        <n v="50000" u="1"/>
        <n v="30000" u="1"/>
        <n v="10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64" count="6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57" u="1"/>
        <n v="34" u="1"/>
        <n v="59" u="1"/>
        <n v="36" u="1"/>
        <n v="61" u="1"/>
        <n v="38" u="1"/>
        <n v="63" u="1"/>
        <n v="40" u="1"/>
        <n v="42" u="1"/>
        <n v="44" u="1"/>
        <n v="46" u="1"/>
        <n v="48" u="1"/>
        <n v="50" u="1"/>
        <n v="52" u="1"/>
        <n v="54" u="1"/>
        <n v="56" u="1"/>
        <n v="33" u="1"/>
        <n v="21" u="1"/>
        <n v="58" u="1"/>
        <n v="35" u="1"/>
        <n v="22" u="1"/>
        <n v="60" u="1"/>
        <n v="37" u="1"/>
        <n v="23" u="1"/>
        <n v="62" u="1"/>
        <n v="39" u="1"/>
        <n v="24" u="1"/>
        <n v="64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51" u="1"/>
        <n v="30" u="1"/>
        <n v="53" u="1"/>
        <n v="31" u="1"/>
        <n v="55" u="1"/>
        <n v="32" u="1"/>
      </sharedItems>
    </cacheField>
    <cacheField name="omp_get_max_threads" numFmtId="0">
      <sharedItems containsSemiMixedTypes="0" containsString="0" containsNumber="1" containsInteger="1" minValue="1" maxValue="1"/>
    </cacheField>
    <cacheField name="total_time" numFmtId="0">
      <sharedItems containsSemiMixedTypes="0" containsString="0" containsNumber="1" minValue="1.0586690000000001" maxValue="486.71338200000002"/>
    </cacheField>
    <cacheField name="t_io" numFmtId="0">
      <sharedItems containsSemiMixedTypes="0" containsString="0" containsNumber="1" minValue="5.6410000000000002E-3" maxValue="6.3161129999999996"/>
    </cacheField>
    <cacheField name="t_io_accumulator" numFmtId="0">
      <sharedItems containsSemiMixedTypes="0" containsString="0" containsNumber="1" minValue="0" maxValue="38.090020000000003"/>
    </cacheField>
    <cacheField name="t_io_accumulator_average" numFmtId="0">
      <sharedItems containsSemiMixedTypes="0" containsString="0" containsNumber="1" minValue="0" maxValue="2.0047380000000001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/>
    </cacheField>
    <cacheField name="StdDev" numFmtId="0">
      <sharedItems/>
    </cacheField>
    <cacheField name="Low" numFmtId="0">
      <sharedItems/>
    </cacheField>
    <cacheField name="High" numFmtId="0">
      <sharedItems/>
    </cacheField>
    <cacheField name="Pick" numFmtId="0">
      <sharedItems containsMixedTypes="1" containsNumber="1" containsInteger="1" minValue="0" maxValue="1" count="3">
        <e v="#N/A"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n v="100"/>
    <x v="0"/>
    <x v="0"/>
    <n v="1"/>
    <n v="1.1043670000000001"/>
    <n v="4.8568E-2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n v="1"/>
    <n v="1.0586690000000001"/>
    <n v="5.6410000000000002E-3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n v="1"/>
    <n v="1.0592090000000001"/>
    <n v="5.6680000000000003E-3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0"/>
    <n v="100"/>
    <x v="0"/>
    <x v="0"/>
    <n v="1"/>
    <n v="1.066071"/>
    <n v="1.1214999999999999E-2"/>
    <n v="0"/>
    <n v="0"/>
    <s v="4"/>
    <s v="scale_weak_epyc_job_12817.out "/>
    <s v="scale_weak_epyc_epyc004_2023-06-15_18-55-34.csv "/>
    <s v="e1 100 100 100000 1 1"/>
    <e v="#N/A"/>
    <e v="#N/A"/>
    <e v="#N/A"/>
    <e v="#N/A"/>
    <x v="0"/>
  </r>
  <r>
    <x v="0"/>
    <x v="1"/>
    <n v="100"/>
    <x v="0"/>
    <x v="1"/>
    <n v="1"/>
    <n v="1.066058"/>
    <n v="1.0312E-2"/>
    <n v="4.9820000000000003E-3"/>
    <n v="4.9820000000000003E-3"/>
    <s v="4"/>
    <s v="scale_weak_epyc_job_12817.out "/>
    <s v="scale_weak_epyc_epyc004_2023-06-15_18-55-34.csv "/>
    <s v="e1 141 100 100000 1 2"/>
    <e v="#N/A"/>
    <e v="#N/A"/>
    <e v="#N/A"/>
    <e v="#N/A"/>
    <x v="0"/>
  </r>
  <r>
    <x v="0"/>
    <x v="2"/>
    <n v="100"/>
    <x v="0"/>
    <x v="2"/>
    <n v="1"/>
    <n v="1.0871580000000001"/>
    <n v="2.4514999999999999E-2"/>
    <n v="1.5893000000000001E-2"/>
    <n v="7.9459999999999999E-3"/>
    <s v="4"/>
    <s v="scale_weak_epyc_job_12817.out "/>
    <s v="scale_weak_epyc_epyc004_2023-06-15_18-55-34.csv "/>
    <s v="e1 200 100 100000 1 3"/>
    <e v="#N/A"/>
    <e v="#N/A"/>
    <e v="#N/A"/>
    <e v="#N/A"/>
    <x v="0"/>
  </r>
  <r>
    <x v="0"/>
    <x v="3"/>
    <n v="100"/>
    <x v="0"/>
    <x v="3"/>
    <n v="1"/>
    <n v="1.1148769999999999"/>
    <n v="3.5449000000000001E-2"/>
    <n v="1.9127999999999999E-2"/>
    <n v="6.3759999999999997E-3"/>
    <s v="4"/>
    <s v="scale_weak_epyc_job_12817.out "/>
    <s v="scale_weak_epyc_epyc004_2023-06-15_18-55-34.csv "/>
    <s v="e1 283 100 100000 1 4"/>
    <e v="#N/A"/>
    <e v="#N/A"/>
    <e v="#N/A"/>
    <e v="#N/A"/>
    <x v="0"/>
  </r>
  <r>
    <x v="0"/>
    <x v="4"/>
    <n v="100"/>
    <x v="0"/>
    <x v="4"/>
    <n v="1"/>
    <n v="1.1392800000000001"/>
    <n v="3.7097999999999999E-2"/>
    <n v="2.9397E-2"/>
    <n v="7.3489999999999996E-3"/>
    <s v="4"/>
    <s v="scale_weak_epyc_job_12817.out "/>
    <s v="scale_weak_epyc_epyc004_2023-06-15_18-55-34.csv "/>
    <s v="e1 400 100 100000 1 5"/>
    <e v="#N/A"/>
    <e v="#N/A"/>
    <e v="#N/A"/>
    <e v="#N/A"/>
    <x v="0"/>
  </r>
  <r>
    <x v="0"/>
    <x v="5"/>
    <n v="100"/>
    <x v="0"/>
    <x v="5"/>
    <n v="1"/>
    <n v="1.155745"/>
    <n v="1.4529E-2"/>
    <n v="3.7727999999999998E-2"/>
    <n v="7.5459999999999998E-3"/>
    <s v="4"/>
    <s v="scale_weak_epyc_job_12817.out "/>
    <s v="scale_weak_epyc_epyc004_2023-06-15_18-55-34.csv "/>
    <s v="e1 566 100 100000 1 6"/>
    <e v="#N/A"/>
    <e v="#N/A"/>
    <e v="#N/A"/>
    <e v="#N/A"/>
    <x v="0"/>
  </r>
  <r>
    <x v="0"/>
    <x v="6"/>
    <n v="100"/>
    <x v="0"/>
    <x v="6"/>
    <n v="1"/>
    <n v="1.2342960000000001"/>
    <n v="1.7101999999999999E-2"/>
    <n v="4.7980000000000002E-2"/>
    <n v="7.9970000000000006E-3"/>
    <s v="4"/>
    <s v="scale_weak_epyc_job_12817.out "/>
    <s v="scale_weak_epyc_epyc004_2023-06-15_18-55-34.csv "/>
    <s v="e1 800 100 100000 1 7"/>
    <e v="#N/A"/>
    <e v="#N/A"/>
    <e v="#N/A"/>
    <e v="#N/A"/>
    <x v="0"/>
  </r>
  <r>
    <x v="0"/>
    <x v="7"/>
    <n v="100"/>
    <x v="0"/>
    <x v="7"/>
    <n v="1"/>
    <n v="1.3696200000000001"/>
    <n v="4.0460000000000003E-2"/>
    <n v="5.5351999999999998E-2"/>
    <n v="7.9070000000000008E-3"/>
    <s v="4"/>
    <s v="scale_weak_epyc_job_12817.out "/>
    <s v="scale_weak_epyc_epyc004_2023-06-15_18-55-34.csv "/>
    <s v="e1 1131 100 100000 1 8"/>
    <e v="#N/A"/>
    <e v="#N/A"/>
    <e v="#N/A"/>
    <e v="#N/A"/>
    <x v="0"/>
  </r>
  <r>
    <x v="0"/>
    <x v="8"/>
    <n v="100"/>
    <x v="0"/>
    <x v="8"/>
    <n v="1"/>
    <n v="1.6110869999999999"/>
    <n v="5.1695999999999999E-2"/>
    <n v="8.4570999999999993E-2"/>
    <n v="1.0571000000000001E-2"/>
    <s v="4"/>
    <s v="scale_weak_epyc_job_12817.out "/>
    <s v="scale_weak_epyc_epyc004_2023-06-15_18-55-34.csv "/>
    <s v="e1 1600 100 100000 1 9"/>
    <e v="#N/A"/>
    <e v="#N/A"/>
    <e v="#N/A"/>
    <e v="#N/A"/>
    <x v="0"/>
  </r>
  <r>
    <x v="0"/>
    <x v="9"/>
    <n v="100"/>
    <x v="0"/>
    <x v="9"/>
    <n v="1"/>
    <n v="1.9882629999999999"/>
    <n v="3.9022000000000001E-2"/>
    <n v="0.12822800000000001"/>
    <n v="1.4248E-2"/>
    <s v="4"/>
    <s v="scale_weak_epyc_job_12817.out "/>
    <s v="scale_weak_epyc_epyc004_2023-06-15_18-55-34.csv "/>
    <s v="e1 2263 100 100000 1 10"/>
    <e v="#N/A"/>
    <e v="#N/A"/>
    <e v="#N/A"/>
    <e v="#N/A"/>
    <x v="0"/>
  </r>
  <r>
    <x v="0"/>
    <x v="10"/>
    <n v="100"/>
    <x v="0"/>
    <x v="10"/>
    <n v="1"/>
    <n v="2.7216230000000001"/>
    <n v="4.8294999999999998E-2"/>
    <n v="0.207038"/>
    <n v="2.0704E-2"/>
    <s v="4"/>
    <s v="scale_weak_epyc_job_12817.out "/>
    <s v="scale_weak_epyc_epyc004_2023-06-15_18-55-34.csv "/>
    <s v="e1 3200 100 100000 1 11"/>
    <e v="#N/A"/>
    <e v="#N/A"/>
    <e v="#N/A"/>
    <e v="#N/A"/>
    <x v="0"/>
  </r>
  <r>
    <x v="0"/>
    <x v="11"/>
    <n v="100"/>
    <x v="0"/>
    <x v="11"/>
    <n v="1"/>
    <n v="4.0882949999999996"/>
    <n v="6.7534999999999998E-2"/>
    <n v="0.34063199999999999"/>
    <n v="3.0967000000000001E-2"/>
    <s v="4"/>
    <s v="scale_weak_epyc_job_12817.out "/>
    <s v="scale_weak_epyc_epyc004_2023-06-15_18-55-34.csv "/>
    <s v="e1 4525 100 100000 1 12"/>
    <e v="#N/A"/>
    <e v="#N/A"/>
    <e v="#N/A"/>
    <e v="#N/A"/>
    <x v="0"/>
  </r>
  <r>
    <x v="0"/>
    <x v="12"/>
    <n v="100"/>
    <x v="0"/>
    <x v="12"/>
    <n v="1"/>
    <n v="6.704332"/>
    <n v="0.13672200000000001"/>
    <n v="0.87209499999999995"/>
    <n v="7.2675000000000003E-2"/>
    <s v="4"/>
    <s v="scale_weak_epyc_job_12817.out "/>
    <s v="scale_weak_epyc_epyc004_2023-06-15_18-55-34.csv "/>
    <s v="e1 6400 100 100000 1 13"/>
    <e v="#N/A"/>
    <e v="#N/A"/>
    <e v="#N/A"/>
    <e v="#N/A"/>
    <x v="0"/>
  </r>
  <r>
    <x v="0"/>
    <x v="13"/>
    <n v="100"/>
    <x v="0"/>
    <x v="13"/>
    <n v="1"/>
    <n v="11.445869999999999"/>
    <n v="0.183698"/>
    <n v="1.1845479999999999"/>
    <n v="9.1119000000000006E-2"/>
    <s v="4"/>
    <s v="scale_weak_epyc_job_12817.out "/>
    <s v="scale_weak_epyc_epyc004_2023-06-15_18-55-34.csv "/>
    <s v="e1 9051 100 100000 1 14"/>
    <e v="#N/A"/>
    <e v="#N/A"/>
    <e v="#N/A"/>
    <e v="#N/A"/>
    <x v="0"/>
  </r>
  <r>
    <x v="0"/>
    <x v="14"/>
    <n v="100"/>
    <x v="0"/>
    <x v="14"/>
    <n v="1"/>
    <n v="20.788136000000002"/>
    <n v="0.38081300000000001"/>
    <n v="2.706871"/>
    <n v="0.19334799999999999"/>
    <s v="4"/>
    <s v="scale_weak_epyc_job_12817.out "/>
    <s v="scale_weak_epyc_epyc004_2023-06-15_18-55-34.csv "/>
    <s v="e1 12800 100 100000 1 15"/>
    <e v="#N/A"/>
    <e v="#N/A"/>
    <e v="#N/A"/>
    <e v="#N/A"/>
    <x v="0"/>
  </r>
  <r>
    <x v="0"/>
    <x v="15"/>
    <n v="100"/>
    <x v="0"/>
    <x v="15"/>
    <n v="1"/>
    <n v="39.055228"/>
    <n v="1.688869"/>
    <n v="4.2339200000000003"/>
    <n v="0.28226099999999998"/>
    <s v="4"/>
    <s v="scale_weak_epyc_job_12817.out "/>
    <s v="scale_weak_epyc_epyc004_2023-06-15_18-55-34.csv "/>
    <s v="e1 18102 100 100000 1 16"/>
    <e v="#N/A"/>
    <e v="#N/A"/>
    <e v="#N/A"/>
    <e v="#N/A"/>
    <x v="0"/>
  </r>
  <r>
    <x v="0"/>
    <x v="16"/>
    <n v="100"/>
    <x v="0"/>
    <x v="16"/>
    <n v="1"/>
    <n v="72.201008000000002"/>
    <n v="1.4937450000000001"/>
    <n v="5.8487679999999997"/>
    <n v="0.36554799999999998"/>
    <s v="4"/>
    <s v="scale_weak_epyc_job_12817.out "/>
    <s v="scale_weak_epyc_epyc004_2023-06-15_18-55-34.csv "/>
    <s v="e1 25600 100 100000 1 17"/>
    <e v="#N/A"/>
    <e v="#N/A"/>
    <e v="#N/A"/>
    <e v="#N/A"/>
    <x v="0"/>
  </r>
  <r>
    <x v="0"/>
    <x v="17"/>
    <n v="100"/>
    <x v="0"/>
    <x v="17"/>
    <n v="1"/>
    <n v="134.61483699999999"/>
    <n v="2.0288339999999998"/>
    <n v="15.196529"/>
    <n v="0.89391299999999996"/>
    <s v="4"/>
    <s v="scale_weak_epyc_job_12817.out "/>
    <s v="scale_weak_epyc_epyc004_2023-06-15_18-55-34.csv "/>
    <s v="e1 36204 100 100000 1 18"/>
    <e v="#N/A"/>
    <e v="#N/A"/>
    <e v="#N/A"/>
    <e v="#N/A"/>
    <x v="0"/>
  </r>
  <r>
    <x v="0"/>
    <x v="18"/>
    <n v="100"/>
    <x v="0"/>
    <x v="18"/>
    <n v="1"/>
    <n v="256.11184800000001"/>
    <n v="3.3449089999999999"/>
    <n v="21.307680000000001"/>
    <n v="1.1837599999999999"/>
    <s v="4"/>
    <s v="scale_weak_epyc_job_12817.out "/>
    <s v="scale_weak_epyc_epyc004_2023-06-15_18-55-34.csv "/>
    <s v="e1 51200 100 100000 1 19"/>
    <e v="#N/A"/>
    <e v="#N/A"/>
    <e v="#N/A"/>
    <e v="#N/A"/>
    <x v="0"/>
  </r>
  <r>
    <x v="0"/>
    <x v="19"/>
    <n v="100"/>
    <x v="0"/>
    <x v="19"/>
    <n v="1"/>
    <n v="486.71338200000002"/>
    <n v="6.3161129999999996"/>
    <n v="38.090020000000003"/>
    <n v="2.0047380000000001"/>
    <s v="4"/>
    <s v="scale_weak_epyc_job_12817.out "/>
    <s v="scale_weak_epyc_epyc004_2023-06-15_18-55-34.csv "/>
    <s v="e1 72408 100 100000 1 20"/>
    <e v="#N/A"/>
    <e v="#N/A"/>
    <e v="#N/A"/>
    <e v="#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2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U45" firstHeaderRow="1" firstDataRow="2" firstDataCol="1"/>
  <pivotFields count="19">
    <pivotField axis="axisRow" showAll="0">
      <items count="7">
        <item m="1" x="2"/>
        <item x="0"/>
        <item m="1" x="3"/>
        <item m="1" x="4"/>
        <item m="1" x="5"/>
        <item m="1" x="1"/>
        <item t="default"/>
      </items>
    </pivotField>
    <pivotField axis="axisRow" showAll="0">
      <items count="25">
        <item x="0"/>
        <item m="1" x="20"/>
        <item m="1" x="23"/>
        <item m="1" x="22"/>
        <item m="1" x="21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axis="axisCol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21"/>
        <item m="1" x="39"/>
        <item m="1" x="23"/>
        <item m="1" x="42"/>
        <item m="1" x="25"/>
        <item m="1" x="45"/>
        <item m="1" x="27"/>
        <item m="1" x="48"/>
        <item m="1" x="28"/>
        <item m="1" x="50"/>
        <item m="1" x="29"/>
        <item m="1" x="52"/>
        <item m="1" x="30"/>
        <item m="1" x="54"/>
        <item m="1" x="31"/>
        <item m="1" x="56"/>
        <item m="1" x="32"/>
        <item m="1" x="58"/>
        <item m="1" x="33"/>
        <item m="1" x="60"/>
        <item m="1" x="34"/>
        <item m="1" x="62"/>
        <item m="1" x="35"/>
        <item m="1" x="20"/>
        <item m="1" x="38"/>
        <item m="1" x="22"/>
        <item m="1" x="41"/>
        <item m="1" x="24"/>
        <item m="1" x="44"/>
        <item m="1" x="26"/>
        <item m="1" x="4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41">
    <i>
      <x v="1"/>
    </i>
    <i r="1">
      <x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  <i r="1">
      <x v="8"/>
    </i>
    <i r="2">
      <x v="2"/>
    </i>
    <i r="1">
      <x v="9"/>
    </i>
    <i r="2">
      <x v="2"/>
    </i>
    <i r="1">
      <x v="10"/>
    </i>
    <i r="2">
      <x v="2"/>
    </i>
    <i r="1">
      <x v="11"/>
    </i>
    <i r="2">
      <x v="2"/>
    </i>
    <i r="1">
      <x v="12"/>
    </i>
    <i r="2">
      <x v="2"/>
    </i>
    <i r="1">
      <x v="13"/>
    </i>
    <i r="2">
      <x v="2"/>
    </i>
    <i r="1">
      <x v="14"/>
    </i>
    <i r="2">
      <x v="2"/>
    </i>
    <i r="1">
      <x v="15"/>
    </i>
    <i r="2">
      <x v="2"/>
    </i>
    <i r="1">
      <x v="16"/>
    </i>
    <i r="2">
      <x v="2"/>
    </i>
    <i r="1">
      <x v="17"/>
    </i>
    <i r="2">
      <x v="2"/>
    </i>
    <i r="1">
      <x v="18"/>
    </i>
    <i r="2">
      <x v="2"/>
    </i>
    <i r="1">
      <x v="19"/>
    </i>
    <i r="2">
      <x v="2"/>
    </i>
    <i r="1">
      <x v="20"/>
    </i>
    <i r="2">
      <x v="2"/>
    </i>
    <i r="1">
      <x v="21"/>
    </i>
    <i r="2">
      <x v="2"/>
    </i>
    <i r="1">
      <x v="22"/>
    </i>
    <i r="2">
      <x v="2"/>
    </i>
    <i r="1">
      <x v="23"/>
    </i>
    <i r="2">
      <x v="2"/>
    </i>
  </rowItems>
  <colFields count="1">
    <field x="4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2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E7" firstHeaderRow="1" firstDataRow="5" firstDataCol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defaultSubtotal="0">
      <items count="24">
        <item h="1" x="0"/>
        <item h="1" m="1" x="20"/>
        <item m="1" x="23"/>
        <item m="1" x="22"/>
        <item m="1" x="21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21"/>
        <item m="1" x="39"/>
        <item m="1" x="23"/>
        <item m="1" x="42"/>
        <item m="1" x="25"/>
        <item m="1" x="45"/>
        <item m="1" x="27"/>
        <item m="1" x="48"/>
        <item m="1" x="28"/>
        <item m="1" x="50"/>
        <item m="1" x="29"/>
        <item m="1" x="52"/>
        <item m="1" x="30"/>
        <item m="1" x="54"/>
        <item m="1" x="31"/>
        <item m="1" x="56"/>
        <item m="1" x="32"/>
        <item m="1" x="58"/>
        <item m="1" x="33"/>
        <item m="1" x="60"/>
        <item m="1" x="34"/>
        <item m="1" x="62"/>
        <item m="1" x="35"/>
        <item m="1" x="20"/>
        <item m="1" x="38"/>
        <item m="1" x="22"/>
        <item m="1" x="41"/>
        <item m="1" x="24"/>
        <item m="1" x="44"/>
        <item m="1" x="26"/>
        <item m="1" x="47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4"/>
  </rowFields>
  <colFields count="4">
    <field x="0"/>
    <field x="1"/>
    <field x="3"/>
    <field x="-2"/>
  </colFields>
  <dataFields count="2">
    <dataField name="Avg" fld="6" subtotal="average" baseField="5" baseItem="0" numFmtId="4"/>
    <dataField name="StdDevp" fld="6" subtotal="stdDevp" baseField="5" baseItem="0"/>
  </dataFields>
  <chartFormats count="38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4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2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4:B7" firstHeaderRow="1" firstDataRow="4" firstDataCol="1" rowPageCount="1" colPageCount="1"/>
  <pivotFields count="19">
    <pivotField axis="axisCol" showAll="0" defaultSubtotal="0">
      <items count="6">
        <item m="1" x="2"/>
        <item x="0"/>
        <item m="1" x="3"/>
        <item m="1" x="4"/>
        <item m="1" x="5"/>
        <item m="1" x="1"/>
      </items>
    </pivotField>
    <pivotField axis="axisCol" showAll="0" defaultSubtotal="0">
      <items count="24">
        <item h="1" x="0"/>
        <item h="1" m="1" x="20"/>
        <item m="1" x="23"/>
        <item m="1" x="22"/>
        <item m="1" x="21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axis="axisRow" showAll="0" defaultSubtota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21"/>
        <item m="1" x="39"/>
        <item m="1" x="23"/>
        <item m="1" x="42"/>
        <item m="1" x="25"/>
        <item m="1" x="45"/>
        <item m="1" x="27"/>
        <item m="1" x="48"/>
        <item m="1" x="28"/>
        <item m="1" x="50"/>
        <item m="1" x="29"/>
        <item m="1" x="52"/>
        <item m="1" x="30"/>
        <item m="1" x="54"/>
        <item m="1" x="31"/>
        <item m="1" x="56"/>
        <item m="1" x="32"/>
        <item m="1" x="58"/>
        <item m="1" x="33"/>
        <item m="1" x="60"/>
        <item m="1" x="34"/>
        <item m="1" x="62"/>
        <item m="1" x="35"/>
        <item m="1" x="20"/>
        <item m="1" x="38"/>
        <item m="1" x="22"/>
        <item m="1" x="41"/>
        <item m="1" x="24"/>
        <item m="1" x="44"/>
        <item m="1" x="26"/>
        <item m="1" x="47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m="1" x="1"/>
        <item m="1" x="2"/>
        <item x="0"/>
      </items>
    </pivotField>
  </pivotFields>
  <rowFields count="1">
    <field x="4"/>
  </rowFields>
  <colFields count="3">
    <field x="0"/>
    <field x="1"/>
    <field x="3"/>
  </colFields>
  <pageFields count="1">
    <pageField fld="18" hier="-1"/>
  </pageFields>
  <dataFields count="1">
    <dataField name="Avg" fld="6" subtotal="average" baseField="5" baseItem="0" numFmtId="4"/>
  </dataFields>
  <chartFormats count="44"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S163" totalsRowShown="0">
  <autoFilter ref="A1:S163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 dataDxfId="0">
      <calculatedColumnFormula>MID(M2,23,1)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8">
      <calculatedColumnFormula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calculatedColumnFormula>
    </tableColumn>
    <tableColumn id="15" xr3:uid="{EE704669-6842-4AAF-BEC5-6701791A2A13}" name="Avg" dataDxfId="7">
      <calculatedColumnFormula>VLOOKUP(TableOMP[[#This Row],[Label]],TableAvg[],2,FALSE)</calculatedColumnFormula>
    </tableColumn>
    <tableColumn id="16" xr3:uid="{BB6D40B8-41D7-47A2-ABD3-05A62494E6EB}" name="StdDev" dataDxfId="6">
      <calculatedColumnFormula>VLOOKUP(TableOMP[[#This Row],[Label]],TableAvg[],3,FALSE)</calculatedColumnFormula>
    </tableColumn>
    <tableColumn id="17" xr3:uid="{00943421-329C-42C2-92EB-29B5AB73137C}" name="Low" dataDxfId="5">
      <calculatedColumnFormula>TableOMP[[#This Row],[Avg]]-$U$2*TableOMP[[#This Row],[StdDev]]</calculatedColumnFormula>
    </tableColumn>
    <tableColumn id="18" xr3:uid="{81746D78-2A05-4902-B5C4-870146FB8426}" name="High" dataDxfId="4">
      <calculatedColumnFormula>TableOMP[[#This Row],[Avg]]+$U$2*TableOMP[[#This Row],[StdDev]]</calculatedColumnFormula>
    </tableColumn>
    <tableColumn id="19" xr3:uid="{F9013FD8-EF78-4033-BFFC-9DFD205B8A56}" name="Pick" dataDxfId="3">
      <calculatedColumnFormula>IF(AND(TableOMP[[#This Row],[total_time]]&gt;=TableOMP[[#This Row],[Low]], TableOMP[[#This Row],[total_time]]&lt;=TableOMP[[#This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2"/>
    <tableColumn id="3" xr3:uid="{FB1D786E-17AB-4026-AE55-C8020C468ACD}" name="dev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AA163"/>
  <sheetViews>
    <sheetView tabSelected="1" topLeftCell="A125" workbookViewId="0">
      <selection activeCell="L164" sqref="L164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23</v>
      </c>
      <c r="O1" t="s">
        <v>21</v>
      </c>
      <c r="P1" t="s">
        <v>28</v>
      </c>
      <c r="Q1" t="s">
        <v>29</v>
      </c>
      <c r="R1" t="s">
        <v>30</v>
      </c>
      <c r="S1" t="s">
        <v>31</v>
      </c>
      <c r="U1" t="s">
        <v>32</v>
      </c>
      <c r="V1" t="s">
        <v>35</v>
      </c>
      <c r="W1" t="s">
        <v>36</v>
      </c>
      <c r="X1" t="s">
        <v>34</v>
      </c>
      <c r="Y1" t="s">
        <v>37</v>
      </c>
    </row>
    <row r="2" spans="1:27" x14ac:dyDescent="0.25">
      <c r="A2" t="s">
        <v>15</v>
      </c>
      <c r="B2">
        <v>100</v>
      </c>
      <c r="C2">
        <v>100</v>
      </c>
      <c r="D2">
        <v>100000</v>
      </c>
      <c r="E2">
        <v>1</v>
      </c>
      <c r="F2">
        <v>1</v>
      </c>
      <c r="G2">
        <v>1.1043670000000001</v>
      </c>
      <c r="H2">
        <v>4.8568E-2</v>
      </c>
      <c r="I2">
        <v>0</v>
      </c>
      <c r="J2">
        <v>0</v>
      </c>
      <c r="K2" t="str">
        <f t="shared" ref="K2:K24" si="0">MID(M2,23,1)</f>
        <v>4</v>
      </c>
      <c r="L2" t="s">
        <v>38</v>
      </c>
      <c r="M2" t="s">
        <v>39</v>
      </c>
      <c r="N2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2" t="e">
        <f>VLOOKUP(TableOMP[[#This Row],[Label]],TableAvg[],2,FALSE)</f>
        <v>#N/A</v>
      </c>
      <c r="P2" t="e">
        <f>VLOOKUP(TableOMP[[#This Row],[Label]],TableAvg[],3,FALSE)</f>
        <v>#N/A</v>
      </c>
      <c r="Q2" t="e">
        <f>TableOMP[[#This Row],[Avg]]-$U$2*TableOMP[[#This Row],[StdDev]]</f>
        <v>#N/A</v>
      </c>
      <c r="R2" t="e">
        <f>TableOMP[[#This Row],[Avg]]+$U$2*TableOMP[[#This Row],[StdDev]]</f>
        <v>#N/A</v>
      </c>
      <c r="S2" t="e">
        <f>IF(AND(TableOMP[[#This Row],[total_time]]&gt;=TableOMP[[#This Row],[Low]], TableOMP[[#This Row],[total_time]]&lt;=TableOMP[[#This Row],[High]]),1,0)</f>
        <v>#N/A</v>
      </c>
      <c r="U2">
        <v>1</v>
      </c>
      <c r="V2">
        <f>COUNTIF(S:S,"=1")</f>
        <v>0</v>
      </c>
      <c r="W2">
        <f>COUNTIF(S:S,"=0")</f>
        <v>0</v>
      </c>
      <c r="X2">
        <f>COUNT(S:S)</f>
        <v>0</v>
      </c>
      <c r="Y2">
        <v>9590</v>
      </c>
      <c r="Z2">
        <f>X2+Y2</f>
        <v>9590</v>
      </c>
      <c r="AA2">
        <v>10243</v>
      </c>
    </row>
    <row r="3" spans="1:27" x14ac:dyDescent="0.25">
      <c r="A3" t="s">
        <v>15</v>
      </c>
      <c r="B3">
        <v>100</v>
      </c>
      <c r="C3">
        <v>100</v>
      </c>
      <c r="D3">
        <v>100000</v>
      </c>
      <c r="E3">
        <v>1</v>
      </c>
      <c r="F3">
        <v>1</v>
      </c>
      <c r="G3">
        <v>1.0586690000000001</v>
      </c>
      <c r="H3">
        <v>5.6410000000000002E-3</v>
      </c>
      <c r="I3">
        <v>0</v>
      </c>
      <c r="J3">
        <v>0</v>
      </c>
      <c r="K3" t="str">
        <f t="shared" si="0"/>
        <v>4</v>
      </c>
      <c r="L3" t="s">
        <v>38</v>
      </c>
      <c r="M3" t="s">
        <v>39</v>
      </c>
      <c r="N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3" s="10" t="e">
        <f>VLOOKUP(TableOMP[[#This Row],[Label]],TableAvg[],2,FALSE)</f>
        <v>#N/A</v>
      </c>
      <c r="P3" s="10" t="e">
        <f>VLOOKUP(TableOMP[[#This Row],[Label]],TableAvg[],3,FALSE)</f>
        <v>#N/A</v>
      </c>
      <c r="Q3" s="10" t="e">
        <f>TableOMP[[#This Row],[Avg]]-$U$2*TableOMP[[#This Row],[StdDev]]</f>
        <v>#N/A</v>
      </c>
      <c r="R3" s="10" t="e">
        <f>TableOMP[[#This Row],[Avg]]+$U$2*TableOMP[[#This Row],[StdDev]]</f>
        <v>#N/A</v>
      </c>
      <c r="S3" s="10" t="e">
        <f>IF(AND(TableOMP[[#This Row],[total_time]]&gt;=TableOMP[[#This Row],[Low]], TableOMP[[#This Row],[total_time]]&lt;=TableOMP[[#This Row],[High]]),1,0)</f>
        <v>#N/A</v>
      </c>
    </row>
    <row r="4" spans="1:27" x14ac:dyDescent="0.25">
      <c r="A4" t="s">
        <v>15</v>
      </c>
      <c r="B4">
        <v>100</v>
      </c>
      <c r="C4">
        <v>100</v>
      </c>
      <c r="D4">
        <v>100000</v>
      </c>
      <c r="E4">
        <v>1</v>
      </c>
      <c r="F4">
        <v>1</v>
      </c>
      <c r="G4">
        <v>1.0592090000000001</v>
      </c>
      <c r="H4">
        <v>5.6680000000000003E-3</v>
      </c>
      <c r="I4">
        <v>0</v>
      </c>
      <c r="J4">
        <v>0</v>
      </c>
      <c r="K4" t="str">
        <f t="shared" si="0"/>
        <v>4</v>
      </c>
      <c r="L4" t="s">
        <v>38</v>
      </c>
      <c r="M4" t="s">
        <v>39</v>
      </c>
      <c r="N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4" s="10" t="e">
        <f>VLOOKUP(TableOMP[[#This Row],[Label]],TableAvg[],2,FALSE)</f>
        <v>#N/A</v>
      </c>
      <c r="P4" s="10" t="e">
        <f>VLOOKUP(TableOMP[[#This Row],[Label]],TableAvg[],3,FALSE)</f>
        <v>#N/A</v>
      </c>
      <c r="Q4" s="10" t="e">
        <f>TableOMP[[#This Row],[Avg]]-$U$2*TableOMP[[#This Row],[StdDev]]</f>
        <v>#N/A</v>
      </c>
      <c r="R4" s="10" t="e">
        <f>TableOMP[[#This Row],[Avg]]+$U$2*TableOMP[[#This Row],[StdDev]]</f>
        <v>#N/A</v>
      </c>
      <c r="S4" s="10" t="e">
        <f>IF(AND(TableOMP[[#This Row],[total_time]]&gt;=TableOMP[[#This Row],[Low]], TableOMP[[#This Row],[total_time]]&lt;=TableOMP[[#This Row],[High]]),1,0)</f>
        <v>#N/A</v>
      </c>
    </row>
    <row r="5" spans="1:27" x14ac:dyDescent="0.25">
      <c r="A5" t="s">
        <v>15</v>
      </c>
      <c r="B5">
        <v>100</v>
      </c>
      <c r="C5">
        <v>100</v>
      </c>
      <c r="D5">
        <v>100000</v>
      </c>
      <c r="E5">
        <v>1</v>
      </c>
      <c r="F5">
        <v>1</v>
      </c>
      <c r="G5">
        <v>1.066071</v>
      </c>
      <c r="H5">
        <v>1.1214999999999999E-2</v>
      </c>
      <c r="I5">
        <v>0</v>
      </c>
      <c r="J5">
        <v>0</v>
      </c>
      <c r="K5" t="str">
        <f t="shared" si="0"/>
        <v>4</v>
      </c>
      <c r="L5" t="s">
        <v>38</v>
      </c>
      <c r="M5" t="s">
        <v>39</v>
      </c>
      <c r="N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e1 100 100 100000 1 1</v>
      </c>
      <c r="O5" s="10" t="e">
        <f>VLOOKUP(TableOMP[[#This Row],[Label]],TableAvg[],2,FALSE)</f>
        <v>#N/A</v>
      </c>
      <c r="P5" s="10" t="e">
        <f>VLOOKUP(TableOMP[[#This Row],[Label]],TableAvg[],3,FALSE)</f>
        <v>#N/A</v>
      </c>
      <c r="Q5" s="10" t="e">
        <f>TableOMP[[#This Row],[Avg]]-$U$2*TableOMP[[#This Row],[StdDev]]</f>
        <v>#N/A</v>
      </c>
      <c r="R5" s="10" t="e">
        <f>TableOMP[[#This Row],[Avg]]+$U$2*TableOMP[[#This Row],[StdDev]]</f>
        <v>#N/A</v>
      </c>
      <c r="S5" s="10" t="e">
        <f>IF(AND(TableOMP[[#This Row],[total_time]]&gt;=TableOMP[[#This Row],[Low]], TableOMP[[#This Row],[total_time]]&lt;=TableOMP[[#This Row],[High]]),1,0)</f>
        <v>#N/A</v>
      </c>
    </row>
    <row r="6" spans="1:27" x14ac:dyDescent="0.25">
      <c r="A6" t="s">
        <v>15</v>
      </c>
      <c r="B6">
        <v>141</v>
      </c>
      <c r="C6">
        <v>100</v>
      </c>
      <c r="D6">
        <v>100000</v>
      </c>
      <c r="E6">
        <v>2</v>
      </c>
      <c r="F6">
        <v>1</v>
      </c>
      <c r="G6">
        <v>1.066058</v>
      </c>
      <c r="H6">
        <v>1.0312E-2</v>
      </c>
      <c r="I6">
        <v>4.9820000000000003E-3</v>
      </c>
      <c r="J6">
        <v>4.9820000000000003E-3</v>
      </c>
      <c r="K6" t="str">
        <f t="shared" si="0"/>
        <v>4</v>
      </c>
      <c r="L6" t="s">
        <v>38</v>
      </c>
      <c r="M6" t="s">
        <v>39</v>
      </c>
      <c r="N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e1 141 100 100000 1 2</v>
      </c>
      <c r="O6" s="10" t="e">
        <f>VLOOKUP(TableOMP[[#This Row],[Label]],TableAvg[],2,FALSE)</f>
        <v>#N/A</v>
      </c>
      <c r="P6" s="10" t="e">
        <f>VLOOKUP(TableOMP[[#This Row],[Label]],TableAvg[],3,FALSE)</f>
        <v>#N/A</v>
      </c>
      <c r="Q6" s="10" t="e">
        <f>TableOMP[[#This Row],[Avg]]-$U$2*TableOMP[[#This Row],[StdDev]]</f>
        <v>#N/A</v>
      </c>
      <c r="R6" s="10" t="e">
        <f>TableOMP[[#This Row],[Avg]]+$U$2*TableOMP[[#This Row],[StdDev]]</f>
        <v>#N/A</v>
      </c>
      <c r="S6" s="10" t="e">
        <f>IF(AND(TableOMP[[#This Row],[total_time]]&gt;=TableOMP[[#This Row],[Low]], TableOMP[[#This Row],[total_time]]&lt;=TableOMP[[#This Row],[High]]),1,0)</f>
        <v>#N/A</v>
      </c>
    </row>
    <row r="7" spans="1:27" x14ac:dyDescent="0.25">
      <c r="A7" t="s">
        <v>15</v>
      </c>
      <c r="B7">
        <v>200</v>
      </c>
      <c r="C7">
        <v>100</v>
      </c>
      <c r="D7">
        <v>100000</v>
      </c>
      <c r="E7">
        <v>3</v>
      </c>
      <c r="F7">
        <v>1</v>
      </c>
      <c r="G7">
        <v>1.0871580000000001</v>
      </c>
      <c r="H7">
        <v>2.4514999999999999E-2</v>
      </c>
      <c r="I7">
        <v>1.5893000000000001E-2</v>
      </c>
      <c r="J7">
        <v>7.9459999999999999E-3</v>
      </c>
      <c r="K7" t="str">
        <f t="shared" si="0"/>
        <v>4</v>
      </c>
      <c r="L7" t="s">
        <v>38</v>
      </c>
      <c r="M7" t="s">
        <v>39</v>
      </c>
      <c r="N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e1 200 100 100000 1 3</v>
      </c>
      <c r="O7" s="10" t="e">
        <f>VLOOKUP(TableOMP[[#This Row],[Label]],TableAvg[],2,FALSE)</f>
        <v>#N/A</v>
      </c>
      <c r="P7" s="10" t="e">
        <f>VLOOKUP(TableOMP[[#This Row],[Label]],TableAvg[],3,FALSE)</f>
        <v>#N/A</v>
      </c>
      <c r="Q7" s="10" t="e">
        <f>TableOMP[[#This Row],[Avg]]-$U$2*TableOMP[[#This Row],[StdDev]]</f>
        <v>#N/A</v>
      </c>
      <c r="R7" s="10" t="e">
        <f>TableOMP[[#This Row],[Avg]]+$U$2*TableOMP[[#This Row],[StdDev]]</f>
        <v>#N/A</v>
      </c>
      <c r="S7" s="10" t="e">
        <f>IF(AND(TableOMP[[#This Row],[total_time]]&gt;=TableOMP[[#This Row],[Low]], TableOMP[[#This Row],[total_time]]&lt;=TableOMP[[#This Row],[High]]),1,0)</f>
        <v>#N/A</v>
      </c>
    </row>
    <row r="8" spans="1:27" x14ac:dyDescent="0.25">
      <c r="A8" t="s">
        <v>15</v>
      </c>
      <c r="B8">
        <v>283</v>
      </c>
      <c r="C8">
        <v>100</v>
      </c>
      <c r="D8">
        <v>100000</v>
      </c>
      <c r="E8">
        <v>4</v>
      </c>
      <c r="F8">
        <v>1</v>
      </c>
      <c r="G8">
        <v>1.1148769999999999</v>
      </c>
      <c r="H8">
        <v>3.5449000000000001E-2</v>
      </c>
      <c r="I8">
        <v>1.9127999999999999E-2</v>
      </c>
      <c r="J8">
        <v>6.3759999999999997E-3</v>
      </c>
      <c r="K8" t="str">
        <f t="shared" si="0"/>
        <v>4</v>
      </c>
      <c r="L8" t="s">
        <v>38</v>
      </c>
      <c r="M8" t="s">
        <v>39</v>
      </c>
      <c r="N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e1 283 100 100000 1 4</v>
      </c>
      <c r="O8" s="10" t="e">
        <f>VLOOKUP(TableOMP[[#This Row],[Label]],TableAvg[],2,FALSE)</f>
        <v>#N/A</v>
      </c>
      <c r="P8" s="10" t="e">
        <f>VLOOKUP(TableOMP[[#This Row],[Label]],TableAvg[],3,FALSE)</f>
        <v>#N/A</v>
      </c>
      <c r="Q8" s="10" t="e">
        <f>TableOMP[[#This Row],[Avg]]-$U$2*TableOMP[[#This Row],[StdDev]]</f>
        <v>#N/A</v>
      </c>
      <c r="R8" s="10" t="e">
        <f>TableOMP[[#This Row],[Avg]]+$U$2*TableOMP[[#This Row],[StdDev]]</f>
        <v>#N/A</v>
      </c>
      <c r="S8" s="10" t="e">
        <f>IF(AND(TableOMP[[#This Row],[total_time]]&gt;=TableOMP[[#This Row],[Low]], TableOMP[[#This Row],[total_time]]&lt;=TableOMP[[#This Row],[High]]),1,0)</f>
        <v>#N/A</v>
      </c>
    </row>
    <row r="9" spans="1:27" x14ac:dyDescent="0.25">
      <c r="A9" t="s">
        <v>15</v>
      </c>
      <c r="B9">
        <v>400</v>
      </c>
      <c r="C9">
        <v>100</v>
      </c>
      <c r="D9">
        <v>100000</v>
      </c>
      <c r="E9">
        <v>5</v>
      </c>
      <c r="F9">
        <v>1</v>
      </c>
      <c r="G9">
        <v>1.1392800000000001</v>
      </c>
      <c r="H9">
        <v>3.7097999999999999E-2</v>
      </c>
      <c r="I9">
        <v>2.9397E-2</v>
      </c>
      <c r="J9">
        <v>7.3489999999999996E-3</v>
      </c>
      <c r="K9" t="str">
        <f t="shared" si="0"/>
        <v>4</v>
      </c>
      <c r="L9" t="s">
        <v>38</v>
      </c>
      <c r="M9" t="s">
        <v>39</v>
      </c>
      <c r="N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e1 400 100 100000 1 5</v>
      </c>
      <c r="O9" s="10" t="e">
        <f>VLOOKUP(TableOMP[[#This Row],[Label]],TableAvg[],2,FALSE)</f>
        <v>#N/A</v>
      </c>
      <c r="P9" s="10" t="e">
        <f>VLOOKUP(TableOMP[[#This Row],[Label]],TableAvg[],3,FALSE)</f>
        <v>#N/A</v>
      </c>
      <c r="Q9" s="10" t="e">
        <f>TableOMP[[#This Row],[Avg]]-$U$2*TableOMP[[#This Row],[StdDev]]</f>
        <v>#N/A</v>
      </c>
      <c r="R9" s="10" t="e">
        <f>TableOMP[[#This Row],[Avg]]+$U$2*TableOMP[[#This Row],[StdDev]]</f>
        <v>#N/A</v>
      </c>
      <c r="S9" s="10" t="e">
        <f>IF(AND(TableOMP[[#This Row],[total_time]]&gt;=TableOMP[[#This Row],[Low]], TableOMP[[#This Row],[total_time]]&lt;=TableOMP[[#This Row],[High]]),1,0)</f>
        <v>#N/A</v>
      </c>
    </row>
    <row r="10" spans="1:27" x14ac:dyDescent="0.25">
      <c r="A10" t="s">
        <v>15</v>
      </c>
      <c r="B10">
        <v>566</v>
      </c>
      <c r="C10">
        <v>100</v>
      </c>
      <c r="D10">
        <v>100000</v>
      </c>
      <c r="E10">
        <v>6</v>
      </c>
      <c r="F10">
        <v>1</v>
      </c>
      <c r="G10">
        <v>1.155745</v>
      </c>
      <c r="H10">
        <v>1.4529E-2</v>
      </c>
      <c r="I10">
        <v>3.7727999999999998E-2</v>
      </c>
      <c r="J10">
        <v>7.5459999999999998E-3</v>
      </c>
      <c r="K10" t="str">
        <f t="shared" si="0"/>
        <v>4</v>
      </c>
      <c r="L10" t="s">
        <v>38</v>
      </c>
      <c r="M10" t="s">
        <v>39</v>
      </c>
      <c r="N1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e1 566 100 100000 1 6</v>
      </c>
      <c r="O10" s="10" t="e">
        <f>VLOOKUP(TableOMP[[#This Row],[Label]],TableAvg[],2,FALSE)</f>
        <v>#N/A</v>
      </c>
      <c r="P10" s="10" t="e">
        <f>VLOOKUP(TableOMP[[#This Row],[Label]],TableAvg[],3,FALSE)</f>
        <v>#N/A</v>
      </c>
      <c r="Q10" s="10" t="e">
        <f>TableOMP[[#This Row],[Avg]]-$U$2*TableOMP[[#This Row],[StdDev]]</f>
        <v>#N/A</v>
      </c>
      <c r="R10" s="10" t="e">
        <f>TableOMP[[#This Row],[Avg]]+$U$2*TableOMP[[#This Row],[StdDev]]</f>
        <v>#N/A</v>
      </c>
      <c r="S10" s="10" t="e">
        <f>IF(AND(TableOMP[[#This Row],[total_time]]&gt;=TableOMP[[#This Row],[Low]], TableOMP[[#This Row],[total_time]]&lt;=TableOMP[[#This Row],[High]]),1,0)</f>
        <v>#N/A</v>
      </c>
    </row>
    <row r="11" spans="1:27" x14ac:dyDescent="0.25">
      <c r="A11" t="s">
        <v>15</v>
      </c>
      <c r="B11">
        <v>800</v>
      </c>
      <c r="C11">
        <v>100</v>
      </c>
      <c r="D11">
        <v>100000</v>
      </c>
      <c r="E11">
        <v>7</v>
      </c>
      <c r="F11">
        <v>1</v>
      </c>
      <c r="G11">
        <v>1.2342960000000001</v>
      </c>
      <c r="H11">
        <v>1.7101999999999999E-2</v>
      </c>
      <c r="I11">
        <v>4.7980000000000002E-2</v>
      </c>
      <c r="J11">
        <v>7.9970000000000006E-3</v>
      </c>
      <c r="K11" t="str">
        <f t="shared" si="0"/>
        <v>4</v>
      </c>
      <c r="L11" t="s">
        <v>38</v>
      </c>
      <c r="M11" t="s">
        <v>39</v>
      </c>
      <c r="N1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e1 800 100 100000 1 7</v>
      </c>
      <c r="O11" s="10" t="e">
        <f>VLOOKUP(TableOMP[[#This Row],[Label]],TableAvg[],2,FALSE)</f>
        <v>#N/A</v>
      </c>
      <c r="P11" s="10" t="e">
        <f>VLOOKUP(TableOMP[[#This Row],[Label]],TableAvg[],3,FALSE)</f>
        <v>#N/A</v>
      </c>
      <c r="Q11" s="10" t="e">
        <f>TableOMP[[#This Row],[Avg]]-$U$2*TableOMP[[#This Row],[StdDev]]</f>
        <v>#N/A</v>
      </c>
      <c r="R11" s="10" t="e">
        <f>TableOMP[[#This Row],[Avg]]+$U$2*TableOMP[[#This Row],[StdDev]]</f>
        <v>#N/A</v>
      </c>
      <c r="S11" s="10" t="e">
        <f>IF(AND(TableOMP[[#This Row],[total_time]]&gt;=TableOMP[[#This Row],[Low]], TableOMP[[#This Row],[total_time]]&lt;=TableOMP[[#This Row],[High]]),1,0)</f>
        <v>#N/A</v>
      </c>
    </row>
    <row r="12" spans="1:27" x14ac:dyDescent="0.25">
      <c r="A12" t="s">
        <v>15</v>
      </c>
      <c r="B12">
        <v>1131</v>
      </c>
      <c r="C12">
        <v>100</v>
      </c>
      <c r="D12">
        <v>100000</v>
      </c>
      <c r="E12">
        <v>8</v>
      </c>
      <c r="F12">
        <v>1</v>
      </c>
      <c r="G12">
        <v>1.3696200000000001</v>
      </c>
      <c r="H12">
        <v>4.0460000000000003E-2</v>
      </c>
      <c r="I12">
        <v>5.5351999999999998E-2</v>
      </c>
      <c r="J12">
        <v>7.9070000000000008E-3</v>
      </c>
      <c r="K12" t="str">
        <f t="shared" si="0"/>
        <v>4</v>
      </c>
      <c r="L12" t="s">
        <v>38</v>
      </c>
      <c r="M12" t="s">
        <v>39</v>
      </c>
      <c r="N1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 100 100000 1 8</v>
      </c>
      <c r="O12" s="10" t="e">
        <f>VLOOKUP(TableOMP[[#This Row],[Label]],TableAvg[],2,FALSE)</f>
        <v>#N/A</v>
      </c>
      <c r="P12" s="10" t="e">
        <f>VLOOKUP(TableOMP[[#This Row],[Label]],TableAvg[],3,FALSE)</f>
        <v>#N/A</v>
      </c>
      <c r="Q12" s="10" t="e">
        <f>TableOMP[[#This Row],[Avg]]-$U$2*TableOMP[[#This Row],[StdDev]]</f>
        <v>#N/A</v>
      </c>
      <c r="R12" s="10" t="e">
        <f>TableOMP[[#This Row],[Avg]]+$U$2*TableOMP[[#This Row],[StdDev]]</f>
        <v>#N/A</v>
      </c>
      <c r="S12" s="10" t="e">
        <f>IF(AND(TableOMP[[#This Row],[total_time]]&gt;=TableOMP[[#This Row],[Low]], TableOMP[[#This Row],[total_time]]&lt;=TableOMP[[#This Row],[High]]),1,0)</f>
        <v>#N/A</v>
      </c>
    </row>
    <row r="13" spans="1:27" x14ac:dyDescent="0.25">
      <c r="A13" t="s">
        <v>15</v>
      </c>
      <c r="B13">
        <v>1600</v>
      </c>
      <c r="C13">
        <v>100</v>
      </c>
      <c r="D13">
        <v>100000</v>
      </c>
      <c r="E13">
        <v>9</v>
      </c>
      <c r="F13">
        <v>1</v>
      </c>
      <c r="G13">
        <v>1.6110869999999999</v>
      </c>
      <c r="H13">
        <v>5.1695999999999999E-2</v>
      </c>
      <c r="I13">
        <v>8.4570999999999993E-2</v>
      </c>
      <c r="J13">
        <v>1.0571000000000001E-2</v>
      </c>
      <c r="K13" t="str">
        <f t="shared" si="0"/>
        <v>4</v>
      </c>
      <c r="L13" t="s">
        <v>38</v>
      </c>
      <c r="M13" t="s">
        <v>39</v>
      </c>
      <c r="N1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 100 100000 1 9</v>
      </c>
      <c r="O13" s="10" t="e">
        <f>VLOOKUP(TableOMP[[#This Row],[Label]],TableAvg[],2,FALSE)</f>
        <v>#N/A</v>
      </c>
      <c r="P13" s="10" t="e">
        <f>VLOOKUP(TableOMP[[#This Row],[Label]],TableAvg[],3,FALSE)</f>
        <v>#N/A</v>
      </c>
      <c r="Q13" s="10" t="e">
        <f>TableOMP[[#This Row],[Avg]]-$U$2*TableOMP[[#This Row],[StdDev]]</f>
        <v>#N/A</v>
      </c>
      <c r="R13" s="10" t="e">
        <f>TableOMP[[#This Row],[Avg]]+$U$2*TableOMP[[#This Row],[StdDev]]</f>
        <v>#N/A</v>
      </c>
      <c r="S13" s="10" t="e">
        <f>IF(AND(TableOMP[[#This Row],[total_time]]&gt;=TableOMP[[#This Row],[Low]], TableOMP[[#This Row],[total_time]]&lt;=TableOMP[[#This Row],[High]]),1,0)</f>
        <v>#N/A</v>
      </c>
    </row>
    <row r="14" spans="1:27" x14ac:dyDescent="0.25">
      <c r="A14" t="s">
        <v>15</v>
      </c>
      <c r="B14">
        <v>2263</v>
      </c>
      <c r="C14">
        <v>100</v>
      </c>
      <c r="D14">
        <v>100000</v>
      </c>
      <c r="E14">
        <v>10</v>
      </c>
      <c r="F14">
        <v>1</v>
      </c>
      <c r="G14">
        <v>1.9882629999999999</v>
      </c>
      <c r="H14">
        <v>3.9022000000000001E-2</v>
      </c>
      <c r="I14">
        <v>0.12822800000000001</v>
      </c>
      <c r="J14">
        <v>1.4248E-2</v>
      </c>
      <c r="K14" t="str">
        <f t="shared" si="0"/>
        <v>4</v>
      </c>
      <c r="L14" t="s">
        <v>38</v>
      </c>
      <c r="M14" t="s">
        <v>39</v>
      </c>
      <c r="N1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2263 100 100000 1 10</v>
      </c>
      <c r="O14" s="10" t="e">
        <f>VLOOKUP(TableOMP[[#This Row],[Label]],TableAvg[],2,FALSE)</f>
        <v>#N/A</v>
      </c>
      <c r="P14" s="10" t="e">
        <f>VLOOKUP(TableOMP[[#This Row],[Label]],TableAvg[],3,FALSE)</f>
        <v>#N/A</v>
      </c>
      <c r="Q14" s="10" t="e">
        <f>TableOMP[[#This Row],[Avg]]-$U$2*TableOMP[[#This Row],[StdDev]]</f>
        <v>#N/A</v>
      </c>
      <c r="R14" s="10" t="e">
        <f>TableOMP[[#This Row],[Avg]]+$U$2*TableOMP[[#This Row],[StdDev]]</f>
        <v>#N/A</v>
      </c>
      <c r="S14" s="10" t="e">
        <f>IF(AND(TableOMP[[#This Row],[total_time]]&gt;=TableOMP[[#This Row],[Low]], TableOMP[[#This Row],[total_time]]&lt;=TableOMP[[#This Row],[High]]),1,0)</f>
        <v>#N/A</v>
      </c>
    </row>
    <row r="15" spans="1:27" x14ac:dyDescent="0.25">
      <c r="A15" t="s">
        <v>15</v>
      </c>
      <c r="B15">
        <v>3200</v>
      </c>
      <c r="C15">
        <v>100</v>
      </c>
      <c r="D15">
        <v>100000</v>
      </c>
      <c r="E15">
        <v>11</v>
      </c>
      <c r="F15">
        <v>1</v>
      </c>
      <c r="G15">
        <v>2.7216230000000001</v>
      </c>
      <c r="H15">
        <v>4.8294999999999998E-2</v>
      </c>
      <c r="I15">
        <v>0.207038</v>
      </c>
      <c r="J15">
        <v>2.0704E-2</v>
      </c>
      <c r="K15" t="str">
        <f t="shared" si="0"/>
        <v>4</v>
      </c>
      <c r="L15" t="s">
        <v>38</v>
      </c>
      <c r="M15" t="s">
        <v>39</v>
      </c>
      <c r="N1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 100 100000 1 11</v>
      </c>
      <c r="O15" s="10" t="e">
        <f>VLOOKUP(TableOMP[[#This Row],[Label]],TableAvg[],2,FALSE)</f>
        <v>#N/A</v>
      </c>
      <c r="P15" s="10" t="e">
        <f>VLOOKUP(TableOMP[[#This Row],[Label]],TableAvg[],3,FALSE)</f>
        <v>#N/A</v>
      </c>
      <c r="Q15" s="10" t="e">
        <f>TableOMP[[#This Row],[Avg]]-$U$2*TableOMP[[#This Row],[StdDev]]</f>
        <v>#N/A</v>
      </c>
      <c r="R15" s="10" t="e">
        <f>TableOMP[[#This Row],[Avg]]+$U$2*TableOMP[[#This Row],[StdDev]]</f>
        <v>#N/A</v>
      </c>
      <c r="S15" s="10" t="e">
        <f>IF(AND(TableOMP[[#This Row],[total_time]]&gt;=TableOMP[[#This Row],[Low]], TableOMP[[#This Row],[total_time]]&lt;=TableOMP[[#This Row],[High]]),1,0)</f>
        <v>#N/A</v>
      </c>
    </row>
    <row r="16" spans="1:27" x14ac:dyDescent="0.25">
      <c r="A16" t="s">
        <v>15</v>
      </c>
      <c r="B16">
        <v>4525</v>
      </c>
      <c r="C16">
        <v>100</v>
      </c>
      <c r="D16">
        <v>100000</v>
      </c>
      <c r="E16">
        <v>12</v>
      </c>
      <c r="F16">
        <v>1</v>
      </c>
      <c r="G16">
        <v>4.0882949999999996</v>
      </c>
      <c r="H16">
        <v>6.7534999999999998E-2</v>
      </c>
      <c r="I16">
        <v>0.34063199999999999</v>
      </c>
      <c r="J16">
        <v>3.0967000000000001E-2</v>
      </c>
      <c r="K16" t="str">
        <f t="shared" si="0"/>
        <v>4</v>
      </c>
      <c r="L16" t="s">
        <v>38</v>
      </c>
      <c r="M16" t="s">
        <v>39</v>
      </c>
      <c r="N1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4525 100 100000 1 12</v>
      </c>
      <c r="O16" s="10" t="e">
        <f>VLOOKUP(TableOMP[[#This Row],[Label]],TableAvg[],2,FALSE)</f>
        <v>#N/A</v>
      </c>
      <c r="P16" s="10" t="e">
        <f>VLOOKUP(TableOMP[[#This Row],[Label]],TableAvg[],3,FALSE)</f>
        <v>#N/A</v>
      </c>
      <c r="Q16" s="10" t="e">
        <f>TableOMP[[#This Row],[Avg]]-$U$2*TableOMP[[#This Row],[StdDev]]</f>
        <v>#N/A</v>
      </c>
      <c r="R16" s="10" t="e">
        <f>TableOMP[[#This Row],[Avg]]+$U$2*TableOMP[[#This Row],[StdDev]]</f>
        <v>#N/A</v>
      </c>
      <c r="S16" s="10" t="e">
        <f>IF(AND(TableOMP[[#This Row],[total_time]]&gt;=TableOMP[[#This Row],[Low]], TableOMP[[#This Row],[total_time]]&lt;=TableOMP[[#This Row],[High]]),1,0)</f>
        <v>#N/A</v>
      </c>
    </row>
    <row r="17" spans="1:19" x14ac:dyDescent="0.25">
      <c r="A17" t="s">
        <v>15</v>
      </c>
      <c r="B17">
        <v>6400</v>
      </c>
      <c r="C17">
        <v>100</v>
      </c>
      <c r="D17">
        <v>100000</v>
      </c>
      <c r="E17">
        <v>13</v>
      </c>
      <c r="F17">
        <v>1</v>
      </c>
      <c r="G17">
        <v>6.704332</v>
      </c>
      <c r="H17">
        <v>0.13672200000000001</v>
      </c>
      <c r="I17">
        <v>0.87209499999999995</v>
      </c>
      <c r="J17">
        <v>7.2675000000000003E-2</v>
      </c>
      <c r="K17" t="str">
        <f t="shared" si="0"/>
        <v>4</v>
      </c>
      <c r="L17" t="s">
        <v>38</v>
      </c>
      <c r="M17" t="s">
        <v>39</v>
      </c>
      <c r="N1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6400 100 100000 1 13</v>
      </c>
      <c r="O17" s="10" t="e">
        <f>VLOOKUP(TableOMP[[#This Row],[Label]],TableAvg[],2,FALSE)</f>
        <v>#N/A</v>
      </c>
      <c r="P17" s="10" t="e">
        <f>VLOOKUP(TableOMP[[#This Row],[Label]],TableAvg[],3,FALSE)</f>
        <v>#N/A</v>
      </c>
      <c r="Q17" s="10" t="e">
        <f>TableOMP[[#This Row],[Avg]]-$U$2*TableOMP[[#This Row],[StdDev]]</f>
        <v>#N/A</v>
      </c>
      <c r="R17" s="10" t="e">
        <f>TableOMP[[#This Row],[Avg]]+$U$2*TableOMP[[#This Row],[StdDev]]</f>
        <v>#N/A</v>
      </c>
      <c r="S17" s="10" t="e">
        <f>IF(AND(TableOMP[[#This Row],[total_time]]&gt;=TableOMP[[#This Row],[Low]], TableOMP[[#This Row],[total_time]]&lt;=TableOMP[[#This Row],[High]]),1,0)</f>
        <v>#N/A</v>
      </c>
    </row>
    <row r="18" spans="1:19" x14ac:dyDescent="0.25">
      <c r="A18" t="s">
        <v>15</v>
      </c>
      <c r="B18">
        <v>9051</v>
      </c>
      <c r="C18">
        <v>100</v>
      </c>
      <c r="D18">
        <v>100000</v>
      </c>
      <c r="E18">
        <v>14</v>
      </c>
      <c r="F18">
        <v>1</v>
      </c>
      <c r="G18">
        <v>11.445869999999999</v>
      </c>
      <c r="H18">
        <v>0.183698</v>
      </c>
      <c r="I18">
        <v>1.1845479999999999</v>
      </c>
      <c r="J18">
        <v>9.1119000000000006E-2</v>
      </c>
      <c r="K18" t="str">
        <f t="shared" si="0"/>
        <v>4</v>
      </c>
      <c r="L18" t="s">
        <v>38</v>
      </c>
      <c r="M18" t="s">
        <v>39</v>
      </c>
      <c r="N1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9051 100 100000 1 14</v>
      </c>
      <c r="O18" s="10" t="e">
        <f>VLOOKUP(TableOMP[[#This Row],[Label]],TableAvg[],2,FALSE)</f>
        <v>#N/A</v>
      </c>
      <c r="P18" s="10" t="e">
        <f>VLOOKUP(TableOMP[[#This Row],[Label]],TableAvg[],3,FALSE)</f>
        <v>#N/A</v>
      </c>
      <c r="Q18" s="10" t="e">
        <f>TableOMP[[#This Row],[Avg]]-$U$2*TableOMP[[#This Row],[StdDev]]</f>
        <v>#N/A</v>
      </c>
      <c r="R18" s="10" t="e">
        <f>TableOMP[[#This Row],[Avg]]+$U$2*TableOMP[[#This Row],[StdDev]]</f>
        <v>#N/A</v>
      </c>
      <c r="S18" s="10" t="e">
        <f>IF(AND(TableOMP[[#This Row],[total_time]]&gt;=TableOMP[[#This Row],[Low]], TableOMP[[#This Row],[total_time]]&lt;=TableOMP[[#This Row],[High]]),1,0)</f>
        <v>#N/A</v>
      </c>
    </row>
    <row r="19" spans="1:19" x14ac:dyDescent="0.25">
      <c r="A19" t="s">
        <v>15</v>
      </c>
      <c r="B19">
        <v>12800</v>
      </c>
      <c r="C19">
        <v>100</v>
      </c>
      <c r="D19">
        <v>100000</v>
      </c>
      <c r="E19">
        <v>15</v>
      </c>
      <c r="F19">
        <v>1</v>
      </c>
      <c r="G19">
        <v>20.788136000000002</v>
      </c>
      <c r="H19">
        <v>0.38081300000000001</v>
      </c>
      <c r="I19">
        <v>2.706871</v>
      </c>
      <c r="J19">
        <v>0.19334799999999999</v>
      </c>
      <c r="K19" t="str">
        <f t="shared" si="0"/>
        <v>4</v>
      </c>
      <c r="L19" t="s">
        <v>38</v>
      </c>
      <c r="M19" t="s">
        <v>39</v>
      </c>
      <c r="N1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12800 100 100000 1 15</v>
      </c>
      <c r="O19" s="10" t="e">
        <f>VLOOKUP(TableOMP[[#This Row],[Label]],TableAvg[],2,FALSE)</f>
        <v>#N/A</v>
      </c>
      <c r="P19" s="10" t="e">
        <f>VLOOKUP(TableOMP[[#This Row],[Label]],TableAvg[],3,FALSE)</f>
        <v>#N/A</v>
      </c>
      <c r="Q19" s="10" t="e">
        <f>TableOMP[[#This Row],[Avg]]-$U$2*TableOMP[[#This Row],[StdDev]]</f>
        <v>#N/A</v>
      </c>
      <c r="R19" s="10" t="e">
        <f>TableOMP[[#This Row],[Avg]]+$U$2*TableOMP[[#This Row],[StdDev]]</f>
        <v>#N/A</v>
      </c>
      <c r="S19" s="10" t="e">
        <f>IF(AND(TableOMP[[#This Row],[total_time]]&gt;=TableOMP[[#This Row],[Low]], TableOMP[[#This Row],[total_time]]&lt;=TableOMP[[#This Row],[High]]),1,0)</f>
        <v>#N/A</v>
      </c>
    </row>
    <row r="20" spans="1:19" x14ac:dyDescent="0.25">
      <c r="A20" t="s">
        <v>15</v>
      </c>
      <c r="B20">
        <v>18102</v>
      </c>
      <c r="C20">
        <v>100</v>
      </c>
      <c r="D20">
        <v>100000</v>
      </c>
      <c r="E20">
        <v>16</v>
      </c>
      <c r="F20">
        <v>1</v>
      </c>
      <c r="G20">
        <v>39.055228</v>
      </c>
      <c r="H20">
        <v>1.688869</v>
      </c>
      <c r="I20">
        <v>4.2339200000000003</v>
      </c>
      <c r="J20">
        <v>0.28226099999999998</v>
      </c>
      <c r="K20" t="str">
        <f t="shared" si="0"/>
        <v>4</v>
      </c>
      <c r="L20" t="s">
        <v>38</v>
      </c>
      <c r="M20" t="s">
        <v>39</v>
      </c>
      <c r="N2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18102 100 100000 1 16</v>
      </c>
      <c r="O20" s="10" t="e">
        <f>VLOOKUP(TableOMP[[#This Row],[Label]],TableAvg[],2,FALSE)</f>
        <v>#N/A</v>
      </c>
      <c r="P20" s="10" t="e">
        <f>VLOOKUP(TableOMP[[#This Row],[Label]],TableAvg[],3,FALSE)</f>
        <v>#N/A</v>
      </c>
      <c r="Q20" s="10" t="e">
        <f>TableOMP[[#This Row],[Avg]]-$U$2*TableOMP[[#This Row],[StdDev]]</f>
        <v>#N/A</v>
      </c>
      <c r="R20" s="10" t="e">
        <f>TableOMP[[#This Row],[Avg]]+$U$2*TableOMP[[#This Row],[StdDev]]</f>
        <v>#N/A</v>
      </c>
      <c r="S20" s="10" t="e">
        <f>IF(AND(TableOMP[[#This Row],[total_time]]&gt;=TableOMP[[#This Row],[Low]], TableOMP[[#This Row],[total_time]]&lt;=TableOMP[[#This Row],[High]]),1,0)</f>
        <v>#N/A</v>
      </c>
    </row>
    <row r="21" spans="1:19" x14ac:dyDescent="0.25">
      <c r="A21" t="s">
        <v>15</v>
      </c>
      <c r="B21">
        <v>25600</v>
      </c>
      <c r="C21">
        <v>100</v>
      </c>
      <c r="D21">
        <v>100000</v>
      </c>
      <c r="E21">
        <v>17</v>
      </c>
      <c r="F21">
        <v>1</v>
      </c>
      <c r="G21">
        <v>72.201008000000002</v>
      </c>
      <c r="H21">
        <v>1.4937450000000001</v>
      </c>
      <c r="I21">
        <v>5.8487679999999997</v>
      </c>
      <c r="J21">
        <v>0.36554799999999998</v>
      </c>
      <c r="K21" t="str">
        <f t="shared" si="0"/>
        <v>4</v>
      </c>
      <c r="L21" t="s">
        <v>38</v>
      </c>
      <c r="M21" t="s">
        <v>39</v>
      </c>
      <c r="N2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25600 100 100000 1 17</v>
      </c>
      <c r="O21" s="10" t="e">
        <f>VLOOKUP(TableOMP[[#This Row],[Label]],TableAvg[],2,FALSE)</f>
        <v>#N/A</v>
      </c>
      <c r="P21" s="10" t="e">
        <f>VLOOKUP(TableOMP[[#This Row],[Label]],TableAvg[],3,FALSE)</f>
        <v>#N/A</v>
      </c>
      <c r="Q21" s="10" t="e">
        <f>TableOMP[[#This Row],[Avg]]-$U$2*TableOMP[[#This Row],[StdDev]]</f>
        <v>#N/A</v>
      </c>
      <c r="R21" s="10" t="e">
        <f>TableOMP[[#This Row],[Avg]]+$U$2*TableOMP[[#This Row],[StdDev]]</f>
        <v>#N/A</v>
      </c>
      <c r="S21" s="10" t="e">
        <f>IF(AND(TableOMP[[#This Row],[total_time]]&gt;=TableOMP[[#This Row],[Low]], TableOMP[[#This Row],[total_time]]&lt;=TableOMP[[#This Row],[High]]),1,0)</f>
        <v>#N/A</v>
      </c>
    </row>
    <row r="22" spans="1:19" x14ac:dyDescent="0.25">
      <c r="A22" t="s">
        <v>15</v>
      </c>
      <c r="B22">
        <v>36204</v>
      </c>
      <c r="C22">
        <v>100</v>
      </c>
      <c r="D22">
        <v>100000</v>
      </c>
      <c r="E22">
        <v>18</v>
      </c>
      <c r="F22">
        <v>1</v>
      </c>
      <c r="G22">
        <v>134.61483699999999</v>
      </c>
      <c r="H22">
        <v>2.0288339999999998</v>
      </c>
      <c r="I22">
        <v>15.196529</v>
      </c>
      <c r="J22">
        <v>0.89391299999999996</v>
      </c>
      <c r="K22" t="str">
        <f t="shared" si="0"/>
        <v>4</v>
      </c>
      <c r="L22" t="s">
        <v>38</v>
      </c>
      <c r="M22" t="s">
        <v>39</v>
      </c>
      <c r="N2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36204 100 100000 1 18</v>
      </c>
      <c r="O22" s="10" t="e">
        <f>VLOOKUP(TableOMP[[#This Row],[Label]],TableAvg[],2,FALSE)</f>
        <v>#N/A</v>
      </c>
      <c r="P22" s="10" t="e">
        <f>VLOOKUP(TableOMP[[#This Row],[Label]],TableAvg[],3,FALSE)</f>
        <v>#N/A</v>
      </c>
      <c r="Q22" s="10" t="e">
        <f>TableOMP[[#This Row],[Avg]]-$U$2*TableOMP[[#This Row],[StdDev]]</f>
        <v>#N/A</v>
      </c>
      <c r="R22" s="10" t="e">
        <f>TableOMP[[#This Row],[Avg]]+$U$2*TableOMP[[#This Row],[StdDev]]</f>
        <v>#N/A</v>
      </c>
      <c r="S22" s="10" t="e">
        <f>IF(AND(TableOMP[[#This Row],[total_time]]&gt;=TableOMP[[#This Row],[Low]], TableOMP[[#This Row],[total_time]]&lt;=TableOMP[[#This Row],[High]]),1,0)</f>
        <v>#N/A</v>
      </c>
    </row>
    <row r="23" spans="1:19" x14ac:dyDescent="0.25">
      <c r="A23" t="s">
        <v>15</v>
      </c>
      <c r="B23">
        <v>51200</v>
      </c>
      <c r="C23">
        <v>100</v>
      </c>
      <c r="D23">
        <v>100000</v>
      </c>
      <c r="E23">
        <v>19</v>
      </c>
      <c r="F23">
        <v>1</v>
      </c>
      <c r="G23">
        <v>256.11184800000001</v>
      </c>
      <c r="H23">
        <v>3.3449089999999999</v>
      </c>
      <c r="I23">
        <v>21.307680000000001</v>
      </c>
      <c r="J23">
        <v>1.1837599999999999</v>
      </c>
      <c r="K23" t="str">
        <f t="shared" si="0"/>
        <v>4</v>
      </c>
      <c r="L23" t="s">
        <v>38</v>
      </c>
      <c r="M23" t="s">
        <v>39</v>
      </c>
      <c r="N2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51200 100 100000 1 19</v>
      </c>
      <c r="O23" s="10" t="e">
        <f>VLOOKUP(TableOMP[[#This Row],[Label]],TableAvg[],2,FALSE)</f>
        <v>#N/A</v>
      </c>
      <c r="P23" s="10" t="e">
        <f>VLOOKUP(TableOMP[[#This Row],[Label]],TableAvg[],3,FALSE)</f>
        <v>#N/A</v>
      </c>
      <c r="Q23" s="10" t="e">
        <f>TableOMP[[#This Row],[Avg]]-$U$2*TableOMP[[#This Row],[StdDev]]</f>
        <v>#N/A</v>
      </c>
      <c r="R23" s="10" t="e">
        <f>TableOMP[[#This Row],[Avg]]+$U$2*TableOMP[[#This Row],[StdDev]]</f>
        <v>#N/A</v>
      </c>
      <c r="S23" s="10" t="e">
        <f>IF(AND(TableOMP[[#This Row],[total_time]]&gt;=TableOMP[[#This Row],[Low]], TableOMP[[#This Row],[total_time]]&lt;=TableOMP[[#This Row],[High]]),1,0)</f>
        <v>#N/A</v>
      </c>
    </row>
    <row r="24" spans="1:19" x14ac:dyDescent="0.25">
      <c r="A24" t="s">
        <v>15</v>
      </c>
      <c r="B24">
        <v>72408</v>
      </c>
      <c r="C24">
        <v>100</v>
      </c>
      <c r="D24">
        <v>100000</v>
      </c>
      <c r="E24">
        <v>20</v>
      </c>
      <c r="F24">
        <v>1</v>
      </c>
      <c r="G24">
        <v>486.71338200000002</v>
      </c>
      <c r="H24">
        <v>6.3161129999999996</v>
      </c>
      <c r="I24">
        <v>38.090020000000003</v>
      </c>
      <c r="J24">
        <v>2.0047380000000001</v>
      </c>
      <c r="K24" t="str">
        <f t="shared" si="0"/>
        <v>4</v>
      </c>
      <c r="L24" t="s">
        <v>38</v>
      </c>
      <c r="M24" t="s">
        <v>39</v>
      </c>
      <c r="N2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72408 100 100000 1 20</v>
      </c>
      <c r="O24" s="10" t="e">
        <f>VLOOKUP(TableOMP[[#This Row],[Label]],TableAvg[],2,FALSE)</f>
        <v>#N/A</v>
      </c>
      <c r="P24" s="10" t="e">
        <f>VLOOKUP(TableOMP[[#This Row],[Label]],TableAvg[],3,FALSE)</f>
        <v>#N/A</v>
      </c>
      <c r="Q24" s="10" t="e">
        <f>TableOMP[[#This Row],[Avg]]-$U$2*TableOMP[[#This Row],[StdDev]]</f>
        <v>#N/A</v>
      </c>
      <c r="R24" s="10" t="e">
        <f>TableOMP[[#This Row],[Avg]]+$U$2*TableOMP[[#This Row],[StdDev]]</f>
        <v>#N/A</v>
      </c>
      <c r="S24" s="10" t="e">
        <f>IF(AND(TableOMP[[#This Row],[total_time]]&gt;=TableOMP[[#This Row],[Low]], TableOMP[[#This Row],[total_time]]&lt;=TableOMP[[#This Row],[High]]),1,0)</f>
        <v>#N/A</v>
      </c>
    </row>
    <row r="25" spans="1:19" x14ac:dyDescent="0.25">
      <c r="A25" t="s">
        <v>17</v>
      </c>
      <c r="B25">
        <v>100</v>
      </c>
      <c r="C25">
        <v>0</v>
      </c>
      <c r="D25">
        <v>0</v>
      </c>
      <c r="E25">
        <v>1</v>
      </c>
      <c r="F25">
        <v>1</v>
      </c>
      <c r="G25">
        <v>1.0470619999999999</v>
      </c>
      <c r="H25">
        <v>3.0569999999999998E-3</v>
      </c>
      <c r="I25">
        <v>0</v>
      </c>
      <c r="J25">
        <v>0</v>
      </c>
      <c r="K25" s="10" t="str">
        <f>MID(M25,23,1)</f>
        <v>5</v>
      </c>
      <c r="L25" t="s">
        <v>41</v>
      </c>
      <c r="M25" t="s">
        <v>42</v>
      </c>
      <c r="N2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25" s="10" t="e">
        <f>VLOOKUP(TableOMP[[#This Row],[Label]],TableAvg[],2,FALSE)</f>
        <v>#N/A</v>
      </c>
      <c r="P25" s="10" t="e">
        <f>VLOOKUP(TableOMP[[#This Row],[Label]],TableAvg[],3,FALSE)</f>
        <v>#N/A</v>
      </c>
      <c r="Q25" s="10" t="e">
        <f>TableOMP[[#This Row],[Avg]]-$U$2*TableOMP[[#This Row],[StdDev]]</f>
        <v>#N/A</v>
      </c>
      <c r="R25" s="10" t="e">
        <f>TableOMP[[#This Row],[Avg]]+$U$2*TableOMP[[#This Row],[StdDev]]</f>
        <v>#N/A</v>
      </c>
      <c r="S25" s="10" t="e">
        <f>IF(AND(TableOMP[[#This Row],[total_time]]&gt;=TableOMP[[#This Row],[Low]], TableOMP[[#This Row],[total_time]]&lt;=TableOMP[[#This Row],[High]]),1,0)</f>
        <v>#N/A</v>
      </c>
    </row>
    <row r="26" spans="1:19" x14ac:dyDescent="0.25">
      <c r="A26" t="s">
        <v>17</v>
      </c>
      <c r="B26">
        <v>141</v>
      </c>
      <c r="C26">
        <v>0</v>
      </c>
      <c r="D26">
        <v>0</v>
      </c>
      <c r="E26">
        <v>2</v>
      </c>
      <c r="F26">
        <v>1</v>
      </c>
      <c r="G26">
        <v>1.0358940000000001</v>
      </c>
      <c r="H26">
        <v>1.6249999999999999E-3</v>
      </c>
      <c r="I26">
        <v>1.0430000000000001E-3</v>
      </c>
      <c r="J26">
        <v>1.0430000000000001E-3</v>
      </c>
      <c r="K26" s="10" t="str">
        <f t="shared" ref="K26:K57" si="1">MID(M26,23,1)</f>
        <v>5</v>
      </c>
      <c r="L26" t="s">
        <v>41</v>
      </c>
      <c r="M26" t="s">
        <v>42</v>
      </c>
      <c r="N2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26" s="10" t="e">
        <f>VLOOKUP(TableOMP[[#This Row],[Label]],TableAvg[],2,FALSE)</f>
        <v>#N/A</v>
      </c>
      <c r="P26" s="10" t="e">
        <f>VLOOKUP(TableOMP[[#This Row],[Label]],TableAvg[],3,FALSE)</f>
        <v>#N/A</v>
      </c>
      <c r="Q26" s="10" t="e">
        <f>TableOMP[[#This Row],[Avg]]-$U$2*TableOMP[[#This Row],[StdDev]]</f>
        <v>#N/A</v>
      </c>
      <c r="R26" s="10" t="e">
        <f>TableOMP[[#This Row],[Avg]]+$U$2*TableOMP[[#This Row],[StdDev]]</f>
        <v>#N/A</v>
      </c>
      <c r="S26" s="10" t="e">
        <f>IF(AND(TableOMP[[#This Row],[total_time]]&gt;=TableOMP[[#This Row],[Low]], TableOMP[[#This Row],[total_time]]&lt;=TableOMP[[#This Row],[High]]),1,0)</f>
        <v>#N/A</v>
      </c>
    </row>
    <row r="27" spans="1:19" x14ac:dyDescent="0.25">
      <c r="A27" t="s">
        <v>17</v>
      </c>
      <c r="B27">
        <v>200</v>
      </c>
      <c r="C27">
        <v>0</v>
      </c>
      <c r="D27">
        <v>0</v>
      </c>
      <c r="E27">
        <v>3</v>
      </c>
      <c r="F27">
        <v>1</v>
      </c>
      <c r="G27">
        <v>1.038216</v>
      </c>
      <c r="H27">
        <v>1.8090000000000001E-3</v>
      </c>
      <c r="I27">
        <v>1.8240000000000001E-3</v>
      </c>
      <c r="J27">
        <v>9.1200000000000005E-4</v>
      </c>
      <c r="K27" s="10" t="str">
        <f t="shared" si="1"/>
        <v>5</v>
      </c>
      <c r="L27" t="s">
        <v>41</v>
      </c>
      <c r="M27" t="s">
        <v>42</v>
      </c>
      <c r="N2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27" s="10" t="e">
        <f>VLOOKUP(TableOMP[[#This Row],[Label]],TableAvg[],2,FALSE)</f>
        <v>#N/A</v>
      </c>
      <c r="P27" s="10" t="e">
        <f>VLOOKUP(TableOMP[[#This Row],[Label]],TableAvg[],3,FALSE)</f>
        <v>#N/A</v>
      </c>
      <c r="Q27" s="10" t="e">
        <f>TableOMP[[#This Row],[Avg]]-$U$2*TableOMP[[#This Row],[StdDev]]</f>
        <v>#N/A</v>
      </c>
      <c r="R27" s="10" t="e">
        <f>TableOMP[[#This Row],[Avg]]+$U$2*TableOMP[[#This Row],[StdDev]]</f>
        <v>#N/A</v>
      </c>
      <c r="S27" s="10" t="e">
        <f>IF(AND(TableOMP[[#This Row],[total_time]]&gt;=TableOMP[[#This Row],[Low]], TableOMP[[#This Row],[total_time]]&lt;=TableOMP[[#This Row],[High]]),1,0)</f>
        <v>#N/A</v>
      </c>
    </row>
    <row r="28" spans="1:19" x14ac:dyDescent="0.25">
      <c r="A28" t="s">
        <v>17</v>
      </c>
      <c r="B28">
        <v>283</v>
      </c>
      <c r="C28">
        <v>0</v>
      </c>
      <c r="D28">
        <v>0</v>
      </c>
      <c r="E28">
        <v>4</v>
      </c>
      <c r="F28">
        <v>1</v>
      </c>
      <c r="G28">
        <v>1.0505739999999999</v>
      </c>
      <c r="H28">
        <v>1.8209999999999999E-3</v>
      </c>
      <c r="I28">
        <v>2.232E-3</v>
      </c>
      <c r="J28">
        <v>7.4399999999999998E-4</v>
      </c>
      <c r="K28" s="10" t="str">
        <f t="shared" si="1"/>
        <v>5</v>
      </c>
      <c r="L28" t="s">
        <v>41</v>
      </c>
      <c r="M28" t="s">
        <v>42</v>
      </c>
      <c r="N2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28" s="10" t="e">
        <f>VLOOKUP(TableOMP[[#This Row],[Label]],TableAvg[],2,FALSE)</f>
        <v>#N/A</v>
      </c>
      <c r="P28" s="10" t="e">
        <f>VLOOKUP(TableOMP[[#This Row],[Label]],TableAvg[],3,FALSE)</f>
        <v>#N/A</v>
      </c>
      <c r="Q28" s="10" t="e">
        <f>TableOMP[[#This Row],[Avg]]-$U$2*TableOMP[[#This Row],[StdDev]]</f>
        <v>#N/A</v>
      </c>
      <c r="R28" s="10" t="e">
        <f>TableOMP[[#This Row],[Avg]]+$U$2*TableOMP[[#This Row],[StdDev]]</f>
        <v>#N/A</v>
      </c>
      <c r="S28" s="10" t="e">
        <f>IF(AND(TableOMP[[#This Row],[total_time]]&gt;=TableOMP[[#This Row],[Low]], TableOMP[[#This Row],[total_time]]&lt;=TableOMP[[#This Row],[High]]),1,0)</f>
        <v>#N/A</v>
      </c>
    </row>
    <row r="29" spans="1:19" x14ac:dyDescent="0.25">
      <c r="A29" t="s">
        <v>17</v>
      </c>
      <c r="B29">
        <v>400</v>
      </c>
      <c r="C29">
        <v>0</v>
      </c>
      <c r="D29">
        <v>0</v>
      </c>
      <c r="E29">
        <v>5</v>
      </c>
      <c r="F29">
        <v>1</v>
      </c>
      <c r="G29">
        <v>1.0679080000000001</v>
      </c>
      <c r="H29">
        <v>2.6610000000000002E-3</v>
      </c>
      <c r="I29">
        <v>6.0130000000000001E-3</v>
      </c>
      <c r="J29">
        <v>1.503E-3</v>
      </c>
      <c r="K29" s="10" t="str">
        <f t="shared" si="1"/>
        <v>5</v>
      </c>
      <c r="L29" t="s">
        <v>41</v>
      </c>
      <c r="M29" t="s">
        <v>42</v>
      </c>
      <c r="N2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29" s="10" t="e">
        <f>VLOOKUP(TableOMP[[#This Row],[Label]],TableAvg[],2,FALSE)</f>
        <v>#N/A</v>
      </c>
      <c r="P29" s="10" t="e">
        <f>VLOOKUP(TableOMP[[#This Row],[Label]],TableAvg[],3,FALSE)</f>
        <v>#N/A</v>
      </c>
      <c r="Q29" s="10" t="e">
        <f>TableOMP[[#This Row],[Avg]]-$U$2*TableOMP[[#This Row],[StdDev]]</f>
        <v>#N/A</v>
      </c>
      <c r="R29" s="10" t="e">
        <f>TableOMP[[#This Row],[Avg]]+$U$2*TableOMP[[#This Row],[StdDev]]</f>
        <v>#N/A</v>
      </c>
      <c r="S29" s="10" t="e">
        <f>IF(AND(TableOMP[[#This Row],[total_time]]&gt;=TableOMP[[#This Row],[Low]], TableOMP[[#This Row],[total_time]]&lt;=TableOMP[[#This Row],[High]]),1,0)</f>
        <v>#N/A</v>
      </c>
    </row>
    <row r="30" spans="1:19" x14ac:dyDescent="0.25">
      <c r="A30" t="s">
        <v>17</v>
      </c>
      <c r="B30">
        <v>566</v>
      </c>
      <c r="C30">
        <v>0</v>
      </c>
      <c r="D30">
        <v>0</v>
      </c>
      <c r="E30">
        <v>6</v>
      </c>
      <c r="F30">
        <v>1</v>
      </c>
      <c r="G30">
        <v>1.053639</v>
      </c>
      <c r="H30">
        <v>3.1089999999999998E-3</v>
      </c>
      <c r="I30">
        <v>5.9690000000000003E-3</v>
      </c>
      <c r="J30">
        <v>1.194E-3</v>
      </c>
      <c r="K30" s="10" t="str">
        <f t="shared" si="1"/>
        <v>5</v>
      </c>
      <c r="L30" t="s">
        <v>41</v>
      </c>
      <c r="M30" t="s">
        <v>42</v>
      </c>
      <c r="N3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30" s="10" t="e">
        <f>VLOOKUP(TableOMP[[#This Row],[Label]],TableAvg[],2,FALSE)</f>
        <v>#N/A</v>
      </c>
      <c r="P30" s="10" t="e">
        <f>VLOOKUP(TableOMP[[#This Row],[Label]],TableAvg[],3,FALSE)</f>
        <v>#N/A</v>
      </c>
      <c r="Q30" s="10" t="e">
        <f>TableOMP[[#This Row],[Avg]]-$U$2*TableOMP[[#This Row],[StdDev]]</f>
        <v>#N/A</v>
      </c>
      <c r="R30" s="10" t="e">
        <f>TableOMP[[#This Row],[Avg]]+$U$2*TableOMP[[#This Row],[StdDev]]</f>
        <v>#N/A</v>
      </c>
      <c r="S30" s="10" t="e">
        <f>IF(AND(TableOMP[[#This Row],[total_time]]&gt;=TableOMP[[#This Row],[Low]], TableOMP[[#This Row],[total_time]]&lt;=TableOMP[[#This Row],[High]]),1,0)</f>
        <v>#N/A</v>
      </c>
    </row>
    <row r="31" spans="1:19" x14ac:dyDescent="0.25">
      <c r="A31" t="s">
        <v>17</v>
      </c>
      <c r="B31">
        <v>800</v>
      </c>
      <c r="C31">
        <v>0</v>
      </c>
      <c r="D31">
        <v>0</v>
      </c>
      <c r="E31">
        <v>7</v>
      </c>
      <c r="F31">
        <v>1</v>
      </c>
      <c r="G31">
        <v>1.0869310000000001</v>
      </c>
      <c r="H31">
        <v>3.5969999999999999E-3</v>
      </c>
      <c r="I31">
        <v>4.0559999999999997E-3</v>
      </c>
      <c r="J31">
        <v>6.7599999999999995E-4</v>
      </c>
      <c r="K31" s="10" t="str">
        <f t="shared" si="1"/>
        <v>5</v>
      </c>
      <c r="L31" t="s">
        <v>41</v>
      </c>
      <c r="M31" t="s">
        <v>42</v>
      </c>
      <c r="N3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31" s="10" t="e">
        <f>VLOOKUP(TableOMP[[#This Row],[Label]],TableAvg[],2,FALSE)</f>
        <v>#N/A</v>
      </c>
      <c r="P31" s="10" t="e">
        <f>VLOOKUP(TableOMP[[#This Row],[Label]],TableAvg[],3,FALSE)</f>
        <v>#N/A</v>
      </c>
      <c r="Q31" s="10" t="e">
        <f>TableOMP[[#This Row],[Avg]]-$U$2*TableOMP[[#This Row],[StdDev]]</f>
        <v>#N/A</v>
      </c>
      <c r="R31" s="10" t="e">
        <f>TableOMP[[#This Row],[Avg]]+$U$2*TableOMP[[#This Row],[StdDev]]</f>
        <v>#N/A</v>
      </c>
      <c r="S31" s="10" t="e">
        <f>IF(AND(TableOMP[[#This Row],[total_time]]&gt;=TableOMP[[#This Row],[Low]], TableOMP[[#This Row],[total_time]]&lt;=TableOMP[[#This Row],[High]]),1,0)</f>
        <v>#N/A</v>
      </c>
    </row>
    <row r="32" spans="1:19" x14ac:dyDescent="0.25">
      <c r="A32" t="s">
        <v>17</v>
      </c>
      <c r="B32">
        <v>1131</v>
      </c>
      <c r="C32">
        <v>0</v>
      </c>
      <c r="D32">
        <v>0</v>
      </c>
      <c r="E32">
        <v>8</v>
      </c>
      <c r="F32">
        <v>1</v>
      </c>
      <c r="G32">
        <v>1.089369</v>
      </c>
      <c r="H32">
        <v>3.5370000000000002E-3</v>
      </c>
      <c r="I32">
        <v>7.7939999999999997E-3</v>
      </c>
      <c r="J32">
        <v>1.1130000000000001E-3</v>
      </c>
      <c r="K32" s="10" t="str">
        <f t="shared" si="1"/>
        <v>5</v>
      </c>
      <c r="L32" t="s">
        <v>41</v>
      </c>
      <c r="M32" t="s">
        <v>42</v>
      </c>
      <c r="N3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32" s="10" t="e">
        <f>VLOOKUP(TableOMP[[#This Row],[Label]],TableAvg[],2,FALSE)</f>
        <v>#N/A</v>
      </c>
      <c r="P32" s="10" t="e">
        <f>VLOOKUP(TableOMP[[#This Row],[Label]],TableAvg[],3,FALSE)</f>
        <v>#N/A</v>
      </c>
      <c r="Q32" s="10" t="e">
        <f>TableOMP[[#This Row],[Avg]]-$U$2*TableOMP[[#This Row],[StdDev]]</f>
        <v>#N/A</v>
      </c>
      <c r="R32" s="10" t="e">
        <f>TableOMP[[#This Row],[Avg]]+$U$2*TableOMP[[#This Row],[StdDev]]</f>
        <v>#N/A</v>
      </c>
      <c r="S32" s="10" t="e">
        <f>IF(AND(TableOMP[[#This Row],[total_time]]&gt;=TableOMP[[#This Row],[Low]], TableOMP[[#This Row],[total_time]]&lt;=TableOMP[[#This Row],[High]]),1,0)</f>
        <v>#N/A</v>
      </c>
    </row>
    <row r="33" spans="1:19" x14ac:dyDescent="0.25">
      <c r="A33" t="s">
        <v>17</v>
      </c>
      <c r="B33">
        <v>1600</v>
      </c>
      <c r="C33">
        <v>0</v>
      </c>
      <c r="D33">
        <v>0</v>
      </c>
      <c r="E33">
        <v>9</v>
      </c>
      <c r="F33">
        <v>1</v>
      </c>
      <c r="G33">
        <v>1.1113980000000001</v>
      </c>
      <c r="H33">
        <v>5.352E-3</v>
      </c>
      <c r="I33">
        <v>7.7270000000000004E-3</v>
      </c>
      <c r="J33">
        <v>9.6599999999999995E-4</v>
      </c>
      <c r="K33" s="10" t="str">
        <f t="shared" si="1"/>
        <v>5</v>
      </c>
      <c r="L33" t="s">
        <v>41</v>
      </c>
      <c r="M33" t="s">
        <v>42</v>
      </c>
      <c r="N3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33" s="10" t="e">
        <f>VLOOKUP(TableOMP[[#This Row],[Label]],TableAvg[],2,FALSE)</f>
        <v>#N/A</v>
      </c>
      <c r="P33" s="10" t="e">
        <f>VLOOKUP(TableOMP[[#This Row],[Label]],TableAvg[],3,FALSE)</f>
        <v>#N/A</v>
      </c>
      <c r="Q33" s="10" t="e">
        <f>TableOMP[[#This Row],[Avg]]-$U$2*TableOMP[[#This Row],[StdDev]]</f>
        <v>#N/A</v>
      </c>
      <c r="R33" s="10" t="e">
        <f>TableOMP[[#This Row],[Avg]]+$U$2*TableOMP[[#This Row],[StdDev]]</f>
        <v>#N/A</v>
      </c>
      <c r="S33" s="10" t="e">
        <f>IF(AND(TableOMP[[#This Row],[total_time]]&gt;=TableOMP[[#This Row],[Low]], TableOMP[[#This Row],[total_time]]&lt;=TableOMP[[#This Row],[High]]),1,0)</f>
        <v>#N/A</v>
      </c>
    </row>
    <row r="34" spans="1:19" x14ac:dyDescent="0.25">
      <c r="A34" t="s">
        <v>17</v>
      </c>
      <c r="B34">
        <v>2263</v>
      </c>
      <c r="C34">
        <v>0</v>
      </c>
      <c r="D34">
        <v>0</v>
      </c>
      <c r="E34">
        <v>10</v>
      </c>
      <c r="F34">
        <v>1</v>
      </c>
      <c r="G34">
        <v>1.126417</v>
      </c>
      <c r="H34">
        <v>1.4164E-2</v>
      </c>
      <c r="I34">
        <v>9.4599999999999997E-3</v>
      </c>
      <c r="J34">
        <v>1.0510000000000001E-3</v>
      </c>
      <c r="K34" s="10" t="str">
        <f t="shared" si="1"/>
        <v>5</v>
      </c>
      <c r="L34" t="s">
        <v>41</v>
      </c>
      <c r="M34" t="s">
        <v>42</v>
      </c>
      <c r="N3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34" s="10" t="e">
        <f>VLOOKUP(TableOMP[[#This Row],[Label]],TableAvg[],2,FALSE)</f>
        <v>#N/A</v>
      </c>
      <c r="P34" s="10" t="e">
        <f>VLOOKUP(TableOMP[[#This Row],[Label]],TableAvg[],3,FALSE)</f>
        <v>#N/A</v>
      </c>
      <c r="Q34" s="10" t="e">
        <f>TableOMP[[#This Row],[Avg]]-$U$2*TableOMP[[#This Row],[StdDev]]</f>
        <v>#N/A</v>
      </c>
      <c r="R34" s="10" t="e">
        <f>TableOMP[[#This Row],[Avg]]+$U$2*TableOMP[[#This Row],[StdDev]]</f>
        <v>#N/A</v>
      </c>
      <c r="S34" s="10" t="e">
        <f>IF(AND(TableOMP[[#This Row],[total_time]]&gt;=TableOMP[[#This Row],[Low]], TableOMP[[#This Row],[total_time]]&lt;=TableOMP[[#This Row],[High]]),1,0)</f>
        <v>#N/A</v>
      </c>
    </row>
    <row r="35" spans="1:19" x14ac:dyDescent="0.25">
      <c r="A35" t="s">
        <v>17</v>
      </c>
      <c r="B35">
        <v>3200</v>
      </c>
      <c r="C35">
        <v>0</v>
      </c>
      <c r="D35">
        <v>0</v>
      </c>
      <c r="E35">
        <v>11</v>
      </c>
      <c r="F35">
        <v>1</v>
      </c>
      <c r="G35">
        <v>1.131035</v>
      </c>
      <c r="H35">
        <v>1.3295E-2</v>
      </c>
      <c r="I35">
        <v>9.2420000000000002E-3</v>
      </c>
      <c r="J35">
        <v>9.2400000000000002E-4</v>
      </c>
      <c r="K35" s="10" t="str">
        <f t="shared" si="1"/>
        <v>5</v>
      </c>
      <c r="L35" t="s">
        <v>41</v>
      </c>
      <c r="M35" t="s">
        <v>42</v>
      </c>
      <c r="N3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35" s="10" t="e">
        <f>VLOOKUP(TableOMP[[#This Row],[Label]],TableAvg[],2,FALSE)</f>
        <v>#N/A</v>
      </c>
      <c r="P35" s="10" t="e">
        <f>VLOOKUP(TableOMP[[#This Row],[Label]],TableAvg[],3,FALSE)</f>
        <v>#N/A</v>
      </c>
      <c r="Q35" s="10" t="e">
        <f>TableOMP[[#This Row],[Avg]]-$U$2*TableOMP[[#This Row],[StdDev]]</f>
        <v>#N/A</v>
      </c>
      <c r="R35" s="10" t="e">
        <f>TableOMP[[#This Row],[Avg]]+$U$2*TableOMP[[#This Row],[StdDev]]</f>
        <v>#N/A</v>
      </c>
      <c r="S35" s="10" t="e">
        <f>IF(AND(TableOMP[[#This Row],[total_time]]&gt;=TableOMP[[#This Row],[Low]], TableOMP[[#This Row],[total_time]]&lt;=TableOMP[[#This Row],[High]]),1,0)</f>
        <v>#N/A</v>
      </c>
    </row>
    <row r="36" spans="1:19" x14ac:dyDescent="0.25">
      <c r="A36" t="s">
        <v>17</v>
      </c>
      <c r="B36">
        <v>4525</v>
      </c>
      <c r="C36">
        <v>0</v>
      </c>
      <c r="D36">
        <v>0</v>
      </c>
      <c r="E36">
        <v>12</v>
      </c>
      <c r="F36">
        <v>1</v>
      </c>
      <c r="G36">
        <v>1.161046</v>
      </c>
      <c r="H36">
        <v>2.5547E-2</v>
      </c>
      <c r="I36">
        <v>2.8420999999999998E-2</v>
      </c>
      <c r="J36">
        <v>2.5839999999999999E-3</v>
      </c>
      <c r="K36" s="10" t="str">
        <f t="shared" si="1"/>
        <v>5</v>
      </c>
      <c r="L36" t="s">
        <v>41</v>
      </c>
      <c r="M36" t="s">
        <v>42</v>
      </c>
      <c r="N3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36" s="10" t="e">
        <f>VLOOKUP(TableOMP[[#This Row],[Label]],TableAvg[],2,FALSE)</f>
        <v>#N/A</v>
      </c>
      <c r="P36" s="10" t="e">
        <f>VLOOKUP(TableOMP[[#This Row],[Label]],TableAvg[],3,FALSE)</f>
        <v>#N/A</v>
      </c>
      <c r="Q36" s="10" t="e">
        <f>TableOMP[[#This Row],[Avg]]-$U$2*TableOMP[[#This Row],[StdDev]]</f>
        <v>#N/A</v>
      </c>
      <c r="R36" s="10" t="e">
        <f>TableOMP[[#This Row],[Avg]]+$U$2*TableOMP[[#This Row],[StdDev]]</f>
        <v>#N/A</v>
      </c>
      <c r="S36" s="10" t="e">
        <f>IF(AND(TableOMP[[#This Row],[total_time]]&gt;=TableOMP[[#This Row],[Low]], TableOMP[[#This Row],[total_time]]&lt;=TableOMP[[#This Row],[High]]),1,0)</f>
        <v>#N/A</v>
      </c>
    </row>
    <row r="37" spans="1:19" x14ac:dyDescent="0.25">
      <c r="A37" t="s">
        <v>17</v>
      </c>
      <c r="B37">
        <v>6400</v>
      </c>
      <c r="C37">
        <v>0</v>
      </c>
      <c r="D37">
        <v>0</v>
      </c>
      <c r="E37">
        <v>13</v>
      </c>
      <c r="F37">
        <v>1</v>
      </c>
      <c r="G37">
        <v>1.2414160000000001</v>
      </c>
      <c r="H37">
        <v>5.6285000000000002E-2</v>
      </c>
      <c r="I37">
        <v>3.4182999999999998E-2</v>
      </c>
      <c r="J37">
        <v>2.849E-3</v>
      </c>
      <c r="K37" s="10" t="str">
        <f t="shared" si="1"/>
        <v>5</v>
      </c>
      <c r="L37" t="s">
        <v>41</v>
      </c>
      <c r="M37" t="s">
        <v>42</v>
      </c>
      <c r="N3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37" s="10" t="e">
        <f>VLOOKUP(TableOMP[[#This Row],[Label]],TableAvg[],2,FALSE)</f>
        <v>#N/A</v>
      </c>
      <c r="P37" s="10" t="e">
        <f>VLOOKUP(TableOMP[[#This Row],[Label]],TableAvg[],3,FALSE)</f>
        <v>#N/A</v>
      </c>
      <c r="Q37" s="10" t="e">
        <f>TableOMP[[#This Row],[Avg]]-$U$2*TableOMP[[#This Row],[StdDev]]</f>
        <v>#N/A</v>
      </c>
      <c r="R37" s="10" t="e">
        <f>TableOMP[[#This Row],[Avg]]+$U$2*TableOMP[[#This Row],[StdDev]]</f>
        <v>#N/A</v>
      </c>
      <c r="S37" s="10" t="e">
        <f>IF(AND(TableOMP[[#This Row],[total_time]]&gt;=TableOMP[[#This Row],[Low]], TableOMP[[#This Row],[total_time]]&lt;=TableOMP[[#This Row],[High]]),1,0)</f>
        <v>#N/A</v>
      </c>
    </row>
    <row r="38" spans="1:19" x14ac:dyDescent="0.25">
      <c r="A38" t="s">
        <v>17</v>
      </c>
      <c r="B38">
        <v>9051</v>
      </c>
      <c r="C38">
        <v>0</v>
      </c>
      <c r="D38">
        <v>0</v>
      </c>
      <c r="E38">
        <v>14</v>
      </c>
      <c r="F38">
        <v>1</v>
      </c>
      <c r="G38">
        <v>1.293309</v>
      </c>
      <c r="H38">
        <v>8.4583000000000005E-2</v>
      </c>
      <c r="I38">
        <v>0.146145</v>
      </c>
      <c r="J38">
        <v>1.1242E-2</v>
      </c>
      <c r="K38" s="10" t="str">
        <f t="shared" si="1"/>
        <v>5</v>
      </c>
      <c r="L38" t="s">
        <v>41</v>
      </c>
      <c r="M38" t="s">
        <v>42</v>
      </c>
      <c r="N3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38" s="10" t="e">
        <f>VLOOKUP(TableOMP[[#This Row],[Label]],TableAvg[],2,FALSE)</f>
        <v>#N/A</v>
      </c>
      <c r="P38" s="10" t="e">
        <f>VLOOKUP(TableOMP[[#This Row],[Label]],TableAvg[],3,FALSE)</f>
        <v>#N/A</v>
      </c>
      <c r="Q38" s="10" t="e">
        <f>TableOMP[[#This Row],[Avg]]-$U$2*TableOMP[[#This Row],[StdDev]]</f>
        <v>#N/A</v>
      </c>
      <c r="R38" s="10" t="e">
        <f>TableOMP[[#This Row],[Avg]]+$U$2*TableOMP[[#This Row],[StdDev]]</f>
        <v>#N/A</v>
      </c>
      <c r="S38" s="10" t="e">
        <f>IF(AND(TableOMP[[#This Row],[total_time]]&gt;=TableOMP[[#This Row],[Low]], TableOMP[[#This Row],[total_time]]&lt;=TableOMP[[#This Row],[High]]),1,0)</f>
        <v>#N/A</v>
      </c>
    </row>
    <row r="39" spans="1:19" x14ac:dyDescent="0.25">
      <c r="A39" t="s">
        <v>17</v>
      </c>
      <c r="B39">
        <v>12800</v>
      </c>
      <c r="C39">
        <v>0</v>
      </c>
      <c r="D39">
        <v>0</v>
      </c>
      <c r="E39">
        <v>15</v>
      </c>
      <c r="F39">
        <v>1</v>
      </c>
      <c r="G39">
        <v>1.4665550000000001</v>
      </c>
      <c r="H39">
        <v>0.156669</v>
      </c>
      <c r="I39">
        <v>0.21302099999999999</v>
      </c>
      <c r="J39">
        <v>1.5216E-2</v>
      </c>
      <c r="K39" s="10" t="str">
        <f t="shared" si="1"/>
        <v>5</v>
      </c>
      <c r="L39" t="s">
        <v>41</v>
      </c>
      <c r="M39" t="s">
        <v>42</v>
      </c>
      <c r="N3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39" s="10" t="e">
        <f>VLOOKUP(TableOMP[[#This Row],[Label]],TableAvg[],2,FALSE)</f>
        <v>#N/A</v>
      </c>
      <c r="P39" s="10" t="e">
        <f>VLOOKUP(TableOMP[[#This Row],[Label]],TableAvg[],3,FALSE)</f>
        <v>#N/A</v>
      </c>
      <c r="Q39" s="10" t="e">
        <f>TableOMP[[#This Row],[Avg]]-$U$2*TableOMP[[#This Row],[StdDev]]</f>
        <v>#N/A</v>
      </c>
      <c r="R39" s="10" t="e">
        <f>TableOMP[[#This Row],[Avg]]+$U$2*TableOMP[[#This Row],[StdDev]]</f>
        <v>#N/A</v>
      </c>
      <c r="S39" s="10" t="e">
        <f>IF(AND(TableOMP[[#This Row],[total_time]]&gt;=TableOMP[[#This Row],[Low]], TableOMP[[#This Row],[total_time]]&lt;=TableOMP[[#This Row],[High]]),1,0)</f>
        <v>#N/A</v>
      </c>
    </row>
    <row r="40" spans="1:19" x14ac:dyDescent="0.25">
      <c r="A40" t="s">
        <v>17</v>
      </c>
      <c r="B40">
        <v>18102</v>
      </c>
      <c r="C40">
        <v>0</v>
      </c>
      <c r="D40">
        <v>0</v>
      </c>
      <c r="E40">
        <v>16</v>
      </c>
      <c r="F40">
        <v>1</v>
      </c>
      <c r="G40">
        <v>1.7853969999999999</v>
      </c>
      <c r="H40">
        <v>0.317801</v>
      </c>
      <c r="I40">
        <v>0.43418400000000001</v>
      </c>
      <c r="J40">
        <v>2.8946E-2</v>
      </c>
      <c r="K40" s="10" t="str">
        <f t="shared" si="1"/>
        <v>5</v>
      </c>
      <c r="L40" t="s">
        <v>41</v>
      </c>
      <c r="M40" t="s">
        <v>42</v>
      </c>
      <c r="N4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40" s="10" t="e">
        <f>VLOOKUP(TableOMP[[#This Row],[Label]],TableAvg[],2,FALSE)</f>
        <v>#N/A</v>
      </c>
      <c r="P40" s="10" t="e">
        <f>VLOOKUP(TableOMP[[#This Row],[Label]],TableAvg[],3,FALSE)</f>
        <v>#N/A</v>
      </c>
      <c r="Q40" s="10" t="e">
        <f>TableOMP[[#This Row],[Avg]]-$U$2*TableOMP[[#This Row],[StdDev]]</f>
        <v>#N/A</v>
      </c>
      <c r="R40" s="10" t="e">
        <f>TableOMP[[#This Row],[Avg]]+$U$2*TableOMP[[#This Row],[StdDev]]</f>
        <v>#N/A</v>
      </c>
      <c r="S40" s="10" t="e">
        <f>IF(AND(TableOMP[[#This Row],[total_time]]&gt;=TableOMP[[#This Row],[Low]], TableOMP[[#This Row],[total_time]]&lt;=TableOMP[[#This Row],[High]]),1,0)</f>
        <v>#N/A</v>
      </c>
    </row>
    <row r="41" spans="1:19" x14ac:dyDescent="0.25">
      <c r="A41" t="s">
        <v>17</v>
      </c>
      <c r="B41">
        <v>25600</v>
      </c>
      <c r="C41">
        <v>0</v>
      </c>
      <c r="D41">
        <v>0</v>
      </c>
      <c r="E41">
        <v>17</v>
      </c>
      <c r="F41">
        <v>1</v>
      </c>
      <c r="G41">
        <v>2.4054090000000001</v>
      </c>
      <c r="H41">
        <v>0.61494899999999997</v>
      </c>
      <c r="I41">
        <v>0.77458700000000003</v>
      </c>
      <c r="J41">
        <v>4.8411999999999997E-2</v>
      </c>
      <c r="K41" s="10" t="str">
        <f t="shared" si="1"/>
        <v>5</v>
      </c>
      <c r="L41" t="s">
        <v>41</v>
      </c>
      <c r="M41" t="s">
        <v>42</v>
      </c>
      <c r="N4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41" s="10" t="e">
        <f>VLOOKUP(TableOMP[[#This Row],[Label]],TableAvg[],2,FALSE)</f>
        <v>#N/A</v>
      </c>
      <c r="P41" s="10" t="e">
        <f>VLOOKUP(TableOMP[[#This Row],[Label]],TableAvg[],3,FALSE)</f>
        <v>#N/A</v>
      </c>
      <c r="Q41" s="10" t="e">
        <f>TableOMP[[#This Row],[Avg]]-$U$2*TableOMP[[#This Row],[StdDev]]</f>
        <v>#N/A</v>
      </c>
      <c r="R41" s="10" t="e">
        <f>TableOMP[[#This Row],[Avg]]+$U$2*TableOMP[[#This Row],[StdDev]]</f>
        <v>#N/A</v>
      </c>
      <c r="S41" s="10" t="e">
        <f>IF(AND(TableOMP[[#This Row],[total_time]]&gt;=TableOMP[[#This Row],[Low]], TableOMP[[#This Row],[total_time]]&lt;=TableOMP[[#This Row],[High]]),1,0)</f>
        <v>#N/A</v>
      </c>
    </row>
    <row r="42" spans="1:19" x14ac:dyDescent="0.25">
      <c r="A42" t="s">
        <v>17</v>
      </c>
      <c r="B42">
        <v>36204</v>
      </c>
      <c r="C42">
        <v>0</v>
      </c>
      <c r="D42">
        <v>0</v>
      </c>
      <c r="E42">
        <v>18</v>
      </c>
      <c r="F42">
        <v>1</v>
      </c>
      <c r="G42">
        <v>3.5756250000000001</v>
      </c>
      <c r="H42">
        <v>1.2108890000000001</v>
      </c>
      <c r="I42">
        <v>1.3902429999999999</v>
      </c>
      <c r="J42">
        <v>8.1779000000000004E-2</v>
      </c>
      <c r="K42" s="10" t="str">
        <f t="shared" si="1"/>
        <v>5</v>
      </c>
      <c r="L42" t="s">
        <v>41</v>
      </c>
      <c r="M42" t="s">
        <v>42</v>
      </c>
      <c r="N4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42" s="10" t="e">
        <f>VLOOKUP(TableOMP[[#This Row],[Label]],TableAvg[],2,FALSE)</f>
        <v>#N/A</v>
      </c>
      <c r="P42" s="10" t="e">
        <f>VLOOKUP(TableOMP[[#This Row],[Label]],TableAvg[],3,FALSE)</f>
        <v>#N/A</v>
      </c>
      <c r="Q42" s="10" t="e">
        <f>TableOMP[[#This Row],[Avg]]-$U$2*TableOMP[[#This Row],[StdDev]]</f>
        <v>#N/A</v>
      </c>
      <c r="R42" s="10" t="e">
        <f>TableOMP[[#This Row],[Avg]]+$U$2*TableOMP[[#This Row],[StdDev]]</f>
        <v>#N/A</v>
      </c>
      <c r="S42" s="10" t="e">
        <f>IF(AND(TableOMP[[#This Row],[total_time]]&gt;=TableOMP[[#This Row],[Low]], TableOMP[[#This Row],[total_time]]&lt;=TableOMP[[#This Row],[High]]),1,0)</f>
        <v>#N/A</v>
      </c>
    </row>
    <row r="43" spans="1:19" x14ac:dyDescent="0.25">
      <c r="A43" t="s">
        <v>17</v>
      </c>
      <c r="B43">
        <v>51200</v>
      </c>
      <c r="C43">
        <v>0</v>
      </c>
      <c r="D43">
        <v>0</v>
      </c>
      <c r="E43">
        <v>19</v>
      </c>
      <c r="F43">
        <v>1</v>
      </c>
      <c r="G43">
        <v>5.6504779999999997</v>
      </c>
      <c r="H43">
        <v>2.2734730000000001</v>
      </c>
      <c r="I43">
        <v>2.8858809999999999</v>
      </c>
      <c r="J43">
        <v>0.160327</v>
      </c>
      <c r="K43" s="10" t="str">
        <f t="shared" si="1"/>
        <v>5</v>
      </c>
      <c r="L43" t="s">
        <v>41</v>
      </c>
      <c r="M43" t="s">
        <v>42</v>
      </c>
      <c r="N4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43" s="10" t="e">
        <f>VLOOKUP(TableOMP[[#This Row],[Label]],TableAvg[],2,FALSE)</f>
        <v>#N/A</v>
      </c>
      <c r="P43" s="10" t="e">
        <f>VLOOKUP(TableOMP[[#This Row],[Label]],TableAvg[],3,FALSE)</f>
        <v>#N/A</v>
      </c>
      <c r="Q43" s="10" t="e">
        <f>TableOMP[[#This Row],[Avg]]-$U$2*TableOMP[[#This Row],[StdDev]]</f>
        <v>#N/A</v>
      </c>
      <c r="R43" s="10" t="e">
        <f>TableOMP[[#This Row],[Avg]]+$U$2*TableOMP[[#This Row],[StdDev]]</f>
        <v>#N/A</v>
      </c>
      <c r="S43" s="10" t="e">
        <f>IF(AND(TableOMP[[#This Row],[total_time]]&gt;=TableOMP[[#This Row],[Low]], TableOMP[[#This Row],[total_time]]&lt;=TableOMP[[#This Row],[High]]),1,0)</f>
        <v>#N/A</v>
      </c>
    </row>
    <row r="44" spans="1:19" x14ac:dyDescent="0.25">
      <c r="A44" t="s">
        <v>17</v>
      </c>
      <c r="B44">
        <v>72408</v>
      </c>
      <c r="C44">
        <v>0</v>
      </c>
      <c r="D44">
        <v>0</v>
      </c>
      <c r="E44">
        <v>20</v>
      </c>
      <c r="F44">
        <v>1</v>
      </c>
      <c r="G44">
        <v>10.049576999999999</v>
      </c>
      <c r="H44">
        <v>4.6764770000000002</v>
      </c>
      <c r="I44">
        <v>5.505916</v>
      </c>
      <c r="J44">
        <v>0.28978500000000001</v>
      </c>
      <c r="K44" s="10" t="str">
        <f t="shared" si="1"/>
        <v>5</v>
      </c>
      <c r="L44" t="s">
        <v>41</v>
      </c>
      <c r="M44" t="s">
        <v>42</v>
      </c>
      <c r="N4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44" s="10" t="e">
        <f>VLOOKUP(TableOMP[[#This Row],[Label]],TableAvg[],2,FALSE)</f>
        <v>#N/A</v>
      </c>
      <c r="P44" s="10" t="e">
        <f>VLOOKUP(TableOMP[[#This Row],[Label]],TableAvg[],3,FALSE)</f>
        <v>#N/A</v>
      </c>
      <c r="Q44" s="10" t="e">
        <f>TableOMP[[#This Row],[Avg]]-$U$2*TableOMP[[#This Row],[StdDev]]</f>
        <v>#N/A</v>
      </c>
      <c r="R44" s="10" t="e">
        <f>TableOMP[[#This Row],[Avg]]+$U$2*TableOMP[[#This Row],[StdDev]]</f>
        <v>#N/A</v>
      </c>
      <c r="S44" s="10" t="e">
        <f>IF(AND(TableOMP[[#This Row],[total_time]]&gt;=TableOMP[[#This Row],[Low]], TableOMP[[#This Row],[total_time]]&lt;=TableOMP[[#This Row],[High]]),1,0)</f>
        <v>#N/A</v>
      </c>
    </row>
    <row r="45" spans="1:19" x14ac:dyDescent="0.25">
      <c r="A45" t="s">
        <v>17</v>
      </c>
      <c r="B45">
        <v>102400</v>
      </c>
      <c r="C45">
        <v>0</v>
      </c>
      <c r="D45">
        <v>0</v>
      </c>
      <c r="E45">
        <v>21</v>
      </c>
      <c r="F45">
        <v>1</v>
      </c>
      <c r="G45">
        <v>19.293481</v>
      </c>
      <c r="H45">
        <v>10.114602</v>
      </c>
      <c r="I45">
        <v>11.97481</v>
      </c>
      <c r="J45">
        <v>0.59874000000000005</v>
      </c>
      <c r="K45" s="10" t="str">
        <f t="shared" si="1"/>
        <v>5</v>
      </c>
      <c r="L45" t="s">
        <v>41</v>
      </c>
      <c r="M45" t="s">
        <v>42</v>
      </c>
      <c r="N4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45" s="10" t="e">
        <f>VLOOKUP(TableOMP[[#This Row],[Label]],TableAvg[],2,FALSE)</f>
        <v>#N/A</v>
      </c>
      <c r="P45" s="10" t="e">
        <f>VLOOKUP(TableOMP[[#This Row],[Label]],TableAvg[],3,FALSE)</f>
        <v>#N/A</v>
      </c>
      <c r="Q45" s="10" t="e">
        <f>TableOMP[[#This Row],[Avg]]-$U$2*TableOMP[[#This Row],[StdDev]]</f>
        <v>#N/A</v>
      </c>
      <c r="R45" s="10" t="e">
        <f>TableOMP[[#This Row],[Avg]]+$U$2*TableOMP[[#This Row],[StdDev]]</f>
        <v>#N/A</v>
      </c>
      <c r="S45" s="10" t="e">
        <f>IF(AND(TableOMP[[#This Row],[total_time]]&gt;=TableOMP[[#This Row],[Low]], TableOMP[[#This Row],[total_time]]&lt;=TableOMP[[#This Row],[High]]),1,0)</f>
        <v>#N/A</v>
      </c>
    </row>
    <row r="46" spans="1:19" x14ac:dyDescent="0.25">
      <c r="A46" t="s">
        <v>17</v>
      </c>
      <c r="B46">
        <v>144815</v>
      </c>
      <c r="C46">
        <v>0</v>
      </c>
      <c r="D46">
        <v>0</v>
      </c>
      <c r="E46">
        <v>22</v>
      </c>
      <c r="F46">
        <v>1</v>
      </c>
      <c r="G46">
        <v>40.651629</v>
      </c>
      <c r="H46">
        <v>21.630703</v>
      </c>
      <c r="I46">
        <v>24.793455000000002</v>
      </c>
      <c r="J46">
        <v>1.1806410000000001</v>
      </c>
      <c r="K46" s="10" t="str">
        <f t="shared" si="1"/>
        <v>5</v>
      </c>
      <c r="L46" t="s">
        <v>41</v>
      </c>
      <c r="M46" t="s">
        <v>42</v>
      </c>
      <c r="N4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46" s="10" t="e">
        <f>VLOOKUP(TableOMP[[#This Row],[Label]],TableAvg[],2,FALSE)</f>
        <v>#N/A</v>
      </c>
      <c r="P46" s="10" t="e">
        <f>VLOOKUP(TableOMP[[#This Row],[Label]],TableAvg[],3,FALSE)</f>
        <v>#N/A</v>
      </c>
      <c r="Q46" s="10" t="e">
        <f>TableOMP[[#This Row],[Avg]]-$U$2*TableOMP[[#This Row],[StdDev]]</f>
        <v>#N/A</v>
      </c>
      <c r="R46" s="10" t="e">
        <f>TableOMP[[#This Row],[Avg]]+$U$2*TableOMP[[#This Row],[StdDev]]</f>
        <v>#N/A</v>
      </c>
      <c r="S46" s="10" t="e">
        <f>IF(AND(TableOMP[[#This Row],[total_time]]&gt;=TableOMP[[#This Row],[Low]], TableOMP[[#This Row],[total_time]]&lt;=TableOMP[[#This Row],[High]]),1,0)</f>
        <v>#N/A</v>
      </c>
    </row>
    <row r="47" spans="1:19" x14ac:dyDescent="0.25">
      <c r="A47" t="s">
        <v>17</v>
      </c>
      <c r="B47">
        <v>204800</v>
      </c>
      <c r="C47">
        <v>0</v>
      </c>
      <c r="D47">
        <v>0</v>
      </c>
      <c r="E47">
        <v>23</v>
      </c>
      <c r="F47">
        <v>1</v>
      </c>
      <c r="G47">
        <v>102.27620899999999</v>
      </c>
      <c r="H47">
        <v>68.892443999999998</v>
      </c>
      <c r="I47">
        <v>61.048924999999997</v>
      </c>
      <c r="J47">
        <v>2.7749510000000002</v>
      </c>
      <c r="K47" s="10" t="str">
        <f t="shared" si="1"/>
        <v>5</v>
      </c>
      <c r="L47" t="s">
        <v>41</v>
      </c>
      <c r="M47" t="s">
        <v>42</v>
      </c>
      <c r="N4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47" s="10" t="e">
        <f>VLOOKUP(TableOMP[[#This Row],[Label]],TableAvg[],2,FALSE)</f>
        <v>#N/A</v>
      </c>
      <c r="P47" s="10" t="e">
        <f>VLOOKUP(TableOMP[[#This Row],[Label]],TableAvg[],3,FALSE)</f>
        <v>#N/A</v>
      </c>
      <c r="Q47" s="10" t="e">
        <f>TableOMP[[#This Row],[Avg]]-$U$2*TableOMP[[#This Row],[StdDev]]</f>
        <v>#N/A</v>
      </c>
      <c r="R47" s="10" t="e">
        <f>TableOMP[[#This Row],[Avg]]+$U$2*TableOMP[[#This Row],[StdDev]]</f>
        <v>#N/A</v>
      </c>
      <c r="S47" s="10" t="e">
        <f>IF(AND(TableOMP[[#This Row],[total_time]]&gt;=TableOMP[[#This Row],[Low]], TableOMP[[#This Row],[total_time]]&lt;=TableOMP[[#This Row],[High]]),1,0)</f>
        <v>#N/A</v>
      </c>
    </row>
    <row r="48" spans="1:19" x14ac:dyDescent="0.25">
      <c r="A48" t="s">
        <v>17</v>
      </c>
      <c r="B48">
        <v>289631</v>
      </c>
      <c r="C48">
        <v>0</v>
      </c>
      <c r="D48">
        <v>0</v>
      </c>
      <c r="E48">
        <v>24</v>
      </c>
      <c r="F48">
        <v>1</v>
      </c>
      <c r="G48">
        <v>401.35363599999999</v>
      </c>
      <c r="H48">
        <v>336.93731600000001</v>
      </c>
      <c r="I48">
        <v>382.62365599999998</v>
      </c>
      <c r="J48">
        <v>16.635811</v>
      </c>
      <c r="K48" s="10" t="str">
        <f t="shared" si="1"/>
        <v>5</v>
      </c>
      <c r="L48" t="s">
        <v>41</v>
      </c>
      <c r="M48" t="s">
        <v>42</v>
      </c>
      <c r="N4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48" s="10" t="e">
        <f>VLOOKUP(TableOMP[[#This Row],[Label]],TableAvg[],2,FALSE)</f>
        <v>#N/A</v>
      </c>
      <c r="P48" s="10" t="e">
        <f>VLOOKUP(TableOMP[[#This Row],[Label]],TableAvg[],3,FALSE)</f>
        <v>#N/A</v>
      </c>
      <c r="Q48" s="10" t="e">
        <f>TableOMP[[#This Row],[Avg]]-$U$2*TableOMP[[#This Row],[StdDev]]</f>
        <v>#N/A</v>
      </c>
      <c r="R48" s="10" t="e">
        <f>TableOMP[[#This Row],[Avg]]+$U$2*TableOMP[[#This Row],[StdDev]]</f>
        <v>#N/A</v>
      </c>
      <c r="S48" s="10" t="e">
        <f>IF(AND(TableOMP[[#This Row],[total_time]]&gt;=TableOMP[[#This Row],[Low]], TableOMP[[#This Row],[total_time]]&lt;=TableOMP[[#This Row],[High]]),1,0)</f>
        <v>#N/A</v>
      </c>
    </row>
    <row r="49" spans="1:19" x14ac:dyDescent="0.25">
      <c r="A49" t="s">
        <v>17</v>
      </c>
      <c r="B49">
        <v>100</v>
      </c>
      <c r="C49">
        <v>0</v>
      </c>
      <c r="D49">
        <v>0</v>
      </c>
      <c r="E49">
        <v>1</v>
      </c>
      <c r="F49">
        <v>1</v>
      </c>
      <c r="G49">
        <v>1.045404</v>
      </c>
      <c r="H49">
        <v>2.2239999999999998E-3</v>
      </c>
      <c r="I49">
        <v>0</v>
      </c>
      <c r="J49">
        <v>0</v>
      </c>
      <c r="K49" s="10" t="str">
        <f t="shared" si="1"/>
        <v>5</v>
      </c>
      <c r="L49" t="s">
        <v>41</v>
      </c>
      <c r="M49" t="s">
        <v>42</v>
      </c>
      <c r="N4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49" s="10" t="e">
        <f>VLOOKUP(TableOMP[[#This Row],[Label]],TableAvg[],2,FALSE)</f>
        <v>#N/A</v>
      </c>
      <c r="P49" s="10" t="e">
        <f>VLOOKUP(TableOMP[[#This Row],[Label]],TableAvg[],3,FALSE)</f>
        <v>#N/A</v>
      </c>
      <c r="Q49" s="10" t="e">
        <f>TableOMP[[#This Row],[Avg]]-$U$2*TableOMP[[#This Row],[StdDev]]</f>
        <v>#N/A</v>
      </c>
      <c r="R49" s="10" t="e">
        <f>TableOMP[[#This Row],[Avg]]+$U$2*TableOMP[[#This Row],[StdDev]]</f>
        <v>#N/A</v>
      </c>
      <c r="S49" s="10" t="e">
        <f>IF(AND(TableOMP[[#This Row],[total_time]]&gt;=TableOMP[[#This Row],[Low]], TableOMP[[#This Row],[total_time]]&lt;=TableOMP[[#This Row],[High]]),1,0)</f>
        <v>#N/A</v>
      </c>
    </row>
    <row r="50" spans="1:19" x14ac:dyDescent="0.25">
      <c r="A50" t="s">
        <v>17</v>
      </c>
      <c r="B50">
        <v>141</v>
      </c>
      <c r="C50">
        <v>0</v>
      </c>
      <c r="D50">
        <v>0</v>
      </c>
      <c r="E50">
        <v>2</v>
      </c>
      <c r="F50">
        <v>1</v>
      </c>
      <c r="G50">
        <v>1.0363599999999999</v>
      </c>
      <c r="H50">
        <v>1.508E-3</v>
      </c>
      <c r="I50">
        <v>7.5500000000000003E-4</v>
      </c>
      <c r="J50">
        <v>7.5500000000000003E-4</v>
      </c>
      <c r="K50" s="10" t="str">
        <f t="shared" si="1"/>
        <v>5</v>
      </c>
      <c r="L50" t="s">
        <v>41</v>
      </c>
      <c r="M50" t="s">
        <v>42</v>
      </c>
      <c r="N5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50" s="10" t="e">
        <f>VLOOKUP(TableOMP[[#This Row],[Label]],TableAvg[],2,FALSE)</f>
        <v>#N/A</v>
      </c>
      <c r="P50" s="10" t="e">
        <f>VLOOKUP(TableOMP[[#This Row],[Label]],TableAvg[],3,FALSE)</f>
        <v>#N/A</v>
      </c>
      <c r="Q50" s="10" t="e">
        <f>TableOMP[[#This Row],[Avg]]-$U$2*TableOMP[[#This Row],[StdDev]]</f>
        <v>#N/A</v>
      </c>
      <c r="R50" s="10" t="e">
        <f>TableOMP[[#This Row],[Avg]]+$U$2*TableOMP[[#This Row],[StdDev]]</f>
        <v>#N/A</v>
      </c>
      <c r="S50" s="10" t="e">
        <f>IF(AND(TableOMP[[#This Row],[total_time]]&gt;=TableOMP[[#This Row],[Low]], TableOMP[[#This Row],[total_time]]&lt;=TableOMP[[#This Row],[High]]),1,0)</f>
        <v>#N/A</v>
      </c>
    </row>
    <row r="51" spans="1:19" x14ac:dyDescent="0.25">
      <c r="A51" t="s">
        <v>17</v>
      </c>
      <c r="B51">
        <v>200</v>
      </c>
      <c r="C51">
        <v>0</v>
      </c>
      <c r="D51">
        <v>0</v>
      </c>
      <c r="E51">
        <v>3</v>
      </c>
      <c r="F51">
        <v>1</v>
      </c>
      <c r="G51">
        <v>1.0403709999999999</v>
      </c>
      <c r="H51">
        <v>1.438E-3</v>
      </c>
      <c r="I51">
        <v>1.3879999999999999E-3</v>
      </c>
      <c r="J51">
        <v>6.9399999999999996E-4</v>
      </c>
      <c r="K51" s="10" t="str">
        <f t="shared" si="1"/>
        <v>5</v>
      </c>
      <c r="L51" t="s">
        <v>41</v>
      </c>
      <c r="M51" t="s">
        <v>42</v>
      </c>
      <c r="N5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51" s="10" t="e">
        <f>VLOOKUP(TableOMP[[#This Row],[Label]],TableAvg[],2,FALSE)</f>
        <v>#N/A</v>
      </c>
      <c r="P51" s="10" t="e">
        <f>VLOOKUP(TableOMP[[#This Row],[Label]],TableAvg[],3,FALSE)</f>
        <v>#N/A</v>
      </c>
      <c r="Q51" s="10" t="e">
        <f>TableOMP[[#This Row],[Avg]]-$U$2*TableOMP[[#This Row],[StdDev]]</f>
        <v>#N/A</v>
      </c>
      <c r="R51" s="10" t="e">
        <f>TableOMP[[#This Row],[Avg]]+$U$2*TableOMP[[#This Row],[StdDev]]</f>
        <v>#N/A</v>
      </c>
      <c r="S51" s="10" t="e">
        <f>IF(AND(TableOMP[[#This Row],[total_time]]&gt;=TableOMP[[#This Row],[Low]], TableOMP[[#This Row],[total_time]]&lt;=TableOMP[[#This Row],[High]]),1,0)</f>
        <v>#N/A</v>
      </c>
    </row>
    <row r="52" spans="1:19" x14ac:dyDescent="0.25">
      <c r="A52" t="s">
        <v>17</v>
      </c>
      <c r="B52">
        <v>283</v>
      </c>
      <c r="C52">
        <v>0</v>
      </c>
      <c r="D52">
        <v>0</v>
      </c>
      <c r="E52">
        <v>4</v>
      </c>
      <c r="F52">
        <v>1</v>
      </c>
      <c r="G52">
        <v>1.043558</v>
      </c>
      <c r="H52">
        <v>1.872E-3</v>
      </c>
      <c r="I52">
        <v>3.398E-3</v>
      </c>
      <c r="J52">
        <v>1.1329999999999999E-3</v>
      </c>
      <c r="K52" s="10" t="str">
        <f t="shared" si="1"/>
        <v>5</v>
      </c>
      <c r="L52" t="s">
        <v>41</v>
      </c>
      <c r="M52" t="s">
        <v>42</v>
      </c>
      <c r="N5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52" s="10" t="e">
        <f>VLOOKUP(TableOMP[[#This Row],[Label]],TableAvg[],2,FALSE)</f>
        <v>#N/A</v>
      </c>
      <c r="P52" s="10" t="e">
        <f>VLOOKUP(TableOMP[[#This Row],[Label]],TableAvg[],3,FALSE)</f>
        <v>#N/A</v>
      </c>
      <c r="Q52" s="10" t="e">
        <f>TableOMP[[#This Row],[Avg]]-$U$2*TableOMP[[#This Row],[StdDev]]</f>
        <v>#N/A</v>
      </c>
      <c r="R52" s="10" t="e">
        <f>TableOMP[[#This Row],[Avg]]+$U$2*TableOMP[[#This Row],[StdDev]]</f>
        <v>#N/A</v>
      </c>
      <c r="S52" s="10" t="e">
        <f>IF(AND(TableOMP[[#This Row],[total_time]]&gt;=TableOMP[[#This Row],[Low]], TableOMP[[#This Row],[total_time]]&lt;=TableOMP[[#This Row],[High]]),1,0)</f>
        <v>#N/A</v>
      </c>
    </row>
    <row r="53" spans="1:19" x14ac:dyDescent="0.25">
      <c r="A53" t="s">
        <v>17</v>
      </c>
      <c r="B53">
        <v>400</v>
      </c>
      <c r="C53">
        <v>0</v>
      </c>
      <c r="D53">
        <v>0</v>
      </c>
      <c r="E53">
        <v>5</v>
      </c>
      <c r="F53">
        <v>1</v>
      </c>
      <c r="G53">
        <v>1.050592</v>
      </c>
      <c r="H53">
        <v>2.6740000000000002E-3</v>
      </c>
      <c r="I53">
        <v>5.7540000000000004E-3</v>
      </c>
      <c r="J53">
        <v>1.438E-3</v>
      </c>
      <c r="K53" s="10" t="str">
        <f t="shared" si="1"/>
        <v>5</v>
      </c>
      <c r="L53" t="s">
        <v>41</v>
      </c>
      <c r="M53" t="s">
        <v>42</v>
      </c>
      <c r="N5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53" s="10" t="e">
        <f>VLOOKUP(TableOMP[[#This Row],[Label]],TableAvg[],2,FALSE)</f>
        <v>#N/A</v>
      </c>
      <c r="P53" s="10" t="e">
        <f>VLOOKUP(TableOMP[[#This Row],[Label]],TableAvg[],3,FALSE)</f>
        <v>#N/A</v>
      </c>
      <c r="Q53" s="10" t="e">
        <f>TableOMP[[#This Row],[Avg]]-$U$2*TableOMP[[#This Row],[StdDev]]</f>
        <v>#N/A</v>
      </c>
      <c r="R53" s="10" t="e">
        <f>TableOMP[[#This Row],[Avg]]+$U$2*TableOMP[[#This Row],[StdDev]]</f>
        <v>#N/A</v>
      </c>
      <c r="S53" s="10" t="e">
        <f>IF(AND(TableOMP[[#This Row],[total_time]]&gt;=TableOMP[[#This Row],[Low]], TableOMP[[#This Row],[total_time]]&lt;=TableOMP[[#This Row],[High]]),1,0)</f>
        <v>#N/A</v>
      </c>
    </row>
    <row r="54" spans="1:19" x14ac:dyDescent="0.25">
      <c r="A54" t="s">
        <v>17</v>
      </c>
      <c r="B54">
        <v>566</v>
      </c>
      <c r="C54">
        <v>0</v>
      </c>
      <c r="D54">
        <v>0</v>
      </c>
      <c r="E54">
        <v>6</v>
      </c>
      <c r="F54">
        <v>1</v>
      </c>
      <c r="G54">
        <v>1.059712</v>
      </c>
      <c r="H54">
        <v>2.575E-3</v>
      </c>
      <c r="I54">
        <v>5.3790000000000001E-3</v>
      </c>
      <c r="J54">
        <v>1.0759999999999999E-3</v>
      </c>
      <c r="K54" s="10" t="str">
        <f t="shared" si="1"/>
        <v>5</v>
      </c>
      <c r="L54" t="s">
        <v>41</v>
      </c>
      <c r="M54" t="s">
        <v>42</v>
      </c>
      <c r="N5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54" s="10" t="e">
        <f>VLOOKUP(TableOMP[[#This Row],[Label]],TableAvg[],2,FALSE)</f>
        <v>#N/A</v>
      </c>
      <c r="P54" s="10" t="e">
        <f>VLOOKUP(TableOMP[[#This Row],[Label]],TableAvg[],3,FALSE)</f>
        <v>#N/A</v>
      </c>
      <c r="Q54" s="10" t="e">
        <f>TableOMP[[#This Row],[Avg]]-$U$2*TableOMP[[#This Row],[StdDev]]</f>
        <v>#N/A</v>
      </c>
      <c r="R54" s="10" t="e">
        <f>TableOMP[[#This Row],[Avg]]+$U$2*TableOMP[[#This Row],[StdDev]]</f>
        <v>#N/A</v>
      </c>
      <c r="S54" s="10" t="e">
        <f>IF(AND(TableOMP[[#This Row],[total_time]]&gt;=TableOMP[[#This Row],[Low]], TableOMP[[#This Row],[total_time]]&lt;=TableOMP[[#This Row],[High]]),1,0)</f>
        <v>#N/A</v>
      </c>
    </row>
    <row r="55" spans="1:19" x14ac:dyDescent="0.25">
      <c r="A55" t="s">
        <v>17</v>
      </c>
      <c r="B55">
        <v>800</v>
      </c>
      <c r="C55">
        <v>0</v>
      </c>
      <c r="D55">
        <v>0</v>
      </c>
      <c r="E55">
        <v>7</v>
      </c>
      <c r="F55">
        <v>1</v>
      </c>
      <c r="G55">
        <v>1.077693</v>
      </c>
      <c r="H55">
        <v>3.437E-3</v>
      </c>
      <c r="I55">
        <v>7.1789999999999996E-3</v>
      </c>
      <c r="J55">
        <v>1.196E-3</v>
      </c>
      <c r="K55" s="10" t="str">
        <f t="shared" si="1"/>
        <v>5</v>
      </c>
      <c r="L55" t="s">
        <v>41</v>
      </c>
      <c r="M55" t="s">
        <v>42</v>
      </c>
      <c r="N5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55" s="10" t="e">
        <f>VLOOKUP(TableOMP[[#This Row],[Label]],TableAvg[],2,FALSE)</f>
        <v>#N/A</v>
      </c>
      <c r="P55" s="10" t="e">
        <f>VLOOKUP(TableOMP[[#This Row],[Label]],TableAvg[],3,FALSE)</f>
        <v>#N/A</v>
      </c>
      <c r="Q55" s="10" t="e">
        <f>TableOMP[[#This Row],[Avg]]-$U$2*TableOMP[[#This Row],[StdDev]]</f>
        <v>#N/A</v>
      </c>
      <c r="R55" s="10" t="e">
        <f>TableOMP[[#This Row],[Avg]]+$U$2*TableOMP[[#This Row],[StdDev]]</f>
        <v>#N/A</v>
      </c>
      <c r="S55" s="10" t="e">
        <f>IF(AND(TableOMP[[#This Row],[total_time]]&gt;=TableOMP[[#This Row],[Low]], TableOMP[[#This Row],[total_time]]&lt;=TableOMP[[#This Row],[High]]),1,0)</f>
        <v>#N/A</v>
      </c>
    </row>
    <row r="56" spans="1:19" x14ac:dyDescent="0.25">
      <c r="A56" t="s">
        <v>17</v>
      </c>
      <c r="B56">
        <v>1131</v>
      </c>
      <c r="C56">
        <v>0</v>
      </c>
      <c r="D56">
        <v>0</v>
      </c>
      <c r="E56">
        <v>8</v>
      </c>
      <c r="F56">
        <v>1</v>
      </c>
      <c r="G56">
        <v>1.0628979999999999</v>
      </c>
      <c r="H56">
        <v>5.5019999999999999E-3</v>
      </c>
      <c r="I56">
        <v>1.1434E-2</v>
      </c>
      <c r="J56">
        <v>1.6329999999999999E-3</v>
      </c>
      <c r="K56" s="10" t="str">
        <f t="shared" si="1"/>
        <v>5</v>
      </c>
      <c r="L56" t="s">
        <v>41</v>
      </c>
      <c r="M56" t="s">
        <v>42</v>
      </c>
      <c r="N5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56" s="10" t="e">
        <f>VLOOKUP(TableOMP[[#This Row],[Label]],TableAvg[],2,FALSE)</f>
        <v>#N/A</v>
      </c>
      <c r="P56" s="10" t="e">
        <f>VLOOKUP(TableOMP[[#This Row],[Label]],TableAvg[],3,FALSE)</f>
        <v>#N/A</v>
      </c>
      <c r="Q56" s="10" t="e">
        <f>TableOMP[[#This Row],[Avg]]-$U$2*TableOMP[[#This Row],[StdDev]]</f>
        <v>#N/A</v>
      </c>
      <c r="R56" s="10" t="e">
        <f>TableOMP[[#This Row],[Avg]]+$U$2*TableOMP[[#This Row],[StdDev]]</f>
        <v>#N/A</v>
      </c>
      <c r="S56" s="10" t="e">
        <f>IF(AND(TableOMP[[#This Row],[total_time]]&gt;=TableOMP[[#This Row],[Low]], TableOMP[[#This Row],[total_time]]&lt;=TableOMP[[#This Row],[High]]),1,0)</f>
        <v>#N/A</v>
      </c>
    </row>
    <row r="57" spans="1:19" x14ac:dyDescent="0.25">
      <c r="A57" t="s">
        <v>17</v>
      </c>
      <c r="B57">
        <v>1600</v>
      </c>
      <c r="C57">
        <v>0</v>
      </c>
      <c r="D57">
        <v>0</v>
      </c>
      <c r="E57">
        <v>9</v>
      </c>
      <c r="F57">
        <v>1</v>
      </c>
      <c r="G57">
        <v>1.1115470000000001</v>
      </c>
      <c r="H57">
        <v>5.5820000000000002E-3</v>
      </c>
      <c r="I57">
        <v>6.1869999999999998E-3</v>
      </c>
      <c r="J57">
        <v>7.7300000000000003E-4</v>
      </c>
      <c r="K57" s="10" t="str">
        <f t="shared" si="1"/>
        <v>5</v>
      </c>
      <c r="L57" t="s">
        <v>41</v>
      </c>
      <c r="M57" t="s">
        <v>42</v>
      </c>
      <c r="N5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57" s="10" t="e">
        <f>VLOOKUP(TableOMP[[#This Row],[Label]],TableAvg[],2,FALSE)</f>
        <v>#N/A</v>
      </c>
      <c r="P57" s="10" t="e">
        <f>VLOOKUP(TableOMP[[#This Row],[Label]],TableAvg[],3,FALSE)</f>
        <v>#N/A</v>
      </c>
      <c r="Q57" s="10" t="e">
        <f>TableOMP[[#This Row],[Avg]]-$U$2*TableOMP[[#This Row],[StdDev]]</f>
        <v>#N/A</v>
      </c>
      <c r="R57" s="10" t="e">
        <f>TableOMP[[#This Row],[Avg]]+$U$2*TableOMP[[#This Row],[StdDev]]</f>
        <v>#N/A</v>
      </c>
      <c r="S57" s="10" t="e">
        <f>IF(AND(TableOMP[[#This Row],[total_time]]&gt;=TableOMP[[#This Row],[Low]], TableOMP[[#This Row],[total_time]]&lt;=TableOMP[[#This Row],[High]]),1,0)</f>
        <v>#N/A</v>
      </c>
    </row>
    <row r="58" spans="1:19" x14ac:dyDescent="0.25">
      <c r="A58" t="s">
        <v>17</v>
      </c>
      <c r="B58">
        <v>2263</v>
      </c>
      <c r="C58">
        <v>0</v>
      </c>
      <c r="D58">
        <v>0</v>
      </c>
      <c r="E58">
        <v>10</v>
      </c>
      <c r="F58">
        <v>1</v>
      </c>
      <c r="G58">
        <v>1.120269</v>
      </c>
      <c r="H58">
        <v>1.0017E-2</v>
      </c>
      <c r="I58">
        <v>2.0573999999999999E-2</v>
      </c>
      <c r="J58">
        <v>2.2859999999999998E-3</v>
      </c>
      <c r="K58" s="10" t="str">
        <f t="shared" ref="K58:K93" si="2">MID(M58,23,1)</f>
        <v>5</v>
      </c>
      <c r="L58" t="s">
        <v>41</v>
      </c>
      <c r="M58" t="s">
        <v>42</v>
      </c>
      <c r="N5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58" s="10" t="e">
        <f>VLOOKUP(TableOMP[[#This Row],[Label]],TableAvg[],2,FALSE)</f>
        <v>#N/A</v>
      </c>
      <c r="P58" s="10" t="e">
        <f>VLOOKUP(TableOMP[[#This Row],[Label]],TableAvg[],3,FALSE)</f>
        <v>#N/A</v>
      </c>
      <c r="Q58" s="10" t="e">
        <f>TableOMP[[#This Row],[Avg]]-$U$2*TableOMP[[#This Row],[StdDev]]</f>
        <v>#N/A</v>
      </c>
      <c r="R58" s="10" t="e">
        <f>TableOMP[[#This Row],[Avg]]+$U$2*TableOMP[[#This Row],[StdDev]]</f>
        <v>#N/A</v>
      </c>
      <c r="S58" s="10" t="e">
        <f>IF(AND(TableOMP[[#This Row],[total_time]]&gt;=TableOMP[[#This Row],[Low]], TableOMP[[#This Row],[total_time]]&lt;=TableOMP[[#This Row],[High]]),1,0)</f>
        <v>#N/A</v>
      </c>
    </row>
    <row r="59" spans="1:19" x14ac:dyDescent="0.25">
      <c r="A59" t="s">
        <v>17</v>
      </c>
      <c r="B59">
        <v>3200</v>
      </c>
      <c r="C59">
        <v>0</v>
      </c>
      <c r="D59">
        <v>0</v>
      </c>
      <c r="E59">
        <v>11</v>
      </c>
      <c r="F59">
        <v>1</v>
      </c>
      <c r="G59">
        <v>1.127553</v>
      </c>
      <c r="H59">
        <v>1.6279999999999999E-2</v>
      </c>
      <c r="I59">
        <v>2.1536E-2</v>
      </c>
      <c r="J59">
        <v>2.1540000000000001E-3</v>
      </c>
      <c r="K59" s="10" t="str">
        <f t="shared" si="2"/>
        <v>5</v>
      </c>
      <c r="L59" t="s">
        <v>41</v>
      </c>
      <c r="M59" t="s">
        <v>42</v>
      </c>
      <c r="N5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59" s="10" t="e">
        <f>VLOOKUP(TableOMP[[#This Row],[Label]],TableAvg[],2,FALSE)</f>
        <v>#N/A</v>
      </c>
      <c r="P59" s="10" t="e">
        <f>VLOOKUP(TableOMP[[#This Row],[Label]],TableAvg[],3,FALSE)</f>
        <v>#N/A</v>
      </c>
      <c r="Q59" s="10" t="e">
        <f>TableOMP[[#This Row],[Avg]]-$U$2*TableOMP[[#This Row],[StdDev]]</f>
        <v>#N/A</v>
      </c>
      <c r="R59" s="10" t="e">
        <f>TableOMP[[#This Row],[Avg]]+$U$2*TableOMP[[#This Row],[StdDev]]</f>
        <v>#N/A</v>
      </c>
      <c r="S59" s="10" t="e">
        <f>IF(AND(TableOMP[[#This Row],[total_time]]&gt;=TableOMP[[#This Row],[Low]], TableOMP[[#This Row],[total_time]]&lt;=TableOMP[[#This Row],[High]]),1,0)</f>
        <v>#N/A</v>
      </c>
    </row>
    <row r="60" spans="1:19" x14ac:dyDescent="0.25">
      <c r="A60" t="s">
        <v>17</v>
      </c>
      <c r="B60">
        <v>4525</v>
      </c>
      <c r="C60">
        <v>0</v>
      </c>
      <c r="D60">
        <v>0</v>
      </c>
      <c r="E60">
        <v>12</v>
      </c>
      <c r="F60">
        <v>1</v>
      </c>
      <c r="G60">
        <v>1.1754690000000001</v>
      </c>
      <c r="H60">
        <v>3.1988000000000003E-2</v>
      </c>
      <c r="I60">
        <v>6.1677999999999997E-2</v>
      </c>
      <c r="J60">
        <v>5.607E-3</v>
      </c>
      <c r="K60" s="10" t="str">
        <f t="shared" si="2"/>
        <v>5</v>
      </c>
      <c r="L60" t="s">
        <v>41</v>
      </c>
      <c r="M60" t="s">
        <v>42</v>
      </c>
      <c r="N6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60" s="10" t="e">
        <f>VLOOKUP(TableOMP[[#This Row],[Label]],TableAvg[],2,FALSE)</f>
        <v>#N/A</v>
      </c>
      <c r="P60" s="10" t="e">
        <f>VLOOKUP(TableOMP[[#This Row],[Label]],TableAvg[],3,FALSE)</f>
        <v>#N/A</v>
      </c>
      <c r="Q60" s="10" t="e">
        <f>TableOMP[[#This Row],[Avg]]-$U$2*TableOMP[[#This Row],[StdDev]]</f>
        <v>#N/A</v>
      </c>
      <c r="R60" s="10" t="e">
        <f>TableOMP[[#This Row],[Avg]]+$U$2*TableOMP[[#This Row],[StdDev]]</f>
        <v>#N/A</v>
      </c>
      <c r="S60" s="10" t="e">
        <f>IF(AND(TableOMP[[#This Row],[total_time]]&gt;=TableOMP[[#This Row],[Low]], TableOMP[[#This Row],[total_time]]&lt;=TableOMP[[#This Row],[High]]),1,0)</f>
        <v>#N/A</v>
      </c>
    </row>
    <row r="61" spans="1:19" x14ac:dyDescent="0.25">
      <c r="A61" t="s">
        <v>17</v>
      </c>
      <c r="B61">
        <v>6400</v>
      </c>
      <c r="C61">
        <v>0</v>
      </c>
      <c r="D61">
        <v>0</v>
      </c>
      <c r="E61">
        <v>13</v>
      </c>
      <c r="F61">
        <v>1</v>
      </c>
      <c r="G61">
        <v>1.240108</v>
      </c>
      <c r="H61">
        <v>4.9576000000000002E-2</v>
      </c>
      <c r="I61">
        <v>4.5901999999999998E-2</v>
      </c>
      <c r="J61">
        <v>3.8249999999999998E-3</v>
      </c>
      <c r="K61" s="10" t="str">
        <f t="shared" si="2"/>
        <v>5</v>
      </c>
      <c r="L61" t="s">
        <v>41</v>
      </c>
      <c r="M61" t="s">
        <v>42</v>
      </c>
      <c r="N6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61" s="10" t="e">
        <f>VLOOKUP(TableOMP[[#This Row],[Label]],TableAvg[],2,FALSE)</f>
        <v>#N/A</v>
      </c>
      <c r="P61" s="10" t="e">
        <f>VLOOKUP(TableOMP[[#This Row],[Label]],TableAvg[],3,FALSE)</f>
        <v>#N/A</v>
      </c>
      <c r="Q61" s="10" t="e">
        <f>TableOMP[[#This Row],[Avg]]-$U$2*TableOMP[[#This Row],[StdDev]]</f>
        <v>#N/A</v>
      </c>
      <c r="R61" s="10" t="e">
        <f>TableOMP[[#This Row],[Avg]]+$U$2*TableOMP[[#This Row],[StdDev]]</f>
        <v>#N/A</v>
      </c>
      <c r="S61" s="10" t="e">
        <f>IF(AND(TableOMP[[#This Row],[total_time]]&gt;=TableOMP[[#This Row],[Low]], TableOMP[[#This Row],[total_time]]&lt;=TableOMP[[#This Row],[High]]),1,0)</f>
        <v>#N/A</v>
      </c>
    </row>
    <row r="62" spans="1:19" x14ac:dyDescent="0.25">
      <c r="A62" t="s">
        <v>17</v>
      </c>
      <c r="B62">
        <v>9051</v>
      </c>
      <c r="C62">
        <v>0</v>
      </c>
      <c r="D62">
        <v>0</v>
      </c>
      <c r="E62">
        <v>14</v>
      </c>
      <c r="F62">
        <v>1</v>
      </c>
      <c r="G62">
        <v>1.321593</v>
      </c>
      <c r="H62">
        <v>8.9320999999999998E-2</v>
      </c>
      <c r="I62">
        <v>0.107264</v>
      </c>
      <c r="J62">
        <v>8.2509999999999997E-3</v>
      </c>
      <c r="K62" s="10" t="str">
        <f t="shared" si="2"/>
        <v>5</v>
      </c>
      <c r="L62" t="s">
        <v>41</v>
      </c>
      <c r="M62" t="s">
        <v>42</v>
      </c>
      <c r="N6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62" s="10" t="e">
        <f>VLOOKUP(TableOMP[[#This Row],[Label]],TableAvg[],2,FALSE)</f>
        <v>#N/A</v>
      </c>
      <c r="P62" s="10" t="e">
        <f>VLOOKUP(TableOMP[[#This Row],[Label]],TableAvg[],3,FALSE)</f>
        <v>#N/A</v>
      </c>
      <c r="Q62" s="10" t="e">
        <f>TableOMP[[#This Row],[Avg]]-$U$2*TableOMP[[#This Row],[StdDev]]</f>
        <v>#N/A</v>
      </c>
      <c r="R62" s="10" t="e">
        <f>TableOMP[[#This Row],[Avg]]+$U$2*TableOMP[[#This Row],[StdDev]]</f>
        <v>#N/A</v>
      </c>
      <c r="S62" s="10" t="e">
        <f>IF(AND(TableOMP[[#This Row],[total_time]]&gt;=TableOMP[[#This Row],[Low]], TableOMP[[#This Row],[total_time]]&lt;=TableOMP[[#This Row],[High]]),1,0)</f>
        <v>#N/A</v>
      </c>
    </row>
    <row r="63" spans="1:19" x14ac:dyDescent="0.25">
      <c r="A63" t="s">
        <v>17</v>
      </c>
      <c r="B63">
        <v>12800</v>
      </c>
      <c r="C63">
        <v>0</v>
      </c>
      <c r="D63">
        <v>0</v>
      </c>
      <c r="E63">
        <v>15</v>
      </c>
      <c r="F63">
        <v>1</v>
      </c>
      <c r="G63">
        <v>1.4887699999999999</v>
      </c>
      <c r="H63">
        <v>0.16595599999999999</v>
      </c>
      <c r="I63">
        <v>0.162076</v>
      </c>
      <c r="J63">
        <v>1.1577E-2</v>
      </c>
      <c r="K63" s="10" t="str">
        <f t="shared" si="2"/>
        <v>5</v>
      </c>
      <c r="L63" t="s">
        <v>41</v>
      </c>
      <c r="M63" t="s">
        <v>42</v>
      </c>
      <c r="N6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63" s="10" t="e">
        <f>VLOOKUP(TableOMP[[#This Row],[Label]],TableAvg[],2,FALSE)</f>
        <v>#N/A</v>
      </c>
      <c r="P63" s="10" t="e">
        <f>VLOOKUP(TableOMP[[#This Row],[Label]],TableAvg[],3,FALSE)</f>
        <v>#N/A</v>
      </c>
      <c r="Q63" s="10" t="e">
        <f>TableOMP[[#This Row],[Avg]]-$U$2*TableOMP[[#This Row],[StdDev]]</f>
        <v>#N/A</v>
      </c>
      <c r="R63" s="10" t="e">
        <f>TableOMP[[#This Row],[Avg]]+$U$2*TableOMP[[#This Row],[StdDev]]</f>
        <v>#N/A</v>
      </c>
      <c r="S63" s="10" t="e">
        <f>IF(AND(TableOMP[[#This Row],[total_time]]&gt;=TableOMP[[#This Row],[Low]], TableOMP[[#This Row],[total_time]]&lt;=TableOMP[[#This Row],[High]]),1,0)</f>
        <v>#N/A</v>
      </c>
    </row>
    <row r="64" spans="1:19" x14ac:dyDescent="0.25">
      <c r="A64" t="s">
        <v>17</v>
      </c>
      <c r="B64">
        <v>18102</v>
      </c>
      <c r="C64">
        <v>0</v>
      </c>
      <c r="D64">
        <v>0</v>
      </c>
      <c r="E64">
        <v>16</v>
      </c>
      <c r="F64">
        <v>1</v>
      </c>
      <c r="G64">
        <v>1.8288720000000001</v>
      </c>
      <c r="H64">
        <v>0.32147900000000001</v>
      </c>
      <c r="I64">
        <v>0.30077799999999999</v>
      </c>
      <c r="J64">
        <v>2.0052E-2</v>
      </c>
      <c r="K64" s="10" t="str">
        <f t="shared" si="2"/>
        <v>5</v>
      </c>
      <c r="L64" t="s">
        <v>41</v>
      </c>
      <c r="M64" t="s">
        <v>42</v>
      </c>
      <c r="N6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64" s="10" t="e">
        <f>VLOOKUP(TableOMP[[#This Row],[Label]],TableAvg[],2,FALSE)</f>
        <v>#N/A</v>
      </c>
      <c r="P64" s="10" t="e">
        <f>VLOOKUP(TableOMP[[#This Row],[Label]],TableAvg[],3,FALSE)</f>
        <v>#N/A</v>
      </c>
      <c r="Q64" s="10" t="e">
        <f>TableOMP[[#This Row],[Avg]]-$U$2*TableOMP[[#This Row],[StdDev]]</f>
        <v>#N/A</v>
      </c>
      <c r="R64" s="10" t="e">
        <f>TableOMP[[#This Row],[Avg]]+$U$2*TableOMP[[#This Row],[StdDev]]</f>
        <v>#N/A</v>
      </c>
      <c r="S64" s="10" t="e">
        <f>IF(AND(TableOMP[[#This Row],[total_time]]&gt;=TableOMP[[#This Row],[Low]], TableOMP[[#This Row],[total_time]]&lt;=TableOMP[[#This Row],[High]]),1,0)</f>
        <v>#N/A</v>
      </c>
    </row>
    <row r="65" spans="1:19" x14ac:dyDescent="0.25">
      <c r="A65" t="s">
        <v>17</v>
      </c>
      <c r="B65">
        <v>25600</v>
      </c>
      <c r="C65">
        <v>0</v>
      </c>
      <c r="D65">
        <v>0</v>
      </c>
      <c r="E65">
        <v>17</v>
      </c>
      <c r="F65">
        <v>1</v>
      </c>
      <c r="G65">
        <v>3.2415280000000002</v>
      </c>
      <c r="H65">
        <v>1.1372340000000001</v>
      </c>
      <c r="I65">
        <v>0.92391000000000001</v>
      </c>
      <c r="J65">
        <v>5.7743999999999997E-2</v>
      </c>
      <c r="K65" s="10" t="str">
        <f t="shared" si="2"/>
        <v>5</v>
      </c>
      <c r="L65" t="s">
        <v>41</v>
      </c>
      <c r="M65" t="s">
        <v>42</v>
      </c>
      <c r="N6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65" s="10" t="e">
        <f>VLOOKUP(TableOMP[[#This Row],[Label]],TableAvg[],2,FALSE)</f>
        <v>#N/A</v>
      </c>
      <c r="P65" s="10" t="e">
        <f>VLOOKUP(TableOMP[[#This Row],[Label]],TableAvg[],3,FALSE)</f>
        <v>#N/A</v>
      </c>
      <c r="Q65" s="10" t="e">
        <f>TableOMP[[#This Row],[Avg]]-$U$2*TableOMP[[#This Row],[StdDev]]</f>
        <v>#N/A</v>
      </c>
      <c r="R65" s="10" t="e">
        <f>TableOMP[[#This Row],[Avg]]+$U$2*TableOMP[[#This Row],[StdDev]]</f>
        <v>#N/A</v>
      </c>
      <c r="S65" s="10" t="e">
        <f>IF(AND(TableOMP[[#This Row],[total_time]]&gt;=TableOMP[[#This Row],[Low]], TableOMP[[#This Row],[total_time]]&lt;=TableOMP[[#This Row],[High]]),1,0)</f>
        <v>#N/A</v>
      </c>
    </row>
    <row r="66" spans="1:19" x14ac:dyDescent="0.25">
      <c r="A66" t="s">
        <v>17</v>
      </c>
      <c r="B66">
        <v>36204</v>
      </c>
      <c r="C66">
        <v>0</v>
      </c>
      <c r="D66">
        <v>0</v>
      </c>
      <c r="E66">
        <v>18</v>
      </c>
      <c r="F66">
        <v>1</v>
      </c>
      <c r="G66">
        <v>4.7356889999999998</v>
      </c>
      <c r="H66">
        <v>1.3839170000000001</v>
      </c>
      <c r="I66">
        <v>2.0153829999999999</v>
      </c>
      <c r="J66">
        <v>0.118552</v>
      </c>
      <c r="K66" s="10" t="str">
        <f t="shared" si="2"/>
        <v>5</v>
      </c>
      <c r="L66" t="s">
        <v>41</v>
      </c>
      <c r="M66" t="s">
        <v>42</v>
      </c>
      <c r="N6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66" s="10" t="e">
        <f>VLOOKUP(TableOMP[[#This Row],[Label]],TableAvg[],2,FALSE)</f>
        <v>#N/A</v>
      </c>
      <c r="P66" s="10" t="e">
        <f>VLOOKUP(TableOMP[[#This Row],[Label]],TableAvg[],3,FALSE)</f>
        <v>#N/A</v>
      </c>
      <c r="Q66" s="10" t="e">
        <f>TableOMP[[#This Row],[Avg]]-$U$2*TableOMP[[#This Row],[StdDev]]</f>
        <v>#N/A</v>
      </c>
      <c r="R66" s="10" t="e">
        <f>TableOMP[[#This Row],[Avg]]+$U$2*TableOMP[[#This Row],[StdDev]]</f>
        <v>#N/A</v>
      </c>
      <c r="S66" s="10" t="e">
        <f>IF(AND(TableOMP[[#This Row],[total_time]]&gt;=TableOMP[[#This Row],[Low]], TableOMP[[#This Row],[total_time]]&lt;=TableOMP[[#This Row],[High]]),1,0)</f>
        <v>#N/A</v>
      </c>
    </row>
    <row r="67" spans="1:19" x14ac:dyDescent="0.25">
      <c r="A67" t="s">
        <v>17</v>
      </c>
      <c r="B67">
        <v>51200</v>
      </c>
      <c r="C67">
        <v>0</v>
      </c>
      <c r="D67">
        <v>0</v>
      </c>
      <c r="E67">
        <v>19</v>
      </c>
      <c r="F67">
        <v>1</v>
      </c>
      <c r="G67">
        <v>6.713374</v>
      </c>
      <c r="H67">
        <v>2.8959630000000001</v>
      </c>
      <c r="I67">
        <v>2.4684949999999999</v>
      </c>
      <c r="J67">
        <v>0.13713900000000001</v>
      </c>
      <c r="K67" s="10" t="str">
        <f t="shared" si="2"/>
        <v>5</v>
      </c>
      <c r="L67" t="s">
        <v>41</v>
      </c>
      <c r="M67" t="s">
        <v>42</v>
      </c>
      <c r="N6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67" s="10" t="e">
        <f>VLOOKUP(TableOMP[[#This Row],[Label]],TableAvg[],2,FALSE)</f>
        <v>#N/A</v>
      </c>
      <c r="P67" s="10" t="e">
        <f>VLOOKUP(TableOMP[[#This Row],[Label]],TableAvg[],3,FALSE)</f>
        <v>#N/A</v>
      </c>
      <c r="Q67" s="10" t="e">
        <f>TableOMP[[#This Row],[Avg]]-$U$2*TableOMP[[#This Row],[StdDev]]</f>
        <v>#N/A</v>
      </c>
      <c r="R67" s="10" t="e">
        <f>TableOMP[[#This Row],[Avg]]+$U$2*TableOMP[[#This Row],[StdDev]]</f>
        <v>#N/A</v>
      </c>
      <c r="S67" s="10" t="e">
        <f>IF(AND(TableOMP[[#This Row],[total_time]]&gt;=TableOMP[[#This Row],[Low]], TableOMP[[#This Row],[total_time]]&lt;=TableOMP[[#This Row],[High]]),1,0)</f>
        <v>#N/A</v>
      </c>
    </row>
    <row r="68" spans="1:19" x14ac:dyDescent="0.25">
      <c r="A68" t="s">
        <v>17</v>
      </c>
      <c r="B68">
        <v>72408</v>
      </c>
      <c r="C68">
        <v>0</v>
      </c>
      <c r="D68">
        <v>0</v>
      </c>
      <c r="E68">
        <v>20</v>
      </c>
      <c r="F68">
        <v>1</v>
      </c>
      <c r="G68">
        <v>11.639747</v>
      </c>
      <c r="H68">
        <v>5.223039</v>
      </c>
      <c r="I68">
        <v>5.1993580000000001</v>
      </c>
      <c r="J68">
        <v>0.27365</v>
      </c>
      <c r="K68" s="10" t="str">
        <f t="shared" si="2"/>
        <v>5</v>
      </c>
      <c r="L68" t="s">
        <v>41</v>
      </c>
      <c r="M68" t="s">
        <v>42</v>
      </c>
      <c r="N6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68" s="10" t="e">
        <f>VLOOKUP(TableOMP[[#This Row],[Label]],TableAvg[],2,FALSE)</f>
        <v>#N/A</v>
      </c>
      <c r="P68" s="10" t="e">
        <f>VLOOKUP(TableOMP[[#This Row],[Label]],TableAvg[],3,FALSE)</f>
        <v>#N/A</v>
      </c>
      <c r="Q68" s="10" t="e">
        <f>TableOMP[[#This Row],[Avg]]-$U$2*TableOMP[[#This Row],[StdDev]]</f>
        <v>#N/A</v>
      </c>
      <c r="R68" s="10" t="e">
        <f>TableOMP[[#This Row],[Avg]]+$U$2*TableOMP[[#This Row],[StdDev]]</f>
        <v>#N/A</v>
      </c>
      <c r="S68" s="10" t="e">
        <f>IF(AND(TableOMP[[#This Row],[total_time]]&gt;=TableOMP[[#This Row],[Low]], TableOMP[[#This Row],[total_time]]&lt;=TableOMP[[#This Row],[High]]),1,0)</f>
        <v>#N/A</v>
      </c>
    </row>
    <row r="69" spans="1:19" x14ac:dyDescent="0.25">
      <c r="A69" t="s">
        <v>17</v>
      </c>
      <c r="B69">
        <v>102400</v>
      </c>
      <c r="C69">
        <v>0</v>
      </c>
      <c r="D69">
        <v>0</v>
      </c>
      <c r="E69">
        <v>21</v>
      </c>
      <c r="F69">
        <v>1</v>
      </c>
      <c r="G69">
        <v>22.817648999999999</v>
      </c>
      <c r="H69">
        <v>10.692543000000001</v>
      </c>
      <c r="I69">
        <v>10.652994</v>
      </c>
      <c r="J69">
        <v>0.53264999999999996</v>
      </c>
      <c r="K69" s="10" t="str">
        <f t="shared" si="2"/>
        <v>5</v>
      </c>
      <c r="L69" t="s">
        <v>41</v>
      </c>
      <c r="M69" t="s">
        <v>42</v>
      </c>
      <c r="N6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69" s="10" t="e">
        <f>VLOOKUP(TableOMP[[#This Row],[Label]],TableAvg[],2,FALSE)</f>
        <v>#N/A</v>
      </c>
      <c r="P69" s="10" t="e">
        <f>VLOOKUP(TableOMP[[#This Row],[Label]],TableAvg[],3,FALSE)</f>
        <v>#N/A</v>
      </c>
      <c r="Q69" s="10" t="e">
        <f>TableOMP[[#This Row],[Avg]]-$U$2*TableOMP[[#This Row],[StdDev]]</f>
        <v>#N/A</v>
      </c>
      <c r="R69" s="10" t="e">
        <f>TableOMP[[#This Row],[Avg]]+$U$2*TableOMP[[#This Row],[StdDev]]</f>
        <v>#N/A</v>
      </c>
      <c r="S69" s="10" t="e">
        <f>IF(AND(TableOMP[[#This Row],[total_time]]&gt;=TableOMP[[#This Row],[Low]], TableOMP[[#This Row],[total_time]]&lt;=TableOMP[[#This Row],[High]]),1,0)</f>
        <v>#N/A</v>
      </c>
    </row>
    <row r="70" spans="1:19" x14ac:dyDescent="0.25">
      <c r="A70" t="s">
        <v>17</v>
      </c>
      <c r="B70">
        <v>144815</v>
      </c>
      <c r="C70">
        <v>0</v>
      </c>
      <c r="D70">
        <v>0</v>
      </c>
      <c r="E70">
        <v>22</v>
      </c>
      <c r="F70">
        <v>1</v>
      </c>
      <c r="G70">
        <v>42.612777000000001</v>
      </c>
      <c r="H70">
        <v>23.146661000000002</v>
      </c>
      <c r="I70">
        <v>24.411111999999999</v>
      </c>
      <c r="J70">
        <v>1.162434</v>
      </c>
      <c r="K70" s="10" t="str">
        <f t="shared" si="2"/>
        <v>5</v>
      </c>
      <c r="L70" t="s">
        <v>41</v>
      </c>
      <c r="M70" t="s">
        <v>42</v>
      </c>
      <c r="N7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144815 0 0 1 22</v>
      </c>
      <c r="O70" s="10" t="e">
        <f>VLOOKUP(TableOMP[[#This Row],[Label]],TableAvg[],2,FALSE)</f>
        <v>#N/A</v>
      </c>
      <c r="P70" s="10" t="e">
        <f>VLOOKUP(TableOMP[[#This Row],[Label]],TableAvg[],3,FALSE)</f>
        <v>#N/A</v>
      </c>
      <c r="Q70" s="10" t="e">
        <f>TableOMP[[#This Row],[Avg]]-$U$2*TableOMP[[#This Row],[StdDev]]</f>
        <v>#N/A</v>
      </c>
      <c r="R70" s="10" t="e">
        <f>TableOMP[[#This Row],[Avg]]+$U$2*TableOMP[[#This Row],[StdDev]]</f>
        <v>#N/A</v>
      </c>
      <c r="S70" s="10" t="e">
        <f>IF(AND(TableOMP[[#This Row],[total_time]]&gt;=TableOMP[[#This Row],[Low]], TableOMP[[#This Row],[total_time]]&lt;=TableOMP[[#This Row],[High]]),1,0)</f>
        <v>#N/A</v>
      </c>
    </row>
    <row r="71" spans="1:19" x14ac:dyDescent="0.25">
      <c r="A71" t="s">
        <v>17</v>
      </c>
      <c r="B71">
        <v>204800</v>
      </c>
      <c r="C71">
        <v>0</v>
      </c>
      <c r="D71">
        <v>0</v>
      </c>
      <c r="E71">
        <v>23</v>
      </c>
      <c r="F71">
        <v>1</v>
      </c>
      <c r="G71">
        <v>138.59003999999999</v>
      </c>
      <c r="H71">
        <v>95.892439999999993</v>
      </c>
      <c r="I71">
        <v>47.450896</v>
      </c>
      <c r="J71">
        <v>2.1568589999999999</v>
      </c>
      <c r="K71" s="10" t="str">
        <f t="shared" si="2"/>
        <v>5</v>
      </c>
      <c r="L71" t="s">
        <v>41</v>
      </c>
      <c r="M71" t="s">
        <v>42</v>
      </c>
      <c r="N7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204800 0 0 1 23</v>
      </c>
      <c r="O71" s="10" t="e">
        <f>VLOOKUP(TableOMP[[#This Row],[Label]],TableAvg[],2,FALSE)</f>
        <v>#N/A</v>
      </c>
      <c r="P71" s="10" t="e">
        <f>VLOOKUP(TableOMP[[#This Row],[Label]],TableAvg[],3,FALSE)</f>
        <v>#N/A</v>
      </c>
      <c r="Q71" s="10" t="e">
        <f>TableOMP[[#This Row],[Avg]]-$U$2*TableOMP[[#This Row],[StdDev]]</f>
        <v>#N/A</v>
      </c>
      <c r="R71" s="10" t="e">
        <f>TableOMP[[#This Row],[Avg]]+$U$2*TableOMP[[#This Row],[StdDev]]</f>
        <v>#N/A</v>
      </c>
      <c r="S71" s="10" t="e">
        <f>IF(AND(TableOMP[[#This Row],[total_time]]&gt;=TableOMP[[#This Row],[Low]], TableOMP[[#This Row],[total_time]]&lt;=TableOMP[[#This Row],[High]]),1,0)</f>
        <v>#N/A</v>
      </c>
    </row>
    <row r="72" spans="1:19" x14ac:dyDescent="0.25">
      <c r="A72" t="s">
        <v>17</v>
      </c>
      <c r="B72">
        <v>289631</v>
      </c>
      <c r="C72">
        <v>0</v>
      </c>
      <c r="D72">
        <v>0</v>
      </c>
      <c r="E72">
        <v>24</v>
      </c>
      <c r="F72">
        <v>1</v>
      </c>
      <c r="G72">
        <v>315.192047</v>
      </c>
      <c r="H72">
        <v>253.90576899999999</v>
      </c>
      <c r="I72">
        <v>412.68453099999999</v>
      </c>
      <c r="J72">
        <v>17.942806000000001</v>
      </c>
      <c r="K72" s="10" t="str">
        <f t="shared" si="2"/>
        <v>5</v>
      </c>
      <c r="L72" t="s">
        <v>41</v>
      </c>
      <c r="M72" t="s">
        <v>42</v>
      </c>
      <c r="N7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289631 0 0 1 24</v>
      </c>
      <c r="O72" s="10" t="e">
        <f>VLOOKUP(TableOMP[[#This Row],[Label]],TableAvg[],2,FALSE)</f>
        <v>#N/A</v>
      </c>
      <c r="P72" s="10" t="e">
        <f>VLOOKUP(TableOMP[[#This Row],[Label]],TableAvg[],3,FALSE)</f>
        <v>#N/A</v>
      </c>
      <c r="Q72" s="10" t="e">
        <f>TableOMP[[#This Row],[Avg]]-$U$2*TableOMP[[#This Row],[StdDev]]</f>
        <v>#N/A</v>
      </c>
      <c r="R72" s="10" t="e">
        <f>TableOMP[[#This Row],[Avg]]+$U$2*TableOMP[[#This Row],[StdDev]]</f>
        <v>#N/A</v>
      </c>
      <c r="S72" s="10" t="e">
        <f>IF(AND(TableOMP[[#This Row],[total_time]]&gt;=TableOMP[[#This Row],[Low]], TableOMP[[#This Row],[total_time]]&lt;=TableOMP[[#This Row],[High]]),1,0)</f>
        <v>#N/A</v>
      </c>
    </row>
    <row r="73" spans="1:19" x14ac:dyDescent="0.25">
      <c r="A73" t="s">
        <v>17</v>
      </c>
      <c r="B73">
        <v>100</v>
      </c>
      <c r="C73">
        <v>0</v>
      </c>
      <c r="D73">
        <v>0</v>
      </c>
      <c r="E73">
        <v>1</v>
      </c>
      <c r="F73">
        <v>1</v>
      </c>
      <c r="G73">
        <v>1.0391349999999999</v>
      </c>
      <c r="H73">
        <v>3.3370000000000001E-3</v>
      </c>
      <c r="I73">
        <v>0</v>
      </c>
      <c r="J73">
        <v>0</v>
      </c>
      <c r="K73" s="10" t="str">
        <f t="shared" si="2"/>
        <v>5</v>
      </c>
      <c r="L73" t="s">
        <v>41</v>
      </c>
      <c r="M73" t="s">
        <v>42</v>
      </c>
      <c r="N7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100 0 0 1 1</v>
      </c>
      <c r="O73" s="10" t="e">
        <f>VLOOKUP(TableOMP[[#This Row],[Label]],TableAvg[],2,FALSE)</f>
        <v>#N/A</v>
      </c>
      <c r="P73" s="10" t="e">
        <f>VLOOKUP(TableOMP[[#This Row],[Label]],TableAvg[],3,FALSE)</f>
        <v>#N/A</v>
      </c>
      <c r="Q73" s="10" t="e">
        <f>TableOMP[[#This Row],[Avg]]-$U$2*TableOMP[[#This Row],[StdDev]]</f>
        <v>#N/A</v>
      </c>
      <c r="R73" s="10" t="e">
        <f>TableOMP[[#This Row],[Avg]]+$U$2*TableOMP[[#This Row],[StdDev]]</f>
        <v>#N/A</v>
      </c>
      <c r="S73" s="10" t="e">
        <f>IF(AND(TableOMP[[#This Row],[total_time]]&gt;=TableOMP[[#This Row],[Low]], TableOMP[[#This Row],[total_time]]&lt;=TableOMP[[#This Row],[High]]),1,0)</f>
        <v>#N/A</v>
      </c>
    </row>
    <row r="74" spans="1:19" x14ac:dyDescent="0.25">
      <c r="A74" t="s">
        <v>17</v>
      </c>
      <c r="B74">
        <v>141</v>
      </c>
      <c r="C74">
        <v>0</v>
      </c>
      <c r="D74">
        <v>0</v>
      </c>
      <c r="E74">
        <v>2</v>
      </c>
      <c r="F74">
        <v>1</v>
      </c>
      <c r="G74">
        <v>1.178372</v>
      </c>
      <c r="H74">
        <v>0.145181</v>
      </c>
      <c r="I74">
        <v>6.38E-4</v>
      </c>
      <c r="J74">
        <v>6.38E-4</v>
      </c>
      <c r="K74" s="10" t="str">
        <f t="shared" si="2"/>
        <v>5</v>
      </c>
      <c r="L74" t="s">
        <v>41</v>
      </c>
      <c r="M74" t="s">
        <v>42</v>
      </c>
      <c r="N7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141 0 0 1 2</v>
      </c>
      <c r="O74" s="10" t="e">
        <f>VLOOKUP(TableOMP[[#This Row],[Label]],TableAvg[],2,FALSE)</f>
        <v>#N/A</v>
      </c>
      <c r="P74" s="10" t="e">
        <f>VLOOKUP(TableOMP[[#This Row],[Label]],TableAvg[],3,FALSE)</f>
        <v>#N/A</v>
      </c>
      <c r="Q74" s="10" t="e">
        <f>TableOMP[[#This Row],[Avg]]-$U$2*TableOMP[[#This Row],[StdDev]]</f>
        <v>#N/A</v>
      </c>
      <c r="R74" s="10" t="e">
        <f>TableOMP[[#This Row],[Avg]]+$U$2*TableOMP[[#This Row],[StdDev]]</f>
        <v>#N/A</v>
      </c>
      <c r="S74" s="10" t="e">
        <f>IF(AND(TableOMP[[#This Row],[total_time]]&gt;=TableOMP[[#This Row],[Low]], TableOMP[[#This Row],[total_time]]&lt;=TableOMP[[#This Row],[High]]),1,0)</f>
        <v>#N/A</v>
      </c>
    </row>
    <row r="75" spans="1:19" x14ac:dyDescent="0.25">
      <c r="A75" t="s">
        <v>17</v>
      </c>
      <c r="B75">
        <v>200</v>
      </c>
      <c r="C75">
        <v>0</v>
      </c>
      <c r="D75">
        <v>0</v>
      </c>
      <c r="E75">
        <v>3</v>
      </c>
      <c r="F75">
        <v>1</v>
      </c>
      <c r="G75">
        <v>1.043007</v>
      </c>
      <c r="H75">
        <v>1.9350000000000001E-3</v>
      </c>
      <c r="I75">
        <v>2.114E-3</v>
      </c>
      <c r="J75">
        <v>1.057E-3</v>
      </c>
      <c r="K75" s="10" t="str">
        <f t="shared" si="2"/>
        <v>5</v>
      </c>
      <c r="L75" t="s">
        <v>41</v>
      </c>
      <c r="M75" t="s">
        <v>42</v>
      </c>
      <c r="N7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200 0 0 1 3</v>
      </c>
      <c r="O75" s="10" t="e">
        <f>VLOOKUP(TableOMP[[#This Row],[Label]],TableAvg[],2,FALSE)</f>
        <v>#N/A</v>
      </c>
      <c r="P75" s="10" t="e">
        <f>VLOOKUP(TableOMP[[#This Row],[Label]],TableAvg[],3,FALSE)</f>
        <v>#N/A</v>
      </c>
      <c r="Q75" s="10" t="e">
        <f>TableOMP[[#This Row],[Avg]]-$U$2*TableOMP[[#This Row],[StdDev]]</f>
        <v>#N/A</v>
      </c>
      <c r="R75" s="10" t="e">
        <f>TableOMP[[#This Row],[Avg]]+$U$2*TableOMP[[#This Row],[StdDev]]</f>
        <v>#N/A</v>
      </c>
      <c r="S75" s="10" t="e">
        <f>IF(AND(TableOMP[[#This Row],[total_time]]&gt;=TableOMP[[#This Row],[Low]], TableOMP[[#This Row],[total_time]]&lt;=TableOMP[[#This Row],[High]]),1,0)</f>
        <v>#N/A</v>
      </c>
    </row>
    <row r="76" spans="1:19" x14ac:dyDescent="0.25">
      <c r="A76" t="s">
        <v>17</v>
      </c>
      <c r="B76">
        <v>283</v>
      </c>
      <c r="C76">
        <v>0</v>
      </c>
      <c r="D76">
        <v>0</v>
      </c>
      <c r="E76">
        <v>4</v>
      </c>
      <c r="F76">
        <v>1</v>
      </c>
      <c r="G76">
        <v>1.0600879999999999</v>
      </c>
      <c r="H76">
        <v>2.3419999999999999E-3</v>
      </c>
      <c r="I76">
        <v>1.653E-3</v>
      </c>
      <c r="J76">
        <v>5.5099999999999995E-4</v>
      </c>
      <c r="K76" s="10" t="str">
        <f t="shared" si="2"/>
        <v>5</v>
      </c>
      <c r="L76" t="s">
        <v>41</v>
      </c>
      <c r="M76" t="s">
        <v>42</v>
      </c>
      <c r="N7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283 0 0 1 4</v>
      </c>
      <c r="O76" s="10" t="e">
        <f>VLOOKUP(TableOMP[[#This Row],[Label]],TableAvg[],2,FALSE)</f>
        <v>#N/A</v>
      </c>
      <c r="P76" s="10" t="e">
        <f>VLOOKUP(TableOMP[[#This Row],[Label]],TableAvg[],3,FALSE)</f>
        <v>#N/A</v>
      </c>
      <c r="Q76" s="10" t="e">
        <f>TableOMP[[#This Row],[Avg]]-$U$2*TableOMP[[#This Row],[StdDev]]</f>
        <v>#N/A</v>
      </c>
      <c r="R76" s="10" t="e">
        <f>TableOMP[[#This Row],[Avg]]+$U$2*TableOMP[[#This Row],[StdDev]]</f>
        <v>#N/A</v>
      </c>
      <c r="S76" s="10" t="e">
        <f>IF(AND(TableOMP[[#This Row],[total_time]]&gt;=TableOMP[[#This Row],[Low]], TableOMP[[#This Row],[total_time]]&lt;=TableOMP[[#This Row],[High]]),1,0)</f>
        <v>#N/A</v>
      </c>
    </row>
    <row r="77" spans="1:19" x14ac:dyDescent="0.25">
      <c r="A77" t="s">
        <v>17</v>
      </c>
      <c r="B77">
        <v>400</v>
      </c>
      <c r="C77">
        <v>0</v>
      </c>
      <c r="D77">
        <v>0</v>
      </c>
      <c r="E77">
        <v>5</v>
      </c>
      <c r="F77">
        <v>1</v>
      </c>
      <c r="G77">
        <v>1.0504929999999999</v>
      </c>
      <c r="H77">
        <v>3.1059999999999998E-3</v>
      </c>
      <c r="I77">
        <v>3.6649999999999999E-3</v>
      </c>
      <c r="J77">
        <v>9.1600000000000004E-4</v>
      </c>
      <c r="K77" s="10" t="str">
        <f t="shared" si="2"/>
        <v>5</v>
      </c>
      <c r="L77" t="s">
        <v>41</v>
      </c>
      <c r="M77" t="s">
        <v>42</v>
      </c>
      <c r="N7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 0 0 1 5</v>
      </c>
      <c r="O77" s="10" t="e">
        <f>VLOOKUP(TableOMP[[#This Row],[Label]],TableAvg[],2,FALSE)</f>
        <v>#N/A</v>
      </c>
      <c r="P77" s="10" t="e">
        <f>VLOOKUP(TableOMP[[#This Row],[Label]],TableAvg[],3,FALSE)</f>
        <v>#N/A</v>
      </c>
      <c r="Q77" s="10" t="e">
        <f>TableOMP[[#This Row],[Avg]]-$U$2*TableOMP[[#This Row],[StdDev]]</f>
        <v>#N/A</v>
      </c>
      <c r="R77" s="10" t="e">
        <f>TableOMP[[#This Row],[Avg]]+$U$2*TableOMP[[#This Row],[StdDev]]</f>
        <v>#N/A</v>
      </c>
      <c r="S77" s="10" t="e">
        <f>IF(AND(TableOMP[[#This Row],[total_time]]&gt;=TableOMP[[#This Row],[Low]], TableOMP[[#This Row],[total_time]]&lt;=TableOMP[[#This Row],[High]]),1,0)</f>
        <v>#N/A</v>
      </c>
    </row>
    <row r="78" spans="1:19" x14ac:dyDescent="0.25">
      <c r="A78" t="s">
        <v>17</v>
      </c>
      <c r="B78">
        <v>566</v>
      </c>
      <c r="C78">
        <v>0</v>
      </c>
      <c r="D78">
        <v>0</v>
      </c>
      <c r="E78">
        <v>6</v>
      </c>
      <c r="F78">
        <v>1</v>
      </c>
      <c r="G78">
        <v>1.0671409999999999</v>
      </c>
      <c r="H78">
        <v>2.6289999999999998E-3</v>
      </c>
      <c r="I78">
        <v>4.5149999999999999E-3</v>
      </c>
      <c r="J78">
        <v>9.0300000000000005E-4</v>
      </c>
      <c r="K78" s="10" t="str">
        <f t="shared" si="2"/>
        <v>5</v>
      </c>
      <c r="L78" t="s">
        <v>41</v>
      </c>
      <c r="M78" t="s">
        <v>42</v>
      </c>
      <c r="N7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566 0 0 1 6</v>
      </c>
      <c r="O78" s="10" t="e">
        <f>VLOOKUP(TableOMP[[#This Row],[Label]],TableAvg[],2,FALSE)</f>
        <v>#N/A</v>
      </c>
      <c r="P78" s="10" t="e">
        <f>VLOOKUP(TableOMP[[#This Row],[Label]],TableAvg[],3,FALSE)</f>
        <v>#N/A</v>
      </c>
      <c r="Q78" s="10" t="e">
        <f>TableOMP[[#This Row],[Avg]]-$U$2*TableOMP[[#This Row],[StdDev]]</f>
        <v>#N/A</v>
      </c>
      <c r="R78" s="10" t="e">
        <f>TableOMP[[#This Row],[Avg]]+$U$2*TableOMP[[#This Row],[StdDev]]</f>
        <v>#N/A</v>
      </c>
      <c r="S78" s="10" t="e">
        <f>IF(AND(TableOMP[[#This Row],[total_time]]&gt;=TableOMP[[#This Row],[Low]], TableOMP[[#This Row],[total_time]]&lt;=TableOMP[[#This Row],[High]]),1,0)</f>
        <v>#N/A</v>
      </c>
    </row>
    <row r="79" spans="1:19" x14ac:dyDescent="0.25">
      <c r="A79" t="s">
        <v>17</v>
      </c>
      <c r="B79">
        <v>800</v>
      </c>
      <c r="C79">
        <v>0</v>
      </c>
      <c r="D79">
        <v>0</v>
      </c>
      <c r="E79">
        <v>7</v>
      </c>
      <c r="F79">
        <v>1</v>
      </c>
      <c r="G79">
        <v>1.0677479999999999</v>
      </c>
      <c r="H79">
        <v>3.6549999999999998E-3</v>
      </c>
      <c r="I79">
        <v>8.2089999999999993E-3</v>
      </c>
      <c r="J79">
        <v>1.3680000000000001E-3</v>
      </c>
      <c r="K79" s="10" t="str">
        <f t="shared" si="2"/>
        <v>5</v>
      </c>
      <c r="L79" t="s">
        <v>41</v>
      </c>
      <c r="M79" t="s">
        <v>42</v>
      </c>
      <c r="N7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 0 0 1 7</v>
      </c>
      <c r="O79" s="10" t="e">
        <f>VLOOKUP(TableOMP[[#This Row],[Label]],TableAvg[],2,FALSE)</f>
        <v>#N/A</v>
      </c>
      <c r="P79" s="10" t="e">
        <f>VLOOKUP(TableOMP[[#This Row],[Label]],TableAvg[],3,FALSE)</f>
        <v>#N/A</v>
      </c>
      <c r="Q79" s="10" t="e">
        <f>TableOMP[[#This Row],[Avg]]-$U$2*TableOMP[[#This Row],[StdDev]]</f>
        <v>#N/A</v>
      </c>
      <c r="R79" s="10" t="e">
        <f>TableOMP[[#This Row],[Avg]]+$U$2*TableOMP[[#This Row],[StdDev]]</f>
        <v>#N/A</v>
      </c>
      <c r="S79" s="10" t="e">
        <f>IF(AND(TableOMP[[#This Row],[total_time]]&gt;=TableOMP[[#This Row],[Low]], TableOMP[[#This Row],[total_time]]&lt;=TableOMP[[#This Row],[High]]),1,0)</f>
        <v>#N/A</v>
      </c>
    </row>
    <row r="80" spans="1:19" x14ac:dyDescent="0.25">
      <c r="A80" t="s">
        <v>17</v>
      </c>
      <c r="B80">
        <v>1131</v>
      </c>
      <c r="C80">
        <v>0</v>
      </c>
      <c r="D80">
        <v>0</v>
      </c>
      <c r="E80">
        <v>8</v>
      </c>
      <c r="F80">
        <v>1</v>
      </c>
      <c r="G80">
        <v>1.092632</v>
      </c>
      <c r="H80">
        <v>4.6430000000000004E-3</v>
      </c>
      <c r="I80">
        <v>8.371E-3</v>
      </c>
      <c r="J80">
        <v>1.196E-3</v>
      </c>
      <c r="K80" s="10" t="str">
        <f t="shared" si="2"/>
        <v>5</v>
      </c>
      <c r="L80" t="s">
        <v>41</v>
      </c>
      <c r="M80" t="s">
        <v>42</v>
      </c>
      <c r="N8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 0 0 1 8</v>
      </c>
      <c r="O80" s="10" t="e">
        <f>VLOOKUP(TableOMP[[#This Row],[Label]],TableAvg[],2,FALSE)</f>
        <v>#N/A</v>
      </c>
      <c r="P80" s="10" t="e">
        <f>VLOOKUP(TableOMP[[#This Row],[Label]],TableAvg[],3,FALSE)</f>
        <v>#N/A</v>
      </c>
      <c r="Q80" s="10" t="e">
        <f>TableOMP[[#This Row],[Avg]]-$U$2*TableOMP[[#This Row],[StdDev]]</f>
        <v>#N/A</v>
      </c>
      <c r="R80" s="10" t="e">
        <f>TableOMP[[#This Row],[Avg]]+$U$2*TableOMP[[#This Row],[StdDev]]</f>
        <v>#N/A</v>
      </c>
      <c r="S80" s="10" t="e">
        <f>IF(AND(TableOMP[[#This Row],[total_time]]&gt;=TableOMP[[#This Row],[Low]], TableOMP[[#This Row],[total_time]]&lt;=TableOMP[[#This Row],[High]]),1,0)</f>
        <v>#N/A</v>
      </c>
    </row>
    <row r="81" spans="1:19" x14ac:dyDescent="0.25">
      <c r="A81" t="s">
        <v>17</v>
      </c>
      <c r="B81">
        <v>1600</v>
      </c>
      <c r="C81">
        <v>0</v>
      </c>
      <c r="D81">
        <v>0</v>
      </c>
      <c r="E81">
        <v>9</v>
      </c>
      <c r="F81">
        <v>1</v>
      </c>
      <c r="G81">
        <v>1.1110169999999999</v>
      </c>
      <c r="H81">
        <v>7.3980000000000001E-3</v>
      </c>
      <c r="I81">
        <v>1.0245000000000001E-2</v>
      </c>
      <c r="J81">
        <v>1.281E-3</v>
      </c>
      <c r="K81" s="10" t="str">
        <f t="shared" si="2"/>
        <v>5</v>
      </c>
      <c r="L81" t="s">
        <v>41</v>
      </c>
      <c r="M81" t="s">
        <v>42</v>
      </c>
      <c r="N8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 0 0 1 9</v>
      </c>
      <c r="O81" s="10" t="e">
        <f>VLOOKUP(TableOMP[[#This Row],[Label]],TableAvg[],2,FALSE)</f>
        <v>#N/A</v>
      </c>
      <c r="P81" s="10" t="e">
        <f>VLOOKUP(TableOMP[[#This Row],[Label]],TableAvg[],3,FALSE)</f>
        <v>#N/A</v>
      </c>
      <c r="Q81" s="10" t="e">
        <f>TableOMP[[#This Row],[Avg]]-$U$2*TableOMP[[#This Row],[StdDev]]</f>
        <v>#N/A</v>
      </c>
      <c r="R81" s="10" t="e">
        <f>TableOMP[[#This Row],[Avg]]+$U$2*TableOMP[[#This Row],[StdDev]]</f>
        <v>#N/A</v>
      </c>
      <c r="S81" s="10" t="e">
        <f>IF(AND(TableOMP[[#This Row],[total_time]]&gt;=TableOMP[[#This Row],[Low]], TableOMP[[#This Row],[total_time]]&lt;=TableOMP[[#This Row],[High]]),1,0)</f>
        <v>#N/A</v>
      </c>
    </row>
    <row r="82" spans="1:19" x14ac:dyDescent="0.25">
      <c r="A82" t="s">
        <v>17</v>
      </c>
      <c r="B82">
        <v>2263</v>
      </c>
      <c r="C82">
        <v>0</v>
      </c>
      <c r="D82">
        <v>0</v>
      </c>
      <c r="E82">
        <v>10</v>
      </c>
      <c r="F82">
        <v>1</v>
      </c>
      <c r="G82">
        <v>1.1312169999999999</v>
      </c>
      <c r="H82">
        <v>8.6789999999999992E-3</v>
      </c>
      <c r="I82">
        <v>1.2403000000000001E-2</v>
      </c>
      <c r="J82">
        <v>1.3780000000000001E-3</v>
      </c>
      <c r="K82" s="10" t="str">
        <f t="shared" si="2"/>
        <v>5</v>
      </c>
      <c r="L82" t="s">
        <v>41</v>
      </c>
      <c r="M82" t="s">
        <v>42</v>
      </c>
      <c r="N8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2263 0 0 1 10</v>
      </c>
      <c r="O82" s="10" t="e">
        <f>VLOOKUP(TableOMP[[#This Row],[Label]],TableAvg[],2,FALSE)</f>
        <v>#N/A</v>
      </c>
      <c r="P82" s="10" t="e">
        <f>VLOOKUP(TableOMP[[#This Row],[Label]],TableAvg[],3,FALSE)</f>
        <v>#N/A</v>
      </c>
      <c r="Q82" s="10" t="e">
        <f>TableOMP[[#This Row],[Avg]]-$U$2*TableOMP[[#This Row],[StdDev]]</f>
        <v>#N/A</v>
      </c>
      <c r="R82" s="10" t="e">
        <f>TableOMP[[#This Row],[Avg]]+$U$2*TableOMP[[#This Row],[StdDev]]</f>
        <v>#N/A</v>
      </c>
      <c r="S82" s="10" t="e">
        <f>IF(AND(TableOMP[[#This Row],[total_time]]&gt;=TableOMP[[#This Row],[Low]], TableOMP[[#This Row],[total_time]]&lt;=TableOMP[[#This Row],[High]]),1,0)</f>
        <v>#N/A</v>
      </c>
    </row>
    <row r="83" spans="1:19" x14ac:dyDescent="0.25">
      <c r="A83" t="s">
        <v>17</v>
      </c>
      <c r="B83">
        <v>3200</v>
      </c>
      <c r="C83">
        <v>0</v>
      </c>
      <c r="D83">
        <v>0</v>
      </c>
      <c r="E83">
        <v>11</v>
      </c>
      <c r="F83">
        <v>1</v>
      </c>
      <c r="G83">
        <v>1.1449339999999999</v>
      </c>
      <c r="H83">
        <v>1.4357999999999999E-2</v>
      </c>
      <c r="I83">
        <v>1.2584E-2</v>
      </c>
      <c r="J83">
        <v>1.258E-3</v>
      </c>
      <c r="K83" s="10" t="str">
        <f t="shared" si="2"/>
        <v>5</v>
      </c>
      <c r="L83" t="s">
        <v>41</v>
      </c>
      <c r="M83" t="s">
        <v>42</v>
      </c>
      <c r="N8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 0 0 1 11</v>
      </c>
      <c r="O83" s="10" t="e">
        <f>VLOOKUP(TableOMP[[#This Row],[Label]],TableAvg[],2,FALSE)</f>
        <v>#N/A</v>
      </c>
      <c r="P83" s="10" t="e">
        <f>VLOOKUP(TableOMP[[#This Row],[Label]],TableAvg[],3,FALSE)</f>
        <v>#N/A</v>
      </c>
      <c r="Q83" s="10" t="e">
        <f>TableOMP[[#This Row],[Avg]]-$U$2*TableOMP[[#This Row],[StdDev]]</f>
        <v>#N/A</v>
      </c>
      <c r="R83" s="10" t="e">
        <f>TableOMP[[#This Row],[Avg]]+$U$2*TableOMP[[#This Row],[StdDev]]</f>
        <v>#N/A</v>
      </c>
      <c r="S83" s="10" t="e">
        <f>IF(AND(TableOMP[[#This Row],[total_time]]&gt;=TableOMP[[#This Row],[Low]], TableOMP[[#This Row],[total_time]]&lt;=TableOMP[[#This Row],[High]]),1,0)</f>
        <v>#N/A</v>
      </c>
    </row>
    <row r="84" spans="1:19" x14ac:dyDescent="0.25">
      <c r="A84" t="s">
        <v>17</v>
      </c>
      <c r="B84">
        <v>4525</v>
      </c>
      <c r="C84">
        <v>0</v>
      </c>
      <c r="D84">
        <v>0</v>
      </c>
      <c r="E84">
        <v>12</v>
      </c>
      <c r="F84">
        <v>1</v>
      </c>
      <c r="G84">
        <v>1.301145</v>
      </c>
      <c r="H84">
        <v>0.15131</v>
      </c>
      <c r="I84">
        <v>0.73095100000000002</v>
      </c>
      <c r="J84">
        <v>6.6449999999999995E-2</v>
      </c>
      <c r="K84" s="10" t="str">
        <f t="shared" si="2"/>
        <v>5</v>
      </c>
      <c r="L84" t="s">
        <v>41</v>
      </c>
      <c r="M84" t="s">
        <v>42</v>
      </c>
      <c r="N8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4525 0 0 1 12</v>
      </c>
      <c r="O84" s="10" t="e">
        <f>VLOOKUP(TableOMP[[#This Row],[Label]],TableAvg[],2,FALSE)</f>
        <v>#N/A</v>
      </c>
      <c r="P84" s="10" t="e">
        <f>VLOOKUP(TableOMP[[#This Row],[Label]],TableAvg[],3,FALSE)</f>
        <v>#N/A</v>
      </c>
      <c r="Q84" s="10" t="e">
        <f>TableOMP[[#This Row],[Avg]]-$U$2*TableOMP[[#This Row],[StdDev]]</f>
        <v>#N/A</v>
      </c>
      <c r="R84" s="10" t="e">
        <f>TableOMP[[#This Row],[Avg]]+$U$2*TableOMP[[#This Row],[StdDev]]</f>
        <v>#N/A</v>
      </c>
      <c r="S84" s="10" t="e">
        <f>IF(AND(TableOMP[[#This Row],[total_time]]&gt;=TableOMP[[#This Row],[Low]], TableOMP[[#This Row],[total_time]]&lt;=TableOMP[[#This Row],[High]]),1,0)</f>
        <v>#N/A</v>
      </c>
    </row>
    <row r="85" spans="1:19" x14ac:dyDescent="0.25">
      <c r="A85" t="s">
        <v>17</v>
      </c>
      <c r="B85">
        <v>6400</v>
      </c>
      <c r="C85">
        <v>0</v>
      </c>
      <c r="D85">
        <v>0</v>
      </c>
      <c r="E85">
        <v>13</v>
      </c>
      <c r="F85">
        <v>1</v>
      </c>
      <c r="G85">
        <v>1.5624070000000001</v>
      </c>
      <c r="H85">
        <v>0.36967699999999998</v>
      </c>
      <c r="I85">
        <v>0.873201</v>
      </c>
      <c r="J85">
        <v>7.2766999999999998E-2</v>
      </c>
      <c r="K85" s="10" t="str">
        <f t="shared" si="2"/>
        <v>5</v>
      </c>
      <c r="L85" t="s">
        <v>41</v>
      </c>
      <c r="M85" t="s">
        <v>42</v>
      </c>
      <c r="N8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6400 0 0 1 13</v>
      </c>
      <c r="O85" s="10" t="e">
        <f>VLOOKUP(TableOMP[[#This Row],[Label]],TableAvg[],2,FALSE)</f>
        <v>#N/A</v>
      </c>
      <c r="P85" s="10" t="e">
        <f>VLOOKUP(TableOMP[[#This Row],[Label]],TableAvg[],3,FALSE)</f>
        <v>#N/A</v>
      </c>
      <c r="Q85" s="10" t="e">
        <f>TableOMP[[#This Row],[Avg]]-$U$2*TableOMP[[#This Row],[StdDev]]</f>
        <v>#N/A</v>
      </c>
      <c r="R85" s="10" t="e">
        <f>TableOMP[[#This Row],[Avg]]+$U$2*TableOMP[[#This Row],[StdDev]]</f>
        <v>#N/A</v>
      </c>
      <c r="S85" s="10" t="e">
        <f>IF(AND(TableOMP[[#This Row],[total_time]]&gt;=TableOMP[[#This Row],[Low]], TableOMP[[#This Row],[total_time]]&lt;=TableOMP[[#This Row],[High]]),1,0)</f>
        <v>#N/A</v>
      </c>
    </row>
    <row r="86" spans="1:19" x14ac:dyDescent="0.25">
      <c r="A86" t="s">
        <v>17</v>
      </c>
      <c r="B86">
        <v>9051</v>
      </c>
      <c r="C86">
        <v>0</v>
      </c>
      <c r="D86">
        <v>0</v>
      </c>
      <c r="E86">
        <v>14</v>
      </c>
      <c r="F86">
        <v>1</v>
      </c>
      <c r="G86">
        <v>1.4091670000000001</v>
      </c>
      <c r="H86">
        <v>0.191357</v>
      </c>
      <c r="I86">
        <v>0.13123499999999999</v>
      </c>
      <c r="J86">
        <v>1.0095E-2</v>
      </c>
      <c r="K86" s="10" t="str">
        <f t="shared" si="2"/>
        <v>5</v>
      </c>
      <c r="L86" t="s">
        <v>41</v>
      </c>
      <c r="M86" t="s">
        <v>42</v>
      </c>
      <c r="N8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9051 0 0 1 14</v>
      </c>
      <c r="O86" s="10" t="e">
        <f>VLOOKUP(TableOMP[[#This Row],[Label]],TableAvg[],2,FALSE)</f>
        <v>#N/A</v>
      </c>
      <c r="P86" s="10" t="e">
        <f>VLOOKUP(TableOMP[[#This Row],[Label]],TableAvg[],3,FALSE)</f>
        <v>#N/A</v>
      </c>
      <c r="Q86" s="10" t="e">
        <f>TableOMP[[#This Row],[Avg]]-$U$2*TableOMP[[#This Row],[StdDev]]</f>
        <v>#N/A</v>
      </c>
      <c r="R86" s="10" t="e">
        <f>TableOMP[[#This Row],[Avg]]+$U$2*TableOMP[[#This Row],[StdDev]]</f>
        <v>#N/A</v>
      </c>
      <c r="S86" s="10" t="e">
        <f>IF(AND(TableOMP[[#This Row],[total_time]]&gt;=TableOMP[[#This Row],[Low]], TableOMP[[#This Row],[total_time]]&lt;=TableOMP[[#This Row],[High]]),1,0)</f>
        <v>#N/A</v>
      </c>
    </row>
    <row r="87" spans="1:19" x14ac:dyDescent="0.25">
      <c r="A87" t="s">
        <v>17</v>
      </c>
      <c r="B87">
        <v>12800</v>
      </c>
      <c r="C87">
        <v>0</v>
      </c>
      <c r="D87">
        <v>0</v>
      </c>
      <c r="E87">
        <v>15</v>
      </c>
      <c r="F87">
        <v>1</v>
      </c>
      <c r="G87">
        <v>1.5021</v>
      </c>
      <c r="H87">
        <v>0.17230599999999999</v>
      </c>
      <c r="I87">
        <v>0.19104699999999999</v>
      </c>
      <c r="J87">
        <v>1.3646E-2</v>
      </c>
      <c r="K87" s="10" t="str">
        <f t="shared" si="2"/>
        <v>5</v>
      </c>
      <c r="L87" t="s">
        <v>41</v>
      </c>
      <c r="M87" t="s">
        <v>42</v>
      </c>
      <c r="N8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12800 0 0 1 15</v>
      </c>
      <c r="O87" s="10" t="e">
        <f>VLOOKUP(TableOMP[[#This Row],[Label]],TableAvg[],2,FALSE)</f>
        <v>#N/A</v>
      </c>
      <c r="P87" s="10" t="e">
        <f>VLOOKUP(TableOMP[[#This Row],[Label]],TableAvg[],3,FALSE)</f>
        <v>#N/A</v>
      </c>
      <c r="Q87" s="10" t="e">
        <f>TableOMP[[#This Row],[Avg]]-$U$2*TableOMP[[#This Row],[StdDev]]</f>
        <v>#N/A</v>
      </c>
      <c r="R87" s="10" t="e">
        <f>TableOMP[[#This Row],[Avg]]+$U$2*TableOMP[[#This Row],[StdDev]]</f>
        <v>#N/A</v>
      </c>
      <c r="S87" s="10" t="e">
        <f>IF(AND(TableOMP[[#This Row],[total_time]]&gt;=TableOMP[[#This Row],[Low]], TableOMP[[#This Row],[total_time]]&lt;=TableOMP[[#This Row],[High]]),1,0)</f>
        <v>#N/A</v>
      </c>
    </row>
    <row r="88" spans="1:19" x14ac:dyDescent="0.25">
      <c r="A88" t="s">
        <v>17</v>
      </c>
      <c r="B88">
        <v>18102</v>
      </c>
      <c r="C88">
        <v>0</v>
      </c>
      <c r="D88">
        <v>0</v>
      </c>
      <c r="E88">
        <v>16</v>
      </c>
      <c r="F88">
        <v>1</v>
      </c>
      <c r="G88">
        <v>1.8246709999999999</v>
      </c>
      <c r="H88">
        <v>0.31963900000000001</v>
      </c>
      <c r="I88">
        <v>0.392125</v>
      </c>
      <c r="J88">
        <v>2.6141999999999999E-2</v>
      </c>
      <c r="K88" s="10" t="str">
        <f t="shared" si="2"/>
        <v>5</v>
      </c>
      <c r="L88" t="s">
        <v>41</v>
      </c>
      <c r="M88" t="s">
        <v>42</v>
      </c>
      <c r="N8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18102 0 0 1 16</v>
      </c>
      <c r="O88" s="10" t="e">
        <f>VLOOKUP(TableOMP[[#This Row],[Label]],TableAvg[],2,FALSE)</f>
        <v>#N/A</v>
      </c>
      <c r="P88" s="10" t="e">
        <f>VLOOKUP(TableOMP[[#This Row],[Label]],TableAvg[],3,FALSE)</f>
        <v>#N/A</v>
      </c>
      <c r="Q88" s="10" t="e">
        <f>TableOMP[[#This Row],[Avg]]-$U$2*TableOMP[[#This Row],[StdDev]]</f>
        <v>#N/A</v>
      </c>
      <c r="R88" s="10" t="e">
        <f>TableOMP[[#This Row],[Avg]]+$U$2*TableOMP[[#This Row],[StdDev]]</f>
        <v>#N/A</v>
      </c>
      <c r="S88" s="10" t="e">
        <f>IF(AND(TableOMP[[#This Row],[total_time]]&gt;=TableOMP[[#This Row],[Low]], TableOMP[[#This Row],[total_time]]&lt;=TableOMP[[#This Row],[High]]),1,0)</f>
        <v>#N/A</v>
      </c>
    </row>
    <row r="89" spans="1:19" x14ac:dyDescent="0.25">
      <c r="A89" t="s">
        <v>17</v>
      </c>
      <c r="B89">
        <v>25600</v>
      </c>
      <c r="C89">
        <v>0</v>
      </c>
      <c r="D89">
        <v>0</v>
      </c>
      <c r="E89">
        <v>17</v>
      </c>
      <c r="F89">
        <v>1</v>
      </c>
      <c r="G89">
        <v>2.6429550000000002</v>
      </c>
      <c r="H89">
        <v>0.61705399999999999</v>
      </c>
      <c r="I89">
        <v>0.74467899999999998</v>
      </c>
      <c r="J89">
        <v>4.6542E-2</v>
      </c>
      <c r="K89" s="10" t="str">
        <f t="shared" si="2"/>
        <v>5</v>
      </c>
      <c r="L89" t="s">
        <v>41</v>
      </c>
      <c r="M89" t="s">
        <v>42</v>
      </c>
      <c r="N8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25600 0 0 1 17</v>
      </c>
      <c r="O89" s="10" t="e">
        <f>VLOOKUP(TableOMP[[#This Row],[Label]],TableAvg[],2,FALSE)</f>
        <v>#N/A</v>
      </c>
      <c r="P89" s="10" t="e">
        <f>VLOOKUP(TableOMP[[#This Row],[Label]],TableAvg[],3,FALSE)</f>
        <v>#N/A</v>
      </c>
      <c r="Q89" s="10" t="e">
        <f>TableOMP[[#This Row],[Avg]]-$U$2*TableOMP[[#This Row],[StdDev]]</f>
        <v>#N/A</v>
      </c>
      <c r="R89" s="10" t="e">
        <f>TableOMP[[#This Row],[Avg]]+$U$2*TableOMP[[#This Row],[StdDev]]</f>
        <v>#N/A</v>
      </c>
      <c r="S89" s="10" t="e">
        <f>IF(AND(TableOMP[[#This Row],[total_time]]&gt;=TableOMP[[#This Row],[Low]], TableOMP[[#This Row],[total_time]]&lt;=TableOMP[[#This Row],[High]]),1,0)</f>
        <v>#N/A</v>
      </c>
    </row>
    <row r="90" spans="1:19" x14ac:dyDescent="0.25">
      <c r="A90" t="s">
        <v>17</v>
      </c>
      <c r="B90">
        <v>36204</v>
      </c>
      <c r="C90">
        <v>0</v>
      </c>
      <c r="D90">
        <v>0</v>
      </c>
      <c r="E90">
        <v>18</v>
      </c>
      <c r="F90">
        <v>1</v>
      </c>
      <c r="G90">
        <v>3.5282650000000002</v>
      </c>
      <c r="H90">
        <v>1.1727050000000001</v>
      </c>
      <c r="I90">
        <v>1.427753</v>
      </c>
      <c r="J90">
        <v>8.3985000000000004E-2</v>
      </c>
      <c r="K90" s="10" t="str">
        <f t="shared" si="2"/>
        <v>5</v>
      </c>
      <c r="L90" t="s">
        <v>41</v>
      </c>
      <c r="M90" t="s">
        <v>42</v>
      </c>
      <c r="N9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36204 0 0 1 18</v>
      </c>
      <c r="O90" s="10" t="e">
        <f>VLOOKUP(TableOMP[[#This Row],[Label]],TableAvg[],2,FALSE)</f>
        <v>#N/A</v>
      </c>
      <c r="P90" s="10" t="e">
        <f>VLOOKUP(TableOMP[[#This Row],[Label]],TableAvg[],3,FALSE)</f>
        <v>#N/A</v>
      </c>
      <c r="Q90" s="10" t="e">
        <f>TableOMP[[#This Row],[Avg]]-$U$2*TableOMP[[#This Row],[StdDev]]</f>
        <v>#N/A</v>
      </c>
      <c r="R90" s="10" t="e">
        <f>TableOMP[[#This Row],[Avg]]+$U$2*TableOMP[[#This Row],[StdDev]]</f>
        <v>#N/A</v>
      </c>
      <c r="S90" s="10" t="e">
        <f>IF(AND(TableOMP[[#This Row],[total_time]]&gt;=TableOMP[[#This Row],[Low]], TableOMP[[#This Row],[total_time]]&lt;=TableOMP[[#This Row],[High]]),1,0)</f>
        <v>#N/A</v>
      </c>
    </row>
    <row r="91" spans="1:19" x14ac:dyDescent="0.25">
      <c r="A91" t="s">
        <v>17</v>
      </c>
      <c r="B91">
        <v>51200</v>
      </c>
      <c r="C91">
        <v>0</v>
      </c>
      <c r="D91">
        <v>0</v>
      </c>
      <c r="E91">
        <v>19</v>
      </c>
      <c r="F91">
        <v>1</v>
      </c>
      <c r="G91">
        <v>5.79122</v>
      </c>
      <c r="H91">
        <v>2.387648</v>
      </c>
      <c r="I91">
        <v>2.9431799999999999</v>
      </c>
      <c r="J91">
        <v>0.16350999999999999</v>
      </c>
      <c r="K91" s="10" t="str">
        <f t="shared" si="2"/>
        <v>5</v>
      </c>
      <c r="L91" t="s">
        <v>41</v>
      </c>
      <c r="M91" t="s">
        <v>42</v>
      </c>
      <c r="N9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51200 0 0 1 19</v>
      </c>
      <c r="O91" s="10" t="e">
        <f>VLOOKUP(TableOMP[[#This Row],[Label]],TableAvg[],2,FALSE)</f>
        <v>#N/A</v>
      </c>
      <c r="P91" s="10" t="e">
        <f>VLOOKUP(TableOMP[[#This Row],[Label]],TableAvg[],3,FALSE)</f>
        <v>#N/A</v>
      </c>
      <c r="Q91" s="10" t="e">
        <f>TableOMP[[#This Row],[Avg]]-$U$2*TableOMP[[#This Row],[StdDev]]</f>
        <v>#N/A</v>
      </c>
      <c r="R91" s="10" t="e">
        <f>TableOMP[[#This Row],[Avg]]+$U$2*TableOMP[[#This Row],[StdDev]]</f>
        <v>#N/A</v>
      </c>
      <c r="S91" s="10" t="e">
        <f>IF(AND(TableOMP[[#This Row],[total_time]]&gt;=TableOMP[[#This Row],[Low]], TableOMP[[#This Row],[total_time]]&lt;=TableOMP[[#This Row],[High]]),1,0)</f>
        <v>#N/A</v>
      </c>
    </row>
    <row r="92" spans="1:19" x14ac:dyDescent="0.25">
      <c r="A92" t="s">
        <v>17</v>
      </c>
      <c r="B92">
        <v>72408</v>
      </c>
      <c r="C92">
        <v>0</v>
      </c>
      <c r="D92">
        <v>0</v>
      </c>
      <c r="E92">
        <v>20</v>
      </c>
      <c r="F92">
        <v>1</v>
      </c>
      <c r="G92">
        <v>10.481263</v>
      </c>
      <c r="H92">
        <v>4.9198899999999997</v>
      </c>
      <c r="I92">
        <v>4.882714</v>
      </c>
      <c r="J92">
        <v>0.25698500000000002</v>
      </c>
      <c r="K92" s="10" t="str">
        <f t="shared" si="2"/>
        <v>5</v>
      </c>
      <c r="L92" t="s">
        <v>41</v>
      </c>
      <c r="M92" t="s">
        <v>42</v>
      </c>
      <c r="N9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72408 0 0 1 20</v>
      </c>
      <c r="O92" s="10" t="e">
        <f>VLOOKUP(TableOMP[[#This Row],[Label]],TableAvg[],2,FALSE)</f>
        <v>#N/A</v>
      </c>
      <c r="P92" s="10" t="e">
        <f>VLOOKUP(TableOMP[[#This Row],[Label]],TableAvg[],3,FALSE)</f>
        <v>#N/A</v>
      </c>
      <c r="Q92" s="10" t="e">
        <f>TableOMP[[#This Row],[Avg]]-$U$2*TableOMP[[#This Row],[StdDev]]</f>
        <v>#N/A</v>
      </c>
      <c r="R92" s="10" t="e">
        <f>TableOMP[[#This Row],[Avg]]+$U$2*TableOMP[[#This Row],[StdDev]]</f>
        <v>#N/A</v>
      </c>
      <c r="S92" s="10" t="e">
        <f>IF(AND(TableOMP[[#This Row],[total_time]]&gt;=TableOMP[[#This Row],[Low]], TableOMP[[#This Row],[total_time]]&lt;=TableOMP[[#This Row],[High]]),1,0)</f>
        <v>#N/A</v>
      </c>
    </row>
    <row r="93" spans="1:19" x14ac:dyDescent="0.25">
      <c r="A93" t="s">
        <v>17</v>
      </c>
      <c r="B93">
        <v>102400</v>
      </c>
      <c r="C93">
        <v>0</v>
      </c>
      <c r="D93">
        <v>0</v>
      </c>
      <c r="E93">
        <v>21</v>
      </c>
      <c r="F93">
        <v>1</v>
      </c>
      <c r="G93">
        <v>22.311233999999999</v>
      </c>
      <c r="H93">
        <v>10.128748999999999</v>
      </c>
      <c r="I93">
        <v>10.249594</v>
      </c>
      <c r="J93">
        <v>0.51248000000000005</v>
      </c>
      <c r="K93" s="10" t="str">
        <f t="shared" si="2"/>
        <v>5</v>
      </c>
      <c r="L93" t="s">
        <v>41</v>
      </c>
      <c r="M93" t="s">
        <v>42</v>
      </c>
      <c r="N9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102400 0 0 1 21</v>
      </c>
      <c r="O93" s="10" t="e">
        <f>VLOOKUP(TableOMP[[#This Row],[Label]],TableAvg[],2,FALSE)</f>
        <v>#N/A</v>
      </c>
      <c r="P93" s="10" t="e">
        <f>VLOOKUP(TableOMP[[#This Row],[Label]],TableAvg[],3,FALSE)</f>
        <v>#N/A</v>
      </c>
      <c r="Q93" s="10" t="e">
        <f>TableOMP[[#This Row],[Avg]]-$U$2*TableOMP[[#This Row],[StdDev]]</f>
        <v>#N/A</v>
      </c>
      <c r="R93" s="10" t="e">
        <f>TableOMP[[#This Row],[Avg]]+$U$2*TableOMP[[#This Row],[StdDev]]</f>
        <v>#N/A</v>
      </c>
      <c r="S93" s="10" t="e">
        <f>IF(AND(TableOMP[[#This Row],[total_time]]&gt;=TableOMP[[#This Row],[Low]], TableOMP[[#This Row],[total_time]]&lt;=TableOMP[[#This Row],[High]]),1,0)</f>
        <v>#N/A</v>
      </c>
    </row>
    <row r="94" spans="1:19" x14ac:dyDescent="0.25">
      <c r="A94" t="s">
        <v>17</v>
      </c>
      <c r="B94">
        <v>4000</v>
      </c>
      <c r="C94">
        <v>0</v>
      </c>
      <c r="D94">
        <v>0</v>
      </c>
      <c r="E94">
        <v>1</v>
      </c>
      <c r="F94">
        <v>1</v>
      </c>
      <c r="G94">
        <v>1.3027610000000001</v>
      </c>
      <c r="H94">
        <v>9.3959999999999998E-3</v>
      </c>
      <c r="I94">
        <v>0</v>
      </c>
      <c r="J94">
        <v>0</v>
      </c>
      <c r="K94" s="10" t="str">
        <f>MID(M94,23,1)</f>
        <v>4</v>
      </c>
      <c r="L94" t="s">
        <v>43</v>
      </c>
      <c r="M94" t="s">
        <v>44</v>
      </c>
      <c r="N9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94" s="10" t="e">
        <f>VLOOKUP(TableOMP[[#This Row],[Label]],TableAvg[],2,FALSE)</f>
        <v>#N/A</v>
      </c>
      <c r="P94" s="10" t="e">
        <f>VLOOKUP(TableOMP[[#This Row],[Label]],TableAvg[],3,FALSE)</f>
        <v>#N/A</v>
      </c>
      <c r="Q94" s="10" t="e">
        <f>TableOMP[[#This Row],[Avg]]-$U$2*TableOMP[[#This Row],[StdDev]]</f>
        <v>#N/A</v>
      </c>
      <c r="R94" s="10" t="e">
        <f>TableOMP[[#This Row],[Avg]]+$U$2*TableOMP[[#This Row],[StdDev]]</f>
        <v>#N/A</v>
      </c>
      <c r="S94" s="10" t="e">
        <f>IF(AND(TableOMP[[#This Row],[total_time]]&gt;=TableOMP[[#This Row],[Low]], TableOMP[[#This Row],[total_time]]&lt;=TableOMP[[#This Row],[High]]),1,0)</f>
        <v>#N/A</v>
      </c>
    </row>
    <row r="95" spans="1:19" x14ac:dyDescent="0.25">
      <c r="A95" t="s">
        <v>17</v>
      </c>
      <c r="B95">
        <v>5657</v>
      </c>
      <c r="C95">
        <v>0</v>
      </c>
      <c r="D95">
        <v>0</v>
      </c>
      <c r="E95">
        <v>2</v>
      </c>
      <c r="F95">
        <v>1</v>
      </c>
      <c r="G95">
        <v>1.3295509999999999</v>
      </c>
      <c r="H95">
        <v>3.7477000000000003E-2</v>
      </c>
      <c r="I95">
        <v>9.7990000000000004E-3</v>
      </c>
      <c r="J95">
        <v>9.7990000000000004E-3</v>
      </c>
      <c r="K95" s="10" t="str">
        <f t="shared" ref="K95:K128" si="3">MID(M95,23,1)</f>
        <v>4</v>
      </c>
      <c r="L95" t="s">
        <v>43</v>
      </c>
      <c r="M95" t="s">
        <v>44</v>
      </c>
      <c r="N9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95" s="10" t="e">
        <f>VLOOKUP(TableOMP[[#This Row],[Label]],TableAvg[],2,FALSE)</f>
        <v>#N/A</v>
      </c>
      <c r="P95" s="10" t="e">
        <f>VLOOKUP(TableOMP[[#This Row],[Label]],TableAvg[],3,FALSE)</f>
        <v>#N/A</v>
      </c>
      <c r="Q95" s="10" t="e">
        <f>TableOMP[[#This Row],[Avg]]-$U$2*TableOMP[[#This Row],[StdDev]]</f>
        <v>#N/A</v>
      </c>
      <c r="R95" s="10" t="e">
        <f>TableOMP[[#This Row],[Avg]]+$U$2*TableOMP[[#This Row],[StdDev]]</f>
        <v>#N/A</v>
      </c>
      <c r="S95" s="10" t="e">
        <f>IF(AND(TableOMP[[#This Row],[total_time]]&gt;=TableOMP[[#This Row],[Low]], TableOMP[[#This Row],[total_time]]&lt;=TableOMP[[#This Row],[High]]),1,0)</f>
        <v>#N/A</v>
      </c>
    </row>
    <row r="96" spans="1:19" x14ac:dyDescent="0.25">
      <c r="A96" t="s">
        <v>17</v>
      </c>
      <c r="B96">
        <v>8000</v>
      </c>
      <c r="C96">
        <v>0</v>
      </c>
      <c r="D96">
        <v>0</v>
      </c>
      <c r="E96">
        <v>4</v>
      </c>
      <c r="F96">
        <v>1</v>
      </c>
      <c r="G96">
        <v>1.3733709999999999</v>
      </c>
      <c r="H96">
        <v>6.5931000000000003E-2</v>
      </c>
      <c r="I96">
        <v>3.1112999999999998E-2</v>
      </c>
      <c r="J96">
        <v>1.0371E-2</v>
      </c>
      <c r="K96" s="10" t="str">
        <f t="shared" si="3"/>
        <v>4</v>
      </c>
      <c r="L96" t="s">
        <v>43</v>
      </c>
      <c r="M96" t="s">
        <v>44</v>
      </c>
      <c r="N9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96" s="10" t="e">
        <f>VLOOKUP(TableOMP[[#This Row],[Label]],TableAvg[],2,FALSE)</f>
        <v>#N/A</v>
      </c>
      <c r="P96" s="10" t="e">
        <f>VLOOKUP(TableOMP[[#This Row],[Label]],TableAvg[],3,FALSE)</f>
        <v>#N/A</v>
      </c>
      <c r="Q96" s="10" t="e">
        <f>TableOMP[[#This Row],[Avg]]-$U$2*TableOMP[[#This Row],[StdDev]]</f>
        <v>#N/A</v>
      </c>
      <c r="R96" s="10" t="e">
        <f>TableOMP[[#This Row],[Avg]]+$U$2*TableOMP[[#This Row],[StdDev]]</f>
        <v>#N/A</v>
      </c>
      <c r="S96" s="10" t="e">
        <f>IF(AND(TableOMP[[#This Row],[total_time]]&gt;=TableOMP[[#This Row],[Low]], TableOMP[[#This Row],[total_time]]&lt;=TableOMP[[#This Row],[High]]),1,0)</f>
        <v>#N/A</v>
      </c>
    </row>
    <row r="97" spans="1:19" x14ac:dyDescent="0.25">
      <c r="A97" t="s">
        <v>17</v>
      </c>
      <c r="B97">
        <v>11314</v>
      </c>
      <c r="C97">
        <v>0</v>
      </c>
      <c r="D97">
        <v>0</v>
      </c>
      <c r="E97">
        <v>8</v>
      </c>
      <c r="F97">
        <v>1</v>
      </c>
      <c r="G97">
        <v>1.463714</v>
      </c>
      <c r="H97">
        <v>0.122033</v>
      </c>
      <c r="I97">
        <v>8.8363999999999998E-2</v>
      </c>
      <c r="J97">
        <v>1.2623000000000001E-2</v>
      </c>
      <c r="K97" s="10" t="str">
        <f t="shared" si="3"/>
        <v>4</v>
      </c>
      <c r="L97" t="s">
        <v>43</v>
      </c>
      <c r="M97" t="s">
        <v>44</v>
      </c>
      <c r="N9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97" s="10" t="e">
        <f>VLOOKUP(TableOMP[[#This Row],[Label]],TableAvg[],2,FALSE)</f>
        <v>#N/A</v>
      </c>
      <c r="P97" s="10" t="e">
        <f>VLOOKUP(TableOMP[[#This Row],[Label]],TableAvg[],3,FALSE)</f>
        <v>#N/A</v>
      </c>
      <c r="Q97" s="10" t="e">
        <f>TableOMP[[#This Row],[Avg]]-$U$2*TableOMP[[#This Row],[StdDev]]</f>
        <v>#N/A</v>
      </c>
      <c r="R97" s="10" t="e">
        <f>TableOMP[[#This Row],[Avg]]+$U$2*TableOMP[[#This Row],[StdDev]]</f>
        <v>#N/A</v>
      </c>
      <c r="S97" s="10" t="e">
        <f>IF(AND(TableOMP[[#This Row],[total_time]]&gt;=TableOMP[[#This Row],[Low]], TableOMP[[#This Row],[total_time]]&lt;=TableOMP[[#This Row],[High]]),1,0)</f>
        <v>#N/A</v>
      </c>
    </row>
    <row r="98" spans="1:19" x14ac:dyDescent="0.25">
      <c r="A98" t="s">
        <v>17</v>
      </c>
      <c r="B98">
        <v>16000</v>
      </c>
      <c r="C98">
        <v>0</v>
      </c>
      <c r="D98">
        <v>0</v>
      </c>
      <c r="E98">
        <v>16</v>
      </c>
      <c r="F98">
        <v>1</v>
      </c>
      <c r="G98">
        <v>1.8059780000000001</v>
      </c>
      <c r="H98">
        <v>0.40916599999999997</v>
      </c>
      <c r="I98">
        <v>0.34435300000000002</v>
      </c>
      <c r="J98">
        <v>2.2957000000000002E-2</v>
      </c>
      <c r="K98" s="10" t="str">
        <f t="shared" si="3"/>
        <v>4</v>
      </c>
      <c r="L98" t="s">
        <v>43</v>
      </c>
      <c r="M98" t="s">
        <v>44</v>
      </c>
      <c r="N9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98" s="10" t="e">
        <f>VLOOKUP(TableOMP[[#This Row],[Label]],TableAvg[],2,FALSE)</f>
        <v>#N/A</v>
      </c>
      <c r="P98" s="10" t="e">
        <f>VLOOKUP(TableOMP[[#This Row],[Label]],TableAvg[],3,FALSE)</f>
        <v>#N/A</v>
      </c>
      <c r="Q98" s="10" t="e">
        <f>TableOMP[[#This Row],[Avg]]-$U$2*TableOMP[[#This Row],[StdDev]]</f>
        <v>#N/A</v>
      </c>
      <c r="R98" s="10" t="e">
        <f>TableOMP[[#This Row],[Avg]]+$U$2*TableOMP[[#This Row],[StdDev]]</f>
        <v>#N/A</v>
      </c>
      <c r="S98" s="10" t="e">
        <f>IF(AND(TableOMP[[#This Row],[total_time]]&gt;=TableOMP[[#This Row],[Low]], TableOMP[[#This Row],[total_time]]&lt;=TableOMP[[#This Row],[High]]),1,0)</f>
        <v>#N/A</v>
      </c>
    </row>
    <row r="99" spans="1:19" x14ac:dyDescent="0.25">
      <c r="A99" t="s">
        <v>17</v>
      </c>
      <c r="B99">
        <v>22627</v>
      </c>
      <c r="C99">
        <v>0</v>
      </c>
      <c r="D99">
        <v>0</v>
      </c>
      <c r="E99">
        <v>32</v>
      </c>
      <c r="F99">
        <v>1</v>
      </c>
      <c r="G99">
        <v>2.132269</v>
      </c>
      <c r="H99">
        <v>0.461316</v>
      </c>
      <c r="I99">
        <v>0.75442900000000002</v>
      </c>
      <c r="J99">
        <v>2.4336E-2</v>
      </c>
      <c r="K99" s="10" t="str">
        <f t="shared" si="3"/>
        <v>4</v>
      </c>
      <c r="L99" t="s">
        <v>43</v>
      </c>
      <c r="M99" t="s">
        <v>44</v>
      </c>
      <c r="N9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99" s="10" t="e">
        <f>VLOOKUP(TableOMP[[#This Row],[Label]],TableAvg[],2,FALSE)</f>
        <v>#N/A</v>
      </c>
      <c r="P99" s="10" t="e">
        <f>VLOOKUP(TableOMP[[#This Row],[Label]],TableAvg[],3,FALSE)</f>
        <v>#N/A</v>
      </c>
      <c r="Q99" s="10" t="e">
        <f>TableOMP[[#This Row],[Avg]]-$U$2*TableOMP[[#This Row],[StdDev]]</f>
        <v>#N/A</v>
      </c>
      <c r="R99" s="10" t="e">
        <f>TableOMP[[#This Row],[Avg]]+$U$2*TableOMP[[#This Row],[StdDev]]</f>
        <v>#N/A</v>
      </c>
      <c r="S99" s="10" t="e">
        <f>IF(AND(TableOMP[[#This Row],[total_time]]&gt;=TableOMP[[#This Row],[Low]], TableOMP[[#This Row],[total_time]]&lt;=TableOMP[[#This Row],[High]]),1,0)</f>
        <v>#N/A</v>
      </c>
    </row>
    <row r="100" spans="1:19" x14ac:dyDescent="0.25">
      <c r="A100" t="s">
        <v>17</v>
      </c>
      <c r="B100">
        <v>32000</v>
      </c>
      <c r="C100">
        <v>0</v>
      </c>
      <c r="D100">
        <v>0</v>
      </c>
      <c r="E100">
        <v>64</v>
      </c>
      <c r="F100">
        <v>1</v>
      </c>
      <c r="G100">
        <v>2.2788140000000001</v>
      </c>
      <c r="H100">
        <v>0.90352699999999997</v>
      </c>
      <c r="I100">
        <v>1.791345</v>
      </c>
      <c r="J100">
        <v>2.8434000000000001E-2</v>
      </c>
      <c r="K100" s="10" t="str">
        <f t="shared" si="3"/>
        <v>4</v>
      </c>
      <c r="L100" t="s">
        <v>43</v>
      </c>
      <c r="M100" t="s">
        <v>44</v>
      </c>
      <c r="N10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0" s="10" t="e">
        <f>VLOOKUP(TableOMP[[#This Row],[Label]],TableAvg[],2,FALSE)</f>
        <v>#N/A</v>
      </c>
      <c r="P100" s="10" t="e">
        <f>VLOOKUP(TableOMP[[#This Row],[Label]],TableAvg[],3,FALSE)</f>
        <v>#N/A</v>
      </c>
      <c r="Q100" s="10" t="e">
        <f>TableOMP[[#This Row],[Avg]]-$U$2*TableOMP[[#This Row],[StdDev]]</f>
        <v>#N/A</v>
      </c>
      <c r="R100" s="10" t="e">
        <f>TableOMP[[#This Row],[Avg]]+$U$2*TableOMP[[#This Row],[StdDev]]</f>
        <v>#N/A</v>
      </c>
      <c r="S100" s="10" t="e">
        <f>IF(AND(TableOMP[[#This Row],[total_time]]&gt;=TableOMP[[#This Row],[Low]], TableOMP[[#This Row],[total_time]]&lt;=TableOMP[[#This Row],[High]]),1,0)</f>
        <v>#N/A</v>
      </c>
    </row>
    <row r="101" spans="1:19" x14ac:dyDescent="0.25">
      <c r="A101" t="s">
        <v>17</v>
      </c>
      <c r="B101">
        <v>4000</v>
      </c>
      <c r="C101">
        <v>0</v>
      </c>
      <c r="D101">
        <v>0</v>
      </c>
      <c r="E101">
        <v>1</v>
      </c>
      <c r="F101">
        <v>1</v>
      </c>
      <c r="G101">
        <v>1.3056019999999999</v>
      </c>
      <c r="H101">
        <v>1.2081E-2</v>
      </c>
      <c r="I101">
        <v>0</v>
      </c>
      <c r="J101">
        <v>0</v>
      </c>
      <c r="K101" s="10" t="str">
        <f t="shared" si="3"/>
        <v>4</v>
      </c>
      <c r="L101" t="s">
        <v>43</v>
      </c>
      <c r="M101" t="s">
        <v>44</v>
      </c>
      <c r="N10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1" s="10" t="e">
        <f>VLOOKUP(TableOMP[[#This Row],[Label]],TableAvg[],2,FALSE)</f>
        <v>#N/A</v>
      </c>
      <c r="P101" s="10" t="e">
        <f>VLOOKUP(TableOMP[[#This Row],[Label]],TableAvg[],3,FALSE)</f>
        <v>#N/A</v>
      </c>
      <c r="Q101" s="10" t="e">
        <f>TableOMP[[#This Row],[Avg]]-$U$2*TableOMP[[#This Row],[StdDev]]</f>
        <v>#N/A</v>
      </c>
      <c r="R101" s="10" t="e">
        <f>TableOMP[[#This Row],[Avg]]+$U$2*TableOMP[[#This Row],[StdDev]]</f>
        <v>#N/A</v>
      </c>
      <c r="S101" s="10" t="e">
        <f>IF(AND(TableOMP[[#This Row],[total_time]]&gt;=TableOMP[[#This Row],[Low]], TableOMP[[#This Row],[total_time]]&lt;=TableOMP[[#This Row],[High]]),1,0)</f>
        <v>#N/A</v>
      </c>
    </row>
    <row r="102" spans="1:19" x14ac:dyDescent="0.25">
      <c r="A102" t="s">
        <v>17</v>
      </c>
      <c r="B102">
        <v>5657</v>
      </c>
      <c r="C102">
        <v>0</v>
      </c>
      <c r="D102">
        <v>0</v>
      </c>
      <c r="E102">
        <v>2</v>
      </c>
      <c r="F102">
        <v>1</v>
      </c>
      <c r="G102">
        <v>1.3592040000000001</v>
      </c>
      <c r="H102">
        <v>6.6758999999999999E-2</v>
      </c>
      <c r="I102">
        <v>3.5982E-2</v>
      </c>
      <c r="J102">
        <v>3.5982E-2</v>
      </c>
      <c r="K102" s="10" t="str">
        <f t="shared" si="3"/>
        <v>4</v>
      </c>
      <c r="L102" t="s">
        <v>43</v>
      </c>
      <c r="M102" t="s">
        <v>44</v>
      </c>
      <c r="N10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2" s="10" t="e">
        <f>VLOOKUP(TableOMP[[#This Row],[Label]],TableAvg[],2,FALSE)</f>
        <v>#N/A</v>
      </c>
      <c r="P102" s="10" t="e">
        <f>VLOOKUP(TableOMP[[#This Row],[Label]],TableAvg[],3,FALSE)</f>
        <v>#N/A</v>
      </c>
      <c r="Q102" s="10" t="e">
        <f>TableOMP[[#This Row],[Avg]]-$U$2*TableOMP[[#This Row],[StdDev]]</f>
        <v>#N/A</v>
      </c>
      <c r="R102" s="10" t="e">
        <f>TableOMP[[#This Row],[Avg]]+$U$2*TableOMP[[#This Row],[StdDev]]</f>
        <v>#N/A</v>
      </c>
      <c r="S102" s="10" t="e">
        <f>IF(AND(TableOMP[[#This Row],[total_time]]&gt;=TableOMP[[#This Row],[Low]], TableOMP[[#This Row],[total_time]]&lt;=TableOMP[[#This Row],[High]]),1,0)</f>
        <v>#N/A</v>
      </c>
    </row>
    <row r="103" spans="1:19" x14ac:dyDescent="0.25">
      <c r="A103" t="s">
        <v>17</v>
      </c>
      <c r="B103">
        <v>8000</v>
      </c>
      <c r="C103">
        <v>0</v>
      </c>
      <c r="D103">
        <v>0</v>
      </c>
      <c r="E103">
        <v>4</v>
      </c>
      <c r="F103">
        <v>1</v>
      </c>
      <c r="G103">
        <v>1.575237</v>
      </c>
      <c r="H103">
        <v>0.27060200000000001</v>
      </c>
      <c r="I103">
        <v>7.4438000000000004E-2</v>
      </c>
      <c r="J103">
        <v>2.4813000000000002E-2</v>
      </c>
      <c r="K103" s="10" t="str">
        <f t="shared" si="3"/>
        <v>4</v>
      </c>
      <c r="L103" t="s">
        <v>43</v>
      </c>
      <c r="M103" t="s">
        <v>44</v>
      </c>
      <c r="N10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03" s="10" t="e">
        <f>VLOOKUP(TableOMP[[#This Row],[Label]],TableAvg[],2,FALSE)</f>
        <v>#N/A</v>
      </c>
      <c r="P103" s="10" t="e">
        <f>VLOOKUP(TableOMP[[#This Row],[Label]],TableAvg[],3,FALSE)</f>
        <v>#N/A</v>
      </c>
      <c r="Q103" s="10" t="e">
        <f>TableOMP[[#This Row],[Avg]]-$U$2*TableOMP[[#This Row],[StdDev]]</f>
        <v>#N/A</v>
      </c>
      <c r="R103" s="10" t="e">
        <f>TableOMP[[#This Row],[Avg]]+$U$2*TableOMP[[#This Row],[StdDev]]</f>
        <v>#N/A</v>
      </c>
      <c r="S103" s="10" t="e">
        <f>IF(AND(TableOMP[[#This Row],[total_time]]&gt;=TableOMP[[#This Row],[Low]], TableOMP[[#This Row],[total_time]]&lt;=TableOMP[[#This Row],[High]]),1,0)</f>
        <v>#N/A</v>
      </c>
    </row>
    <row r="104" spans="1:19" x14ac:dyDescent="0.25">
      <c r="A104" t="s">
        <v>17</v>
      </c>
      <c r="B104">
        <v>11314</v>
      </c>
      <c r="C104">
        <v>0</v>
      </c>
      <c r="D104">
        <v>0</v>
      </c>
      <c r="E104">
        <v>8</v>
      </c>
      <c r="F104">
        <v>1</v>
      </c>
      <c r="G104">
        <v>1.4464630000000001</v>
      </c>
      <c r="H104">
        <v>0.126441</v>
      </c>
      <c r="I104">
        <v>0.103101</v>
      </c>
      <c r="J104">
        <v>1.4729000000000001E-2</v>
      </c>
      <c r="K104" s="10" t="str">
        <f t="shared" si="3"/>
        <v>4</v>
      </c>
      <c r="L104" t="s">
        <v>43</v>
      </c>
      <c r="M104" t="s">
        <v>44</v>
      </c>
      <c r="N10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04" s="10" t="e">
        <f>VLOOKUP(TableOMP[[#This Row],[Label]],TableAvg[],2,FALSE)</f>
        <v>#N/A</v>
      </c>
      <c r="P104" s="10" t="e">
        <f>VLOOKUP(TableOMP[[#This Row],[Label]],TableAvg[],3,FALSE)</f>
        <v>#N/A</v>
      </c>
      <c r="Q104" s="10" t="e">
        <f>TableOMP[[#This Row],[Avg]]-$U$2*TableOMP[[#This Row],[StdDev]]</f>
        <v>#N/A</v>
      </c>
      <c r="R104" s="10" t="e">
        <f>TableOMP[[#This Row],[Avg]]+$U$2*TableOMP[[#This Row],[StdDev]]</f>
        <v>#N/A</v>
      </c>
      <c r="S104" s="10" t="e">
        <f>IF(AND(TableOMP[[#This Row],[total_time]]&gt;=TableOMP[[#This Row],[Low]], TableOMP[[#This Row],[total_time]]&lt;=TableOMP[[#This Row],[High]]),1,0)</f>
        <v>#N/A</v>
      </c>
    </row>
    <row r="105" spans="1:19" x14ac:dyDescent="0.25">
      <c r="A105" t="s">
        <v>17</v>
      </c>
      <c r="B105">
        <v>16000</v>
      </c>
      <c r="C105">
        <v>0</v>
      </c>
      <c r="D105">
        <v>0</v>
      </c>
      <c r="E105">
        <v>16</v>
      </c>
      <c r="F105">
        <v>1</v>
      </c>
      <c r="G105">
        <v>1.640048</v>
      </c>
      <c r="H105">
        <v>0.27185599999999999</v>
      </c>
      <c r="I105">
        <v>0.47420099999999998</v>
      </c>
      <c r="J105">
        <v>3.1613000000000002E-2</v>
      </c>
      <c r="K105" s="10" t="str">
        <f t="shared" si="3"/>
        <v>4</v>
      </c>
      <c r="L105" t="s">
        <v>43</v>
      </c>
      <c r="M105" t="s">
        <v>44</v>
      </c>
      <c r="N10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05" s="10" t="e">
        <f>VLOOKUP(TableOMP[[#This Row],[Label]],TableAvg[],2,FALSE)</f>
        <v>#N/A</v>
      </c>
      <c r="P105" s="10" t="e">
        <f>VLOOKUP(TableOMP[[#This Row],[Label]],TableAvg[],3,FALSE)</f>
        <v>#N/A</v>
      </c>
      <c r="Q105" s="10" t="e">
        <f>TableOMP[[#This Row],[Avg]]-$U$2*TableOMP[[#This Row],[StdDev]]</f>
        <v>#N/A</v>
      </c>
      <c r="R105" s="10" t="e">
        <f>TableOMP[[#This Row],[Avg]]+$U$2*TableOMP[[#This Row],[StdDev]]</f>
        <v>#N/A</v>
      </c>
      <c r="S105" s="10" t="e">
        <f>IF(AND(TableOMP[[#This Row],[total_time]]&gt;=TableOMP[[#This Row],[Low]], TableOMP[[#This Row],[total_time]]&lt;=TableOMP[[#This Row],[High]]),1,0)</f>
        <v>#N/A</v>
      </c>
    </row>
    <row r="106" spans="1:19" x14ac:dyDescent="0.25">
      <c r="A106" t="s">
        <v>17</v>
      </c>
      <c r="B106">
        <v>22627</v>
      </c>
      <c r="C106">
        <v>0</v>
      </c>
      <c r="D106">
        <v>0</v>
      </c>
      <c r="E106">
        <v>32</v>
      </c>
      <c r="F106">
        <v>1</v>
      </c>
      <c r="G106">
        <v>2.0027789999999999</v>
      </c>
      <c r="H106">
        <v>0.44929400000000003</v>
      </c>
      <c r="I106">
        <v>0.73805900000000002</v>
      </c>
      <c r="J106">
        <v>2.3807999999999999E-2</v>
      </c>
      <c r="K106" s="10" t="str">
        <f t="shared" si="3"/>
        <v>4</v>
      </c>
      <c r="L106" t="s">
        <v>43</v>
      </c>
      <c r="M106" t="s">
        <v>44</v>
      </c>
      <c r="N10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06" s="10" t="e">
        <f>VLOOKUP(TableOMP[[#This Row],[Label]],TableAvg[],2,FALSE)</f>
        <v>#N/A</v>
      </c>
      <c r="P106" s="10" t="e">
        <f>VLOOKUP(TableOMP[[#This Row],[Label]],TableAvg[],3,FALSE)</f>
        <v>#N/A</v>
      </c>
      <c r="Q106" s="10" t="e">
        <f>TableOMP[[#This Row],[Avg]]-$U$2*TableOMP[[#This Row],[StdDev]]</f>
        <v>#N/A</v>
      </c>
      <c r="R106" s="10" t="e">
        <f>TableOMP[[#This Row],[Avg]]+$U$2*TableOMP[[#This Row],[StdDev]]</f>
        <v>#N/A</v>
      </c>
      <c r="S106" s="10" t="e">
        <f>IF(AND(TableOMP[[#This Row],[total_time]]&gt;=TableOMP[[#This Row],[Low]], TableOMP[[#This Row],[total_time]]&lt;=TableOMP[[#This Row],[High]]),1,0)</f>
        <v>#N/A</v>
      </c>
    </row>
    <row r="107" spans="1:19" x14ac:dyDescent="0.25">
      <c r="A107" t="s">
        <v>17</v>
      </c>
      <c r="B107">
        <v>32000</v>
      </c>
      <c r="C107">
        <v>0</v>
      </c>
      <c r="D107">
        <v>0</v>
      </c>
      <c r="E107">
        <v>64</v>
      </c>
      <c r="F107">
        <v>1</v>
      </c>
      <c r="G107">
        <v>2.3157399999999999</v>
      </c>
      <c r="H107">
        <v>0.94814600000000004</v>
      </c>
      <c r="I107">
        <v>1.840058</v>
      </c>
      <c r="J107">
        <v>2.9207E-2</v>
      </c>
      <c r="K107" s="10" t="str">
        <f t="shared" si="3"/>
        <v>4</v>
      </c>
      <c r="L107" t="s">
        <v>43</v>
      </c>
      <c r="M107" t="s">
        <v>44</v>
      </c>
      <c r="N10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07" s="10" t="e">
        <f>VLOOKUP(TableOMP[[#This Row],[Label]],TableAvg[],2,FALSE)</f>
        <v>#N/A</v>
      </c>
      <c r="P107" s="10" t="e">
        <f>VLOOKUP(TableOMP[[#This Row],[Label]],TableAvg[],3,FALSE)</f>
        <v>#N/A</v>
      </c>
      <c r="Q107" s="10" t="e">
        <f>TableOMP[[#This Row],[Avg]]-$U$2*TableOMP[[#This Row],[StdDev]]</f>
        <v>#N/A</v>
      </c>
      <c r="R107" s="10" t="e">
        <f>TableOMP[[#This Row],[Avg]]+$U$2*TableOMP[[#This Row],[StdDev]]</f>
        <v>#N/A</v>
      </c>
      <c r="S107" s="10" t="e">
        <f>IF(AND(TableOMP[[#This Row],[total_time]]&gt;=TableOMP[[#This Row],[Low]], TableOMP[[#This Row],[total_time]]&lt;=TableOMP[[#This Row],[High]]),1,0)</f>
        <v>#N/A</v>
      </c>
    </row>
    <row r="108" spans="1:19" x14ac:dyDescent="0.25">
      <c r="A108" t="s">
        <v>17</v>
      </c>
      <c r="B108">
        <v>4000</v>
      </c>
      <c r="C108">
        <v>0</v>
      </c>
      <c r="D108">
        <v>0</v>
      </c>
      <c r="E108">
        <v>1</v>
      </c>
      <c r="F108">
        <v>1</v>
      </c>
      <c r="G108">
        <v>1.303739</v>
      </c>
      <c r="H108">
        <v>1.136E-2</v>
      </c>
      <c r="I108">
        <v>0</v>
      </c>
      <c r="J108">
        <v>0</v>
      </c>
      <c r="K108" s="10" t="str">
        <f t="shared" si="3"/>
        <v>4</v>
      </c>
      <c r="L108" t="s">
        <v>43</v>
      </c>
      <c r="M108" t="s">
        <v>44</v>
      </c>
      <c r="N10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08" s="10" t="e">
        <f>VLOOKUP(TableOMP[[#This Row],[Label]],TableAvg[],2,FALSE)</f>
        <v>#N/A</v>
      </c>
      <c r="P108" s="10" t="e">
        <f>VLOOKUP(TableOMP[[#This Row],[Label]],TableAvg[],3,FALSE)</f>
        <v>#N/A</v>
      </c>
      <c r="Q108" s="10" t="e">
        <f>TableOMP[[#This Row],[Avg]]-$U$2*TableOMP[[#This Row],[StdDev]]</f>
        <v>#N/A</v>
      </c>
      <c r="R108" s="10" t="e">
        <f>TableOMP[[#This Row],[Avg]]+$U$2*TableOMP[[#This Row],[StdDev]]</f>
        <v>#N/A</v>
      </c>
      <c r="S108" s="10" t="e">
        <f>IF(AND(TableOMP[[#This Row],[total_time]]&gt;=TableOMP[[#This Row],[Low]], TableOMP[[#This Row],[total_time]]&lt;=TableOMP[[#This Row],[High]]),1,0)</f>
        <v>#N/A</v>
      </c>
    </row>
    <row r="109" spans="1:19" x14ac:dyDescent="0.25">
      <c r="A109" t="s">
        <v>17</v>
      </c>
      <c r="B109">
        <v>5657</v>
      </c>
      <c r="C109">
        <v>0</v>
      </c>
      <c r="D109">
        <v>0</v>
      </c>
      <c r="E109">
        <v>2</v>
      </c>
      <c r="F109">
        <v>1</v>
      </c>
      <c r="G109">
        <v>1.3319669999999999</v>
      </c>
      <c r="H109">
        <v>4.1103000000000001E-2</v>
      </c>
      <c r="I109">
        <v>9.639E-3</v>
      </c>
      <c r="J109">
        <v>9.639E-3</v>
      </c>
      <c r="K109" s="10" t="str">
        <f t="shared" si="3"/>
        <v>4</v>
      </c>
      <c r="L109" t="s">
        <v>43</v>
      </c>
      <c r="M109" t="s">
        <v>44</v>
      </c>
      <c r="N10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09" s="10" t="e">
        <f>VLOOKUP(TableOMP[[#This Row],[Label]],TableAvg[],2,FALSE)</f>
        <v>#N/A</v>
      </c>
      <c r="P109" s="10" t="e">
        <f>VLOOKUP(TableOMP[[#This Row],[Label]],TableAvg[],3,FALSE)</f>
        <v>#N/A</v>
      </c>
      <c r="Q109" s="10" t="e">
        <f>TableOMP[[#This Row],[Avg]]-$U$2*TableOMP[[#This Row],[StdDev]]</f>
        <v>#N/A</v>
      </c>
      <c r="R109" s="10" t="e">
        <f>TableOMP[[#This Row],[Avg]]+$U$2*TableOMP[[#This Row],[StdDev]]</f>
        <v>#N/A</v>
      </c>
      <c r="S109" s="10" t="e">
        <f>IF(AND(TableOMP[[#This Row],[total_time]]&gt;=TableOMP[[#This Row],[Low]], TableOMP[[#This Row],[total_time]]&lt;=TableOMP[[#This Row],[High]]),1,0)</f>
        <v>#N/A</v>
      </c>
    </row>
    <row r="110" spans="1:19" x14ac:dyDescent="0.25">
      <c r="A110" t="s">
        <v>17</v>
      </c>
      <c r="B110">
        <v>8000</v>
      </c>
      <c r="C110">
        <v>0</v>
      </c>
      <c r="D110">
        <v>0</v>
      </c>
      <c r="E110">
        <v>4</v>
      </c>
      <c r="F110">
        <v>1</v>
      </c>
      <c r="G110">
        <v>1.367256</v>
      </c>
      <c r="H110">
        <v>6.9151000000000004E-2</v>
      </c>
      <c r="I110">
        <v>3.5163E-2</v>
      </c>
      <c r="J110">
        <v>1.1721000000000001E-2</v>
      </c>
      <c r="K110" s="10" t="str">
        <f t="shared" si="3"/>
        <v>4</v>
      </c>
      <c r="L110" t="s">
        <v>43</v>
      </c>
      <c r="M110" t="s">
        <v>44</v>
      </c>
      <c r="N11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0" s="10" t="e">
        <f>VLOOKUP(TableOMP[[#This Row],[Label]],TableAvg[],2,FALSE)</f>
        <v>#N/A</v>
      </c>
      <c r="P110" s="10" t="e">
        <f>VLOOKUP(TableOMP[[#This Row],[Label]],TableAvg[],3,FALSE)</f>
        <v>#N/A</v>
      </c>
      <c r="Q110" s="10" t="e">
        <f>TableOMP[[#This Row],[Avg]]-$U$2*TableOMP[[#This Row],[StdDev]]</f>
        <v>#N/A</v>
      </c>
      <c r="R110" s="10" t="e">
        <f>TableOMP[[#This Row],[Avg]]+$U$2*TableOMP[[#This Row],[StdDev]]</f>
        <v>#N/A</v>
      </c>
      <c r="S110" s="10" t="e">
        <f>IF(AND(TableOMP[[#This Row],[total_time]]&gt;=TableOMP[[#This Row],[Low]], TableOMP[[#This Row],[total_time]]&lt;=TableOMP[[#This Row],[High]]),1,0)</f>
        <v>#N/A</v>
      </c>
    </row>
    <row r="111" spans="1:19" x14ac:dyDescent="0.25">
      <c r="A111" t="s">
        <v>17</v>
      </c>
      <c r="B111">
        <v>11314</v>
      </c>
      <c r="C111">
        <v>0</v>
      </c>
      <c r="D111">
        <v>0</v>
      </c>
      <c r="E111">
        <v>8</v>
      </c>
      <c r="F111">
        <v>1</v>
      </c>
      <c r="G111">
        <v>1.452539</v>
      </c>
      <c r="H111">
        <v>0.12512799999999999</v>
      </c>
      <c r="I111">
        <v>9.4410999999999995E-2</v>
      </c>
      <c r="J111">
        <v>1.3487000000000001E-2</v>
      </c>
      <c r="K111" s="10" t="str">
        <f t="shared" si="3"/>
        <v>4</v>
      </c>
      <c r="L111" t="s">
        <v>43</v>
      </c>
      <c r="M111" t="s">
        <v>44</v>
      </c>
      <c r="N11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1" s="10" t="e">
        <f>VLOOKUP(TableOMP[[#This Row],[Label]],TableAvg[],2,FALSE)</f>
        <v>#N/A</v>
      </c>
      <c r="P111" s="10" t="e">
        <f>VLOOKUP(TableOMP[[#This Row],[Label]],TableAvg[],3,FALSE)</f>
        <v>#N/A</v>
      </c>
      <c r="Q111" s="10" t="e">
        <f>TableOMP[[#This Row],[Avg]]-$U$2*TableOMP[[#This Row],[StdDev]]</f>
        <v>#N/A</v>
      </c>
      <c r="R111" s="10" t="e">
        <f>TableOMP[[#This Row],[Avg]]+$U$2*TableOMP[[#This Row],[StdDev]]</f>
        <v>#N/A</v>
      </c>
      <c r="S111" s="10" t="e">
        <f>IF(AND(TableOMP[[#This Row],[total_time]]&gt;=TableOMP[[#This Row],[Low]], TableOMP[[#This Row],[total_time]]&lt;=TableOMP[[#This Row],[High]]),1,0)</f>
        <v>#N/A</v>
      </c>
    </row>
    <row r="112" spans="1:19" x14ac:dyDescent="0.25">
      <c r="A112" t="s">
        <v>17</v>
      </c>
      <c r="B112">
        <v>16000</v>
      </c>
      <c r="C112">
        <v>0</v>
      </c>
      <c r="D112">
        <v>0</v>
      </c>
      <c r="E112">
        <v>16</v>
      </c>
      <c r="F112">
        <v>1</v>
      </c>
      <c r="G112">
        <v>1.702647</v>
      </c>
      <c r="H112">
        <v>0.23214099999999999</v>
      </c>
      <c r="I112">
        <v>0.32475900000000002</v>
      </c>
      <c r="J112">
        <v>2.1651E-2</v>
      </c>
      <c r="K112" s="10" t="str">
        <f t="shared" si="3"/>
        <v>4</v>
      </c>
      <c r="L112" t="s">
        <v>43</v>
      </c>
      <c r="M112" t="s">
        <v>44</v>
      </c>
      <c r="N11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2" s="10" t="e">
        <f>VLOOKUP(TableOMP[[#This Row],[Label]],TableAvg[],2,FALSE)</f>
        <v>#N/A</v>
      </c>
      <c r="P112" s="10" t="e">
        <f>VLOOKUP(TableOMP[[#This Row],[Label]],TableAvg[],3,FALSE)</f>
        <v>#N/A</v>
      </c>
      <c r="Q112" s="10" t="e">
        <f>TableOMP[[#This Row],[Avg]]-$U$2*TableOMP[[#This Row],[StdDev]]</f>
        <v>#N/A</v>
      </c>
      <c r="R112" s="10" t="e">
        <f>TableOMP[[#This Row],[Avg]]+$U$2*TableOMP[[#This Row],[StdDev]]</f>
        <v>#N/A</v>
      </c>
      <c r="S112" s="10" t="e">
        <f>IF(AND(TableOMP[[#This Row],[total_time]]&gt;=TableOMP[[#This Row],[Low]], TableOMP[[#This Row],[total_time]]&lt;=TableOMP[[#This Row],[High]]),1,0)</f>
        <v>#N/A</v>
      </c>
    </row>
    <row r="113" spans="1:19" x14ac:dyDescent="0.25">
      <c r="A113" t="s">
        <v>17</v>
      </c>
      <c r="B113">
        <v>22627</v>
      </c>
      <c r="C113">
        <v>0</v>
      </c>
      <c r="D113">
        <v>0</v>
      </c>
      <c r="E113">
        <v>32</v>
      </c>
      <c r="F113">
        <v>1</v>
      </c>
      <c r="G113">
        <v>1.9713620000000001</v>
      </c>
      <c r="H113">
        <v>0.45086300000000001</v>
      </c>
      <c r="I113">
        <v>0.67147900000000005</v>
      </c>
      <c r="J113">
        <v>2.1661E-2</v>
      </c>
      <c r="K113" s="10" t="str">
        <f t="shared" si="3"/>
        <v>4</v>
      </c>
      <c r="L113" t="s">
        <v>43</v>
      </c>
      <c r="M113" t="s">
        <v>44</v>
      </c>
      <c r="N11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13" s="10" t="e">
        <f>VLOOKUP(TableOMP[[#This Row],[Label]],TableAvg[],2,FALSE)</f>
        <v>#N/A</v>
      </c>
      <c r="P113" s="10" t="e">
        <f>VLOOKUP(TableOMP[[#This Row],[Label]],TableAvg[],3,FALSE)</f>
        <v>#N/A</v>
      </c>
      <c r="Q113" s="10" t="e">
        <f>TableOMP[[#This Row],[Avg]]-$U$2*TableOMP[[#This Row],[StdDev]]</f>
        <v>#N/A</v>
      </c>
      <c r="R113" s="10" t="e">
        <f>TableOMP[[#This Row],[Avg]]+$U$2*TableOMP[[#This Row],[StdDev]]</f>
        <v>#N/A</v>
      </c>
      <c r="S113" s="10" t="e">
        <f>IF(AND(TableOMP[[#This Row],[total_time]]&gt;=TableOMP[[#This Row],[Low]], TableOMP[[#This Row],[total_time]]&lt;=TableOMP[[#This Row],[High]]),1,0)</f>
        <v>#N/A</v>
      </c>
    </row>
    <row r="114" spans="1:19" x14ac:dyDescent="0.25">
      <c r="A114" t="s">
        <v>17</v>
      </c>
      <c r="B114">
        <v>32000</v>
      </c>
      <c r="C114">
        <v>0</v>
      </c>
      <c r="D114">
        <v>0</v>
      </c>
      <c r="E114">
        <v>64</v>
      </c>
      <c r="F114">
        <v>1</v>
      </c>
      <c r="G114">
        <v>2.2335829999999999</v>
      </c>
      <c r="H114">
        <v>0.89840200000000003</v>
      </c>
      <c r="I114">
        <v>1.8021240000000001</v>
      </c>
      <c r="J114">
        <v>2.8604999999999998E-2</v>
      </c>
      <c r="K114" s="10" t="str">
        <f t="shared" si="3"/>
        <v>4</v>
      </c>
      <c r="L114" t="s">
        <v>43</v>
      </c>
      <c r="M114" t="s">
        <v>44</v>
      </c>
      <c r="N11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14" s="10" t="e">
        <f>VLOOKUP(TableOMP[[#This Row],[Label]],TableAvg[],2,FALSE)</f>
        <v>#N/A</v>
      </c>
      <c r="P114" s="10" t="e">
        <f>VLOOKUP(TableOMP[[#This Row],[Label]],TableAvg[],3,FALSE)</f>
        <v>#N/A</v>
      </c>
      <c r="Q114" s="10" t="e">
        <f>TableOMP[[#This Row],[Avg]]-$U$2*TableOMP[[#This Row],[StdDev]]</f>
        <v>#N/A</v>
      </c>
      <c r="R114" s="10" t="e">
        <f>TableOMP[[#This Row],[Avg]]+$U$2*TableOMP[[#This Row],[StdDev]]</f>
        <v>#N/A</v>
      </c>
      <c r="S114" s="10" t="e">
        <f>IF(AND(TableOMP[[#This Row],[total_time]]&gt;=TableOMP[[#This Row],[Low]], TableOMP[[#This Row],[total_time]]&lt;=TableOMP[[#This Row],[High]]),1,0)</f>
        <v>#N/A</v>
      </c>
    </row>
    <row r="115" spans="1:19" x14ac:dyDescent="0.25">
      <c r="A115" t="s">
        <v>17</v>
      </c>
      <c r="B115">
        <v>4000</v>
      </c>
      <c r="C115">
        <v>0</v>
      </c>
      <c r="D115">
        <v>0</v>
      </c>
      <c r="E115">
        <v>1</v>
      </c>
      <c r="F115">
        <v>1</v>
      </c>
      <c r="G115">
        <v>1.304972</v>
      </c>
      <c r="H115">
        <v>1.1986E-2</v>
      </c>
      <c r="I115">
        <v>0</v>
      </c>
      <c r="J115">
        <v>0</v>
      </c>
      <c r="K115" s="10" t="str">
        <f t="shared" si="3"/>
        <v>4</v>
      </c>
      <c r="L115" t="s">
        <v>43</v>
      </c>
      <c r="M115" t="s">
        <v>44</v>
      </c>
      <c r="N11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15" s="10" t="e">
        <f>VLOOKUP(TableOMP[[#This Row],[Label]],TableAvg[],2,FALSE)</f>
        <v>#N/A</v>
      </c>
      <c r="P115" s="10" t="e">
        <f>VLOOKUP(TableOMP[[#This Row],[Label]],TableAvg[],3,FALSE)</f>
        <v>#N/A</v>
      </c>
      <c r="Q115" s="10" t="e">
        <f>TableOMP[[#This Row],[Avg]]-$U$2*TableOMP[[#This Row],[StdDev]]</f>
        <v>#N/A</v>
      </c>
      <c r="R115" s="10" t="e">
        <f>TableOMP[[#This Row],[Avg]]+$U$2*TableOMP[[#This Row],[StdDev]]</f>
        <v>#N/A</v>
      </c>
      <c r="S115" s="10" t="e">
        <f>IF(AND(TableOMP[[#This Row],[total_time]]&gt;=TableOMP[[#This Row],[Low]], TableOMP[[#This Row],[total_time]]&lt;=TableOMP[[#This Row],[High]]),1,0)</f>
        <v>#N/A</v>
      </c>
    </row>
    <row r="116" spans="1:19" x14ac:dyDescent="0.25">
      <c r="A116" t="s">
        <v>17</v>
      </c>
      <c r="B116">
        <v>5657</v>
      </c>
      <c r="C116">
        <v>0</v>
      </c>
      <c r="D116">
        <v>0</v>
      </c>
      <c r="E116">
        <v>2</v>
      </c>
      <c r="F116">
        <v>1</v>
      </c>
      <c r="G116">
        <v>1.3480760000000001</v>
      </c>
      <c r="H116">
        <v>3.6752E-2</v>
      </c>
      <c r="I116">
        <v>9.4240000000000001E-3</v>
      </c>
      <c r="J116">
        <v>9.4240000000000001E-3</v>
      </c>
      <c r="K116" s="10" t="str">
        <f t="shared" si="3"/>
        <v>4</v>
      </c>
      <c r="L116" t="s">
        <v>43</v>
      </c>
      <c r="M116" t="s">
        <v>44</v>
      </c>
      <c r="N11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16" s="10" t="e">
        <f>VLOOKUP(TableOMP[[#This Row],[Label]],TableAvg[],2,FALSE)</f>
        <v>#N/A</v>
      </c>
      <c r="P116" s="10" t="e">
        <f>VLOOKUP(TableOMP[[#This Row],[Label]],TableAvg[],3,FALSE)</f>
        <v>#N/A</v>
      </c>
      <c r="Q116" s="10" t="e">
        <f>TableOMP[[#This Row],[Avg]]-$U$2*TableOMP[[#This Row],[StdDev]]</f>
        <v>#N/A</v>
      </c>
      <c r="R116" s="10" t="e">
        <f>TableOMP[[#This Row],[Avg]]+$U$2*TableOMP[[#This Row],[StdDev]]</f>
        <v>#N/A</v>
      </c>
      <c r="S116" s="10" t="e">
        <f>IF(AND(TableOMP[[#This Row],[total_time]]&gt;=TableOMP[[#This Row],[Low]], TableOMP[[#This Row],[total_time]]&lt;=TableOMP[[#This Row],[High]]),1,0)</f>
        <v>#N/A</v>
      </c>
    </row>
    <row r="117" spans="1:19" x14ac:dyDescent="0.25">
      <c r="A117" t="s">
        <v>17</v>
      </c>
      <c r="B117">
        <v>8000</v>
      </c>
      <c r="C117">
        <v>0</v>
      </c>
      <c r="D117">
        <v>0</v>
      </c>
      <c r="E117">
        <v>4</v>
      </c>
      <c r="F117">
        <v>1</v>
      </c>
      <c r="G117">
        <v>1.3748499999999999</v>
      </c>
      <c r="H117">
        <v>7.0675000000000002E-2</v>
      </c>
      <c r="I117">
        <v>3.2917000000000002E-2</v>
      </c>
      <c r="J117">
        <v>1.0972000000000001E-2</v>
      </c>
      <c r="K117" s="10" t="str">
        <f t="shared" si="3"/>
        <v>4</v>
      </c>
      <c r="L117" t="s">
        <v>43</v>
      </c>
      <c r="M117" t="s">
        <v>44</v>
      </c>
      <c r="N11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17" s="10" t="e">
        <f>VLOOKUP(TableOMP[[#This Row],[Label]],TableAvg[],2,FALSE)</f>
        <v>#N/A</v>
      </c>
      <c r="P117" s="10" t="e">
        <f>VLOOKUP(TableOMP[[#This Row],[Label]],TableAvg[],3,FALSE)</f>
        <v>#N/A</v>
      </c>
      <c r="Q117" s="10" t="e">
        <f>TableOMP[[#This Row],[Avg]]-$U$2*TableOMP[[#This Row],[StdDev]]</f>
        <v>#N/A</v>
      </c>
      <c r="R117" s="10" t="e">
        <f>TableOMP[[#This Row],[Avg]]+$U$2*TableOMP[[#This Row],[StdDev]]</f>
        <v>#N/A</v>
      </c>
      <c r="S117" s="10" t="e">
        <f>IF(AND(TableOMP[[#This Row],[total_time]]&gt;=TableOMP[[#This Row],[Low]], TableOMP[[#This Row],[total_time]]&lt;=TableOMP[[#This Row],[High]]),1,0)</f>
        <v>#N/A</v>
      </c>
    </row>
    <row r="118" spans="1:19" x14ac:dyDescent="0.25">
      <c r="A118" t="s">
        <v>17</v>
      </c>
      <c r="B118">
        <v>11314</v>
      </c>
      <c r="C118">
        <v>0</v>
      </c>
      <c r="D118">
        <v>0</v>
      </c>
      <c r="E118">
        <v>8</v>
      </c>
      <c r="F118">
        <v>1</v>
      </c>
      <c r="G118">
        <v>1.46092</v>
      </c>
      <c r="H118">
        <v>0.12867999999999999</v>
      </c>
      <c r="I118">
        <v>9.8809999999999995E-2</v>
      </c>
      <c r="J118">
        <v>1.4116E-2</v>
      </c>
      <c r="K118" s="10" t="str">
        <f t="shared" si="3"/>
        <v>4</v>
      </c>
      <c r="L118" t="s">
        <v>43</v>
      </c>
      <c r="M118" t="s">
        <v>44</v>
      </c>
      <c r="N11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18" s="10" t="e">
        <f>VLOOKUP(TableOMP[[#This Row],[Label]],TableAvg[],2,FALSE)</f>
        <v>#N/A</v>
      </c>
      <c r="P118" s="10" t="e">
        <f>VLOOKUP(TableOMP[[#This Row],[Label]],TableAvg[],3,FALSE)</f>
        <v>#N/A</v>
      </c>
      <c r="Q118" s="10" t="e">
        <f>TableOMP[[#This Row],[Avg]]-$U$2*TableOMP[[#This Row],[StdDev]]</f>
        <v>#N/A</v>
      </c>
      <c r="R118" s="10" t="e">
        <f>TableOMP[[#This Row],[Avg]]+$U$2*TableOMP[[#This Row],[StdDev]]</f>
        <v>#N/A</v>
      </c>
      <c r="S118" s="10" t="e">
        <f>IF(AND(TableOMP[[#This Row],[total_time]]&gt;=TableOMP[[#This Row],[Low]], TableOMP[[#This Row],[total_time]]&lt;=TableOMP[[#This Row],[High]]),1,0)</f>
        <v>#N/A</v>
      </c>
    </row>
    <row r="119" spans="1:19" x14ac:dyDescent="0.25">
      <c r="A119" t="s">
        <v>17</v>
      </c>
      <c r="B119">
        <v>16000</v>
      </c>
      <c r="C119">
        <v>0</v>
      </c>
      <c r="D119">
        <v>0</v>
      </c>
      <c r="E119">
        <v>16</v>
      </c>
      <c r="F119">
        <v>1</v>
      </c>
      <c r="G119">
        <v>1.6034759999999999</v>
      </c>
      <c r="H119">
        <v>0.24205299999999999</v>
      </c>
      <c r="I119">
        <v>0.32980100000000001</v>
      </c>
      <c r="J119">
        <v>2.1987E-2</v>
      </c>
      <c r="K119" s="10" t="str">
        <f t="shared" si="3"/>
        <v>4</v>
      </c>
      <c r="L119" t="s">
        <v>43</v>
      </c>
      <c r="M119" t="s">
        <v>44</v>
      </c>
      <c r="N11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19" s="10" t="e">
        <f>VLOOKUP(TableOMP[[#This Row],[Label]],TableAvg[],2,FALSE)</f>
        <v>#N/A</v>
      </c>
      <c r="P119" s="10" t="e">
        <f>VLOOKUP(TableOMP[[#This Row],[Label]],TableAvg[],3,FALSE)</f>
        <v>#N/A</v>
      </c>
      <c r="Q119" s="10" t="e">
        <f>TableOMP[[#This Row],[Avg]]-$U$2*TableOMP[[#This Row],[StdDev]]</f>
        <v>#N/A</v>
      </c>
      <c r="R119" s="10" t="e">
        <f>TableOMP[[#This Row],[Avg]]+$U$2*TableOMP[[#This Row],[StdDev]]</f>
        <v>#N/A</v>
      </c>
      <c r="S119" s="10" t="e">
        <f>IF(AND(TableOMP[[#This Row],[total_time]]&gt;=TableOMP[[#This Row],[Low]], TableOMP[[#This Row],[total_time]]&lt;=TableOMP[[#This Row],[High]]),1,0)</f>
        <v>#N/A</v>
      </c>
    </row>
    <row r="120" spans="1:19" x14ac:dyDescent="0.25">
      <c r="A120" t="s">
        <v>17</v>
      </c>
      <c r="B120">
        <v>22627</v>
      </c>
      <c r="C120">
        <v>0</v>
      </c>
      <c r="D120">
        <v>0</v>
      </c>
      <c r="E120">
        <v>32</v>
      </c>
      <c r="F120">
        <v>1</v>
      </c>
      <c r="G120">
        <v>1.9504109999999999</v>
      </c>
      <c r="H120">
        <v>0.46751900000000002</v>
      </c>
      <c r="I120">
        <v>0.78787499999999999</v>
      </c>
      <c r="J120">
        <v>2.5415E-2</v>
      </c>
      <c r="K120" s="10" t="str">
        <f t="shared" si="3"/>
        <v>4</v>
      </c>
      <c r="L120" t="s">
        <v>43</v>
      </c>
      <c r="M120" t="s">
        <v>44</v>
      </c>
      <c r="N12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0" s="10" t="e">
        <f>VLOOKUP(TableOMP[[#This Row],[Label]],TableAvg[],2,FALSE)</f>
        <v>#N/A</v>
      </c>
      <c r="P120" s="10" t="e">
        <f>VLOOKUP(TableOMP[[#This Row],[Label]],TableAvg[],3,FALSE)</f>
        <v>#N/A</v>
      </c>
      <c r="Q120" s="10" t="e">
        <f>TableOMP[[#This Row],[Avg]]-$U$2*TableOMP[[#This Row],[StdDev]]</f>
        <v>#N/A</v>
      </c>
      <c r="R120" s="10" t="e">
        <f>TableOMP[[#This Row],[Avg]]+$U$2*TableOMP[[#This Row],[StdDev]]</f>
        <v>#N/A</v>
      </c>
      <c r="S120" s="10" t="e">
        <f>IF(AND(TableOMP[[#This Row],[total_time]]&gt;=TableOMP[[#This Row],[Low]], TableOMP[[#This Row],[total_time]]&lt;=TableOMP[[#This Row],[High]]),1,0)</f>
        <v>#N/A</v>
      </c>
    </row>
    <row r="121" spans="1:19" x14ac:dyDescent="0.25">
      <c r="A121" t="s">
        <v>17</v>
      </c>
      <c r="B121">
        <v>32000</v>
      </c>
      <c r="C121">
        <v>0</v>
      </c>
      <c r="D121">
        <v>0</v>
      </c>
      <c r="E121">
        <v>64</v>
      </c>
      <c r="F121">
        <v>1</v>
      </c>
      <c r="G121">
        <v>2.2522570000000002</v>
      </c>
      <c r="H121">
        <v>0.89590400000000003</v>
      </c>
      <c r="I121">
        <v>1.9200630000000001</v>
      </c>
      <c r="J121">
        <v>3.0477000000000001E-2</v>
      </c>
      <c r="K121" s="10" t="str">
        <f t="shared" si="3"/>
        <v>4</v>
      </c>
      <c r="L121" t="s">
        <v>43</v>
      </c>
      <c r="M121" t="s">
        <v>44</v>
      </c>
      <c r="N12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1" s="10" t="e">
        <f>VLOOKUP(TableOMP[[#This Row],[Label]],TableAvg[],2,FALSE)</f>
        <v>#N/A</v>
      </c>
      <c r="P121" s="10" t="e">
        <f>VLOOKUP(TableOMP[[#This Row],[Label]],TableAvg[],3,FALSE)</f>
        <v>#N/A</v>
      </c>
      <c r="Q121" s="10" t="e">
        <f>TableOMP[[#This Row],[Avg]]-$U$2*TableOMP[[#This Row],[StdDev]]</f>
        <v>#N/A</v>
      </c>
      <c r="R121" s="10" t="e">
        <f>TableOMP[[#This Row],[Avg]]+$U$2*TableOMP[[#This Row],[StdDev]]</f>
        <v>#N/A</v>
      </c>
      <c r="S121" s="10" t="e">
        <f>IF(AND(TableOMP[[#This Row],[total_time]]&gt;=TableOMP[[#This Row],[Low]], TableOMP[[#This Row],[total_time]]&lt;=TableOMP[[#This Row],[High]]),1,0)</f>
        <v>#N/A</v>
      </c>
    </row>
    <row r="122" spans="1:19" x14ac:dyDescent="0.25">
      <c r="A122" t="s">
        <v>17</v>
      </c>
      <c r="B122">
        <v>4000</v>
      </c>
      <c r="C122">
        <v>0</v>
      </c>
      <c r="D122">
        <v>0</v>
      </c>
      <c r="E122">
        <v>1</v>
      </c>
      <c r="F122">
        <v>1</v>
      </c>
      <c r="G122">
        <v>1.3052159999999999</v>
      </c>
      <c r="H122">
        <v>1.2852000000000001E-2</v>
      </c>
      <c r="I122">
        <v>0</v>
      </c>
      <c r="J122">
        <v>0</v>
      </c>
      <c r="K122" s="10" t="str">
        <f t="shared" si="3"/>
        <v>4</v>
      </c>
      <c r="L122" t="s">
        <v>43</v>
      </c>
      <c r="M122" t="s">
        <v>44</v>
      </c>
      <c r="N12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4000 0 0 1 1</v>
      </c>
      <c r="O122" s="10" t="e">
        <f>VLOOKUP(TableOMP[[#This Row],[Label]],TableAvg[],2,FALSE)</f>
        <v>#N/A</v>
      </c>
      <c r="P122" s="10" t="e">
        <f>VLOOKUP(TableOMP[[#This Row],[Label]],TableAvg[],3,FALSE)</f>
        <v>#N/A</v>
      </c>
      <c r="Q122" s="10" t="e">
        <f>TableOMP[[#This Row],[Avg]]-$U$2*TableOMP[[#This Row],[StdDev]]</f>
        <v>#N/A</v>
      </c>
      <c r="R122" s="10" t="e">
        <f>TableOMP[[#This Row],[Avg]]+$U$2*TableOMP[[#This Row],[StdDev]]</f>
        <v>#N/A</v>
      </c>
      <c r="S122" s="10" t="e">
        <f>IF(AND(TableOMP[[#This Row],[total_time]]&gt;=TableOMP[[#This Row],[Low]], TableOMP[[#This Row],[total_time]]&lt;=TableOMP[[#This Row],[High]]),1,0)</f>
        <v>#N/A</v>
      </c>
    </row>
    <row r="123" spans="1:19" x14ac:dyDescent="0.25">
      <c r="A123" t="s">
        <v>17</v>
      </c>
      <c r="B123">
        <v>5657</v>
      </c>
      <c r="C123">
        <v>0</v>
      </c>
      <c r="D123">
        <v>0</v>
      </c>
      <c r="E123">
        <v>2</v>
      </c>
      <c r="F123">
        <v>1</v>
      </c>
      <c r="G123">
        <v>1.345583</v>
      </c>
      <c r="H123">
        <v>3.6457000000000003E-2</v>
      </c>
      <c r="I123">
        <v>9.5989999999999999E-3</v>
      </c>
      <c r="J123">
        <v>9.5989999999999999E-3</v>
      </c>
      <c r="K123" s="10" t="str">
        <f t="shared" si="3"/>
        <v>4</v>
      </c>
      <c r="L123" t="s">
        <v>43</v>
      </c>
      <c r="M123" t="s">
        <v>44</v>
      </c>
      <c r="N12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5657 0 0 1 2</v>
      </c>
      <c r="O123" s="10" t="e">
        <f>VLOOKUP(TableOMP[[#This Row],[Label]],TableAvg[],2,FALSE)</f>
        <v>#N/A</v>
      </c>
      <c r="P123" s="10" t="e">
        <f>VLOOKUP(TableOMP[[#This Row],[Label]],TableAvg[],3,FALSE)</f>
        <v>#N/A</v>
      </c>
      <c r="Q123" s="10" t="e">
        <f>TableOMP[[#This Row],[Avg]]-$U$2*TableOMP[[#This Row],[StdDev]]</f>
        <v>#N/A</v>
      </c>
      <c r="R123" s="10" t="e">
        <f>TableOMP[[#This Row],[Avg]]+$U$2*TableOMP[[#This Row],[StdDev]]</f>
        <v>#N/A</v>
      </c>
      <c r="S123" s="10" t="e">
        <f>IF(AND(TableOMP[[#This Row],[total_time]]&gt;=TableOMP[[#This Row],[Low]], TableOMP[[#This Row],[total_time]]&lt;=TableOMP[[#This Row],[High]]),1,0)</f>
        <v>#N/A</v>
      </c>
    </row>
    <row r="124" spans="1:19" x14ac:dyDescent="0.25">
      <c r="A124" t="s">
        <v>17</v>
      </c>
      <c r="B124">
        <v>8000</v>
      </c>
      <c r="C124">
        <v>0</v>
      </c>
      <c r="D124">
        <v>0</v>
      </c>
      <c r="E124">
        <v>4</v>
      </c>
      <c r="F124">
        <v>1</v>
      </c>
      <c r="G124">
        <v>1.3810929999999999</v>
      </c>
      <c r="H124">
        <v>6.5784999999999996E-2</v>
      </c>
      <c r="I124">
        <v>2.9607000000000001E-2</v>
      </c>
      <c r="J124">
        <v>9.8689999999999993E-3</v>
      </c>
      <c r="K124" s="10" t="str">
        <f t="shared" si="3"/>
        <v>4</v>
      </c>
      <c r="L124" t="s">
        <v>43</v>
      </c>
      <c r="M124" t="s">
        <v>44</v>
      </c>
      <c r="N12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8000 0 0 1 4</v>
      </c>
      <c r="O124" s="10" t="e">
        <f>VLOOKUP(TableOMP[[#This Row],[Label]],TableAvg[],2,FALSE)</f>
        <v>#N/A</v>
      </c>
      <c r="P124" s="10" t="e">
        <f>VLOOKUP(TableOMP[[#This Row],[Label]],TableAvg[],3,FALSE)</f>
        <v>#N/A</v>
      </c>
      <c r="Q124" s="10" t="e">
        <f>TableOMP[[#This Row],[Avg]]-$U$2*TableOMP[[#This Row],[StdDev]]</f>
        <v>#N/A</v>
      </c>
      <c r="R124" s="10" t="e">
        <f>TableOMP[[#This Row],[Avg]]+$U$2*TableOMP[[#This Row],[StdDev]]</f>
        <v>#N/A</v>
      </c>
      <c r="S124" s="10" t="e">
        <f>IF(AND(TableOMP[[#This Row],[total_time]]&gt;=TableOMP[[#This Row],[Low]], TableOMP[[#This Row],[total_time]]&lt;=TableOMP[[#This Row],[High]]),1,0)</f>
        <v>#N/A</v>
      </c>
    </row>
    <row r="125" spans="1:19" x14ac:dyDescent="0.25">
      <c r="A125" t="s">
        <v>17</v>
      </c>
      <c r="B125">
        <v>11314</v>
      </c>
      <c r="C125">
        <v>0</v>
      </c>
      <c r="D125">
        <v>0</v>
      </c>
      <c r="E125">
        <v>8</v>
      </c>
      <c r="F125">
        <v>1</v>
      </c>
      <c r="G125">
        <v>1.4667209999999999</v>
      </c>
      <c r="H125">
        <v>0.127861</v>
      </c>
      <c r="I125">
        <v>0.10173699999999999</v>
      </c>
      <c r="J125">
        <v>1.4534E-2</v>
      </c>
      <c r="K125" s="10" t="str">
        <f t="shared" si="3"/>
        <v>4</v>
      </c>
      <c r="L125" t="s">
        <v>43</v>
      </c>
      <c r="M125" t="s">
        <v>44</v>
      </c>
      <c r="N12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11314 0 0 1 8</v>
      </c>
      <c r="O125" s="10" t="e">
        <f>VLOOKUP(TableOMP[[#This Row],[Label]],TableAvg[],2,FALSE)</f>
        <v>#N/A</v>
      </c>
      <c r="P125" s="10" t="e">
        <f>VLOOKUP(TableOMP[[#This Row],[Label]],TableAvg[],3,FALSE)</f>
        <v>#N/A</v>
      </c>
      <c r="Q125" s="10" t="e">
        <f>TableOMP[[#This Row],[Avg]]-$U$2*TableOMP[[#This Row],[StdDev]]</f>
        <v>#N/A</v>
      </c>
      <c r="R125" s="10" t="e">
        <f>TableOMP[[#This Row],[Avg]]+$U$2*TableOMP[[#This Row],[StdDev]]</f>
        <v>#N/A</v>
      </c>
      <c r="S125" s="10" t="e">
        <f>IF(AND(TableOMP[[#This Row],[total_time]]&gt;=TableOMP[[#This Row],[Low]], TableOMP[[#This Row],[total_time]]&lt;=TableOMP[[#This Row],[High]]),1,0)</f>
        <v>#N/A</v>
      </c>
    </row>
    <row r="126" spans="1:19" x14ac:dyDescent="0.25">
      <c r="A126" t="s">
        <v>17</v>
      </c>
      <c r="B126">
        <v>16000</v>
      </c>
      <c r="C126">
        <v>0</v>
      </c>
      <c r="D126">
        <v>0</v>
      </c>
      <c r="E126">
        <v>16</v>
      </c>
      <c r="F126">
        <v>1</v>
      </c>
      <c r="G126">
        <v>1.732415</v>
      </c>
      <c r="H126">
        <v>0.245866</v>
      </c>
      <c r="I126">
        <v>0.33427899999999999</v>
      </c>
      <c r="J126">
        <v>2.2284999999999999E-2</v>
      </c>
      <c r="K126" s="10" t="str">
        <f t="shared" si="3"/>
        <v>4</v>
      </c>
      <c r="L126" t="s">
        <v>43</v>
      </c>
      <c r="M126" t="s">
        <v>44</v>
      </c>
      <c r="N12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16000 0 0 1 16</v>
      </c>
      <c r="O126" s="10" t="e">
        <f>VLOOKUP(TableOMP[[#This Row],[Label]],TableAvg[],2,FALSE)</f>
        <v>#N/A</v>
      </c>
      <c r="P126" s="10" t="e">
        <f>VLOOKUP(TableOMP[[#This Row],[Label]],TableAvg[],3,FALSE)</f>
        <v>#N/A</v>
      </c>
      <c r="Q126" s="10" t="e">
        <f>TableOMP[[#This Row],[Avg]]-$U$2*TableOMP[[#This Row],[StdDev]]</f>
        <v>#N/A</v>
      </c>
      <c r="R126" s="10" t="e">
        <f>TableOMP[[#This Row],[Avg]]+$U$2*TableOMP[[#This Row],[StdDev]]</f>
        <v>#N/A</v>
      </c>
      <c r="S126" s="10" t="e">
        <f>IF(AND(TableOMP[[#This Row],[total_time]]&gt;=TableOMP[[#This Row],[Low]], TableOMP[[#This Row],[total_time]]&lt;=TableOMP[[#This Row],[High]]),1,0)</f>
        <v>#N/A</v>
      </c>
    </row>
    <row r="127" spans="1:19" x14ac:dyDescent="0.25">
      <c r="A127" t="s">
        <v>17</v>
      </c>
      <c r="B127">
        <v>22627</v>
      </c>
      <c r="C127">
        <v>0</v>
      </c>
      <c r="D127">
        <v>0</v>
      </c>
      <c r="E127">
        <v>32</v>
      </c>
      <c r="F127">
        <v>1</v>
      </c>
      <c r="G127">
        <v>1.951559</v>
      </c>
      <c r="H127">
        <v>0.449986</v>
      </c>
      <c r="I127">
        <v>0.62376600000000004</v>
      </c>
      <c r="J127">
        <v>2.0121E-2</v>
      </c>
      <c r="K127" s="10" t="str">
        <f t="shared" si="3"/>
        <v>4</v>
      </c>
      <c r="L127" t="s">
        <v>43</v>
      </c>
      <c r="M127" t="s">
        <v>44</v>
      </c>
      <c r="N12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22627 0 0 1 32</v>
      </c>
      <c r="O127" s="10" t="e">
        <f>VLOOKUP(TableOMP[[#This Row],[Label]],TableAvg[],2,FALSE)</f>
        <v>#N/A</v>
      </c>
      <c r="P127" s="10" t="e">
        <f>VLOOKUP(TableOMP[[#This Row],[Label]],TableAvg[],3,FALSE)</f>
        <v>#N/A</v>
      </c>
      <c r="Q127" s="10" t="e">
        <f>TableOMP[[#This Row],[Avg]]-$U$2*TableOMP[[#This Row],[StdDev]]</f>
        <v>#N/A</v>
      </c>
      <c r="R127" s="10" t="e">
        <f>TableOMP[[#This Row],[Avg]]+$U$2*TableOMP[[#This Row],[StdDev]]</f>
        <v>#N/A</v>
      </c>
      <c r="S127" s="10" t="e">
        <f>IF(AND(TableOMP[[#This Row],[total_time]]&gt;=TableOMP[[#This Row],[Low]], TableOMP[[#This Row],[total_time]]&lt;=TableOMP[[#This Row],[High]]),1,0)</f>
        <v>#N/A</v>
      </c>
    </row>
    <row r="128" spans="1:19" x14ac:dyDescent="0.25">
      <c r="A128" t="s">
        <v>17</v>
      </c>
      <c r="B128">
        <v>32000</v>
      </c>
      <c r="C128">
        <v>0</v>
      </c>
      <c r="D128">
        <v>0</v>
      </c>
      <c r="E128">
        <v>64</v>
      </c>
      <c r="F128">
        <v>1</v>
      </c>
      <c r="G128">
        <v>2.2260520000000001</v>
      </c>
      <c r="H128">
        <v>0.89751300000000001</v>
      </c>
      <c r="I128">
        <v>1.8358620000000001</v>
      </c>
      <c r="J128">
        <v>2.9141E-2</v>
      </c>
      <c r="K128" s="10" t="str">
        <f t="shared" si="3"/>
        <v>4</v>
      </c>
      <c r="L128" t="s">
        <v>43</v>
      </c>
      <c r="M128" t="s">
        <v>44</v>
      </c>
      <c r="N12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i 32000 0 0 1 64</v>
      </c>
      <c r="O128" s="10" t="e">
        <f>VLOOKUP(TableOMP[[#This Row],[Label]],TableAvg[],2,FALSE)</f>
        <v>#N/A</v>
      </c>
      <c r="P128" s="10" t="e">
        <f>VLOOKUP(TableOMP[[#This Row],[Label]],TableAvg[],3,FALSE)</f>
        <v>#N/A</v>
      </c>
      <c r="Q128" s="10" t="e">
        <f>TableOMP[[#This Row],[Avg]]-$U$2*TableOMP[[#This Row],[StdDev]]</f>
        <v>#N/A</v>
      </c>
      <c r="R128" s="10" t="e">
        <f>TableOMP[[#This Row],[Avg]]+$U$2*TableOMP[[#This Row],[StdDev]]</f>
        <v>#N/A</v>
      </c>
      <c r="S128" s="10" t="e">
        <f>IF(AND(TableOMP[[#This Row],[total_time]]&gt;=TableOMP[[#This Row],[Low]], TableOMP[[#This Row],[total_time]]&lt;=TableOMP[[#This Row],[High]]),1,0)</f>
        <v>#N/A</v>
      </c>
    </row>
    <row r="129" spans="1:19" x14ac:dyDescent="0.25">
      <c r="A129" t="s">
        <v>15</v>
      </c>
      <c r="B129">
        <v>4000</v>
      </c>
      <c r="C129">
        <v>100</v>
      </c>
      <c r="D129">
        <v>100000</v>
      </c>
      <c r="E129">
        <v>1</v>
      </c>
      <c r="F129">
        <v>1</v>
      </c>
      <c r="G129">
        <v>30.539686</v>
      </c>
      <c r="H129">
        <v>2.3143E-2</v>
      </c>
      <c r="I129">
        <v>0</v>
      </c>
      <c r="J129">
        <v>0</v>
      </c>
      <c r="K129" s="10" t="str">
        <f>MID(M129,23,1)</f>
        <v>4</v>
      </c>
      <c r="L129" t="s">
        <v>45</v>
      </c>
      <c r="M129" t="s">
        <v>46</v>
      </c>
      <c r="N12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29" s="10" t="e">
        <f>VLOOKUP(TableOMP[[#This Row],[Label]],TableAvg[],2,FALSE)</f>
        <v>#N/A</v>
      </c>
      <c r="P129" s="10" t="e">
        <f>VLOOKUP(TableOMP[[#This Row],[Label]],TableAvg[],3,FALSE)</f>
        <v>#N/A</v>
      </c>
      <c r="Q129" s="10" t="e">
        <f>TableOMP[[#This Row],[Avg]]-$U$2*TableOMP[[#This Row],[StdDev]]</f>
        <v>#N/A</v>
      </c>
      <c r="R129" s="10" t="e">
        <f>TableOMP[[#This Row],[Avg]]+$U$2*TableOMP[[#This Row],[StdDev]]</f>
        <v>#N/A</v>
      </c>
      <c r="S129" s="10" t="e">
        <f>IF(AND(TableOMP[[#This Row],[total_time]]&gt;=TableOMP[[#This Row],[Low]], TableOMP[[#This Row],[total_time]]&lt;=TableOMP[[#This Row],[High]]),1,0)</f>
        <v>#N/A</v>
      </c>
    </row>
    <row r="130" spans="1:19" x14ac:dyDescent="0.25">
      <c r="A130" t="s">
        <v>15</v>
      </c>
      <c r="B130">
        <v>5657</v>
      </c>
      <c r="C130">
        <v>100</v>
      </c>
      <c r="D130">
        <v>100000</v>
      </c>
      <c r="E130">
        <v>2</v>
      </c>
      <c r="F130">
        <v>1</v>
      </c>
      <c r="G130">
        <v>30.072976000000001</v>
      </c>
      <c r="H130">
        <v>0.17185600000000001</v>
      </c>
      <c r="I130">
        <v>0.113354</v>
      </c>
      <c r="J130">
        <v>0.113354</v>
      </c>
      <c r="K130" s="10" t="str">
        <f t="shared" ref="K130:K163" si="4">MID(M130,23,1)</f>
        <v>4</v>
      </c>
      <c r="L130" t="s">
        <v>45</v>
      </c>
      <c r="M130" t="s">
        <v>46</v>
      </c>
      <c r="N13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0" s="10" t="e">
        <f>VLOOKUP(TableOMP[[#This Row],[Label]],TableAvg[],2,FALSE)</f>
        <v>#N/A</v>
      </c>
      <c r="P130" s="10" t="e">
        <f>VLOOKUP(TableOMP[[#This Row],[Label]],TableAvg[],3,FALSE)</f>
        <v>#N/A</v>
      </c>
      <c r="Q130" s="10" t="e">
        <f>TableOMP[[#This Row],[Avg]]-$U$2*TableOMP[[#This Row],[StdDev]]</f>
        <v>#N/A</v>
      </c>
      <c r="R130" s="10" t="e">
        <f>TableOMP[[#This Row],[Avg]]+$U$2*TableOMP[[#This Row],[StdDev]]</f>
        <v>#N/A</v>
      </c>
      <c r="S130" s="10" t="e">
        <f>IF(AND(TableOMP[[#This Row],[total_time]]&gt;=TableOMP[[#This Row],[Low]], TableOMP[[#This Row],[total_time]]&lt;=TableOMP[[#This Row],[High]]),1,0)</f>
        <v>#N/A</v>
      </c>
    </row>
    <row r="131" spans="1:19" x14ac:dyDescent="0.25">
      <c r="A131" t="s">
        <v>15</v>
      </c>
      <c r="B131">
        <v>8000</v>
      </c>
      <c r="C131">
        <v>100</v>
      </c>
      <c r="D131">
        <v>100000</v>
      </c>
      <c r="E131">
        <v>4</v>
      </c>
      <c r="F131">
        <v>1</v>
      </c>
      <c r="G131">
        <v>30.043863999999999</v>
      </c>
      <c r="H131">
        <v>0.195909</v>
      </c>
      <c r="I131">
        <v>0.31956699999999999</v>
      </c>
      <c r="J131">
        <v>0.10652200000000001</v>
      </c>
      <c r="K131" s="10" t="str">
        <f t="shared" si="4"/>
        <v>4</v>
      </c>
      <c r="L131" t="s">
        <v>45</v>
      </c>
      <c r="M131" t="s">
        <v>46</v>
      </c>
      <c r="N13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1" s="10" t="e">
        <f>VLOOKUP(TableOMP[[#This Row],[Label]],TableAvg[],2,FALSE)</f>
        <v>#N/A</v>
      </c>
      <c r="P131" s="10" t="e">
        <f>VLOOKUP(TableOMP[[#This Row],[Label]],TableAvg[],3,FALSE)</f>
        <v>#N/A</v>
      </c>
      <c r="Q131" s="10" t="e">
        <f>TableOMP[[#This Row],[Avg]]-$U$2*TableOMP[[#This Row],[StdDev]]</f>
        <v>#N/A</v>
      </c>
      <c r="R131" s="10" t="e">
        <f>TableOMP[[#This Row],[Avg]]+$U$2*TableOMP[[#This Row],[StdDev]]</f>
        <v>#N/A</v>
      </c>
      <c r="S131" s="10" t="e">
        <f>IF(AND(TableOMP[[#This Row],[total_time]]&gt;=TableOMP[[#This Row],[Low]], TableOMP[[#This Row],[total_time]]&lt;=TableOMP[[#This Row],[High]]),1,0)</f>
        <v>#N/A</v>
      </c>
    </row>
    <row r="132" spans="1:19" x14ac:dyDescent="0.25">
      <c r="A132" t="s">
        <v>15</v>
      </c>
      <c r="B132">
        <v>11314</v>
      </c>
      <c r="C132">
        <v>100</v>
      </c>
      <c r="D132">
        <v>100000</v>
      </c>
      <c r="E132">
        <v>8</v>
      </c>
      <c r="F132">
        <v>1</v>
      </c>
      <c r="G132">
        <v>29.920344</v>
      </c>
      <c r="H132">
        <v>0.32980900000000002</v>
      </c>
      <c r="I132">
        <v>1.112751</v>
      </c>
      <c r="J132">
        <v>0.15896399999999999</v>
      </c>
      <c r="K132" s="10" t="str">
        <f t="shared" si="4"/>
        <v>4</v>
      </c>
      <c r="L132" t="s">
        <v>45</v>
      </c>
      <c r="M132" t="s">
        <v>46</v>
      </c>
      <c r="N13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2" s="10" t="e">
        <f>VLOOKUP(TableOMP[[#This Row],[Label]],TableAvg[],2,FALSE)</f>
        <v>#N/A</v>
      </c>
      <c r="P132" s="10" t="e">
        <f>VLOOKUP(TableOMP[[#This Row],[Label]],TableAvg[],3,FALSE)</f>
        <v>#N/A</v>
      </c>
      <c r="Q132" s="10" t="e">
        <f>TableOMP[[#This Row],[Avg]]-$U$2*TableOMP[[#This Row],[StdDev]]</f>
        <v>#N/A</v>
      </c>
      <c r="R132" s="10" t="e">
        <f>TableOMP[[#This Row],[Avg]]+$U$2*TableOMP[[#This Row],[StdDev]]</f>
        <v>#N/A</v>
      </c>
      <c r="S132" s="10" t="e">
        <f>IF(AND(TableOMP[[#This Row],[total_time]]&gt;=TableOMP[[#This Row],[Low]], TableOMP[[#This Row],[total_time]]&lt;=TableOMP[[#This Row],[High]]),1,0)</f>
        <v>#N/A</v>
      </c>
    </row>
    <row r="133" spans="1:19" x14ac:dyDescent="0.25">
      <c r="A133" t="s">
        <v>15</v>
      </c>
      <c r="B133">
        <v>16000</v>
      </c>
      <c r="C133">
        <v>100</v>
      </c>
      <c r="D133">
        <v>100000</v>
      </c>
      <c r="E133">
        <v>16</v>
      </c>
      <c r="F133">
        <v>1</v>
      </c>
      <c r="G133">
        <v>30.228617</v>
      </c>
      <c r="H133">
        <v>0.53682600000000003</v>
      </c>
      <c r="I133">
        <v>4.2170680000000003</v>
      </c>
      <c r="J133">
        <v>0.281138</v>
      </c>
      <c r="K133" s="10" t="str">
        <f t="shared" si="4"/>
        <v>4</v>
      </c>
      <c r="L133" t="s">
        <v>45</v>
      </c>
      <c r="M133" t="s">
        <v>46</v>
      </c>
      <c r="N13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33" s="10" t="e">
        <f>VLOOKUP(TableOMP[[#This Row],[Label]],TableAvg[],2,FALSE)</f>
        <v>#N/A</v>
      </c>
      <c r="P133" s="10" t="e">
        <f>VLOOKUP(TableOMP[[#This Row],[Label]],TableAvg[],3,FALSE)</f>
        <v>#N/A</v>
      </c>
      <c r="Q133" s="10" t="e">
        <f>TableOMP[[#This Row],[Avg]]-$U$2*TableOMP[[#This Row],[StdDev]]</f>
        <v>#N/A</v>
      </c>
      <c r="R133" s="10" t="e">
        <f>TableOMP[[#This Row],[Avg]]+$U$2*TableOMP[[#This Row],[StdDev]]</f>
        <v>#N/A</v>
      </c>
      <c r="S133" s="10" t="e">
        <f>IF(AND(TableOMP[[#This Row],[total_time]]&gt;=TableOMP[[#This Row],[Low]], TableOMP[[#This Row],[total_time]]&lt;=TableOMP[[#This Row],[High]]),1,0)</f>
        <v>#N/A</v>
      </c>
    </row>
    <row r="134" spans="1:19" x14ac:dyDescent="0.25">
      <c r="A134" t="s">
        <v>15</v>
      </c>
      <c r="B134">
        <v>22627</v>
      </c>
      <c r="C134">
        <v>100</v>
      </c>
      <c r="D134">
        <v>100000</v>
      </c>
      <c r="E134">
        <v>32</v>
      </c>
      <c r="F134">
        <v>1</v>
      </c>
      <c r="G134">
        <v>30.653198</v>
      </c>
      <c r="H134">
        <v>0.94724299999999995</v>
      </c>
      <c r="I134">
        <v>14.590718000000001</v>
      </c>
      <c r="J134">
        <v>0.47066799999999998</v>
      </c>
      <c r="K134" s="10" t="str">
        <f t="shared" si="4"/>
        <v>4</v>
      </c>
      <c r="L134" t="s">
        <v>45</v>
      </c>
      <c r="M134" t="s">
        <v>46</v>
      </c>
      <c r="N13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34" s="10" t="e">
        <f>VLOOKUP(TableOMP[[#This Row],[Label]],TableAvg[],2,FALSE)</f>
        <v>#N/A</v>
      </c>
      <c r="P134" s="10" t="e">
        <f>VLOOKUP(TableOMP[[#This Row],[Label]],TableAvg[],3,FALSE)</f>
        <v>#N/A</v>
      </c>
      <c r="Q134" s="10" t="e">
        <f>TableOMP[[#This Row],[Avg]]-$U$2*TableOMP[[#This Row],[StdDev]]</f>
        <v>#N/A</v>
      </c>
      <c r="R134" s="10" t="e">
        <f>TableOMP[[#This Row],[Avg]]+$U$2*TableOMP[[#This Row],[StdDev]]</f>
        <v>#N/A</v>
      </c>
      <c r="S134" s="10" t="e">
        <f>IF(AND(TableOMP[[#This Row],[total_time]]&gt;=TableOMP[[#This Row],[Low]], TableOMP[[#This Row],[total_time]]&lt;=TableOMP[[#This Row],[High]]),1,0)</f>
        <v>#N/A</v>
      </c>
    </row>
    <row r="135" spans="1:19" x14ac:dyDescent="0.25">
      <c r="A135" t="s">
        <v>15</v>
      </c>
      <c r="B135">
        <v>32000</v>
      </c>
      <c r="C135">
        <v>100</v>
      </c>
      <c r="D135">
        <v>100000</v>
      </c>
      <c r="E135">
        <v>64</v>
      </c>
      <c r="F135">
        <v>1</v>
      </c>
      <c r="G135">
        <v>32.864694</v>
      </c>
      <c r="H135">
        <v>0.98710799999999999</v>
      </c>
      <c r="I135">
        <v>7.4470260000000001</v>
      </c>
      <c r="J135">
        <v>0.11820700000000001</v>
      </c>
      <c r="K135" s="10" t="str">
        <f t="shared" si="4"/>
        <v>4</v>
      </c>
      <c r="L135" t="s">
        <v>45</v>
      </c>
      <c r="M135" t="s">
        <v>46</v>
      </c>
      <c r="N13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35" s="10" t="e">
        <f>VLOOKUP(TableOMP[[#This Row],[Label]],TableAvg[],2,FALSE)</f>
        <v>#N/A</v>
      </c>
      <c r="P135" s="10" t="e">
        <f>VLOOKUP(TableOMP[[#This Row],[Label]],TableAvg[],3,FALSE)</f>
        <v>#N/A</v>
      </c>
      <c r="Q135" s="10" t="e">
        <f>TableOMP[[#This Row],[Avg]]-$U$2*TableOMP[[#This Row],[StdDev]]</f>
        <v>#N/A</v>
      </c>
      <c r="R135" s="10" t="e">
        <f>TableOMP[[#This Row],[Avg]]+$U$2*TableOMP[[#This Row],[StdDev]]</f>
        <v>#N/A</v>
      </c>
      <c r="S135" s="10" t="e">
        <f>IF(AND(TableOMP[[#This Row],[total_time]]&gt;=TableOMP[[#This Row],[Low]], TableOMP[[#This Row],[total_time]]&lt;=TableOMP[[#This Row],[High]]),1,0)</f>
        <v>#N/A</v>
      </c>
    </row>
    <row r="136" spans="1:19" x14ac:dyDescent="0.25">
      <c r="A136" t="s">
        <v>15</v>
      </c>
      <c r="B136">
        <v>4000</v>
      </c>
      <c r="C136">
        <v>100</v>
      </c>
      <c r="D136">
        <v>100000</v>
      </c>
      <c r="E136">
        <v>1</v>
      </c>
      <c r="F136">
        <v>1</v>
      </c>
      <c r="G136">
        <v>30.581778</v>
      </c>
      <c r="H136">
        <v>0.12701599999999999</v>
      </c>
      <c r="I136">
        <v>0</v>
      </c>
      <c r="J136">
        <v>0</v>
      </c>
      <c r="K136" s="10" t="str">
        <f t="shared" si="4"/>
        <v>4</v>
      </c>
      <c r="L136" t="s">
        <v>45</v>
      </c>
      <c r="M136" t="s">
        <v>46</v>
      </c>
      <c r="N13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36" s="10" t="e">
        <f>VLOOKUP(TableOMP[[#This Row],[Label]],TableAvg[],2,FALSE)</f>
        <v>#N/A</v>
      </c>
      <c r="P136" s="10" t="e">
        <f>VLOOKUP(TableOMP[[#This Row],[Label]],TableAvg[],3,FALSE)</f>
        <v>#N/A</v>
      </c>
      <c r="Q136" s="10" t="e">
        <f>TableOMP[[#This Row],[Avg]]-$U$2*TableOMP[[#This Row],[StdDev]]</f>
        <v>#N/A</v>
      </c>
      <c r="R136" s="10" t="e">
        <f>TableOMP[[#This Row],[Avg]]+$U$2*TableOMP[[#This Row],[StdDev]]</f>
        <v>#N/A</v>
      </c>
      <c r="S136" s="10" t="e">
        <f>IF(AND(TableOMP[[#This Row],[total_time]]&gt;=TableOMP[[#This Row],[Low]], TableOMP[[#This Row],[total_time]]&lt;=TableOMP[[#This Row],[High]]),1,0)</f>
        <v>#N/A</v>
      </c>
    </row>
    <row r="137" spans="1:19" x14ac:dyDescent="0.25">
      <c r="A137" t="s">
        <v>15</v>
      </c>
      <c r="B137">
        <v>5657</v>
      </c>
      <c r="C137">
        <v>100</v>
      </c>
      <c r="D137">
        <v>100000</v>
      </c>
      <c r="E137">
        <v>2</v>
      </c>
      <c r="F137">
        <v>1</v>
      </c>
      <c r="G137">
        <v>29.961518000000002</v>
      </c>
      <c r="H137">
        <v>0.13245899999999999</v>
      </c>
      <c r="I137">
        <v>9.1325000000000003E-2</v>
      </c>
      <c r="J137">
        <v>9.1325000000000003E-2</v>
      </c>
      <c r="K137" s="10" t="str">
        <f t="shared" si="4"/>
        <v>4</v>
      </c>
      <c r="L137" t="s">
        <v>45</v>
      </c>
      <c r="M137" t="s">
        <v>46</v>
      </c>
      <c r="N13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37" s="10" t="e">
        <f>VLOOKUP(TableOMP[[#This Row],[Label]],TableAvg[],2,FALSE)</f>
        <v>#N/A</v>
      </c>
      <c r="P137" s="10" t="e">
        <f>VLOOKUP(TableOMP[[#This Row],[Label]],TableAvg[],3,FALSE)</f>
        <v>#N/A</v>
      </c>
      <c r="Q137" s="10" t="e">
        <f>TableOMP[[#This Row],[Avg]]-$U$2*TableOMP[[#This Row],[StdDev]]</f>
        <v>#N/A</v>
      </c>
      <c r="R137" s="10" t="e">
        <f>TableOMP[[#This Row],[Avg]]+$U$2*TableOMP[[#This Row],[StdDev]]</f>
        <v>#N/A</v>
      </c>
      <c r="S137" s="10" t="e">
        <f>IF(AND(TableOMP[[#This Row],[total_time]]&gt;=TableOMP[[#This Row],[Low]], TableOMP[[#This Row],[total_time]]&lt;=TableOMP[[#This Row],[High]]),1,0)</f>
        <v>#N/A</v>
      </c>
    </row>
    <row r="138" spans="1:19" x14ac:dyDescent="0.25">
      <c r="A138" t="s">
        <v>15</v>
      </c>
      <c r="B138">
        <v>8000</v>
      </c>
      <c r="C138">
        <v>100</v>
      </c>
      <c r="D138">
        <v>100000</v>
      </c>
      <c r="E138">
        <v>4</v>
      </c>
      <c r="F138">
        <v>1</v>
      </c>
      <c r="G138">
        <v>29.983978</v>
      </c>
      <c r="H138">
        <v>0.14277000000000001</v>
      </c>
      <c r="I138">
        <v>0.22670399999999999</v>
      </c>
      <c r="J138">
        <v>7.5567999999999996E-2</v>
      </c>
      <c r="K138" s="10" t="str">
        <f t="shared" si="4"/>
        <v>4</v>
      </c>
      <c r="L138" t="s">
        <v>45</v>
      </c>
      <c r="M138" t="s">
        <v>46</v>
      </c>
      <c r="N13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38" s="10" t="e">
        <f>VLOOKUP(TableOMP[[#This Row],[Label]],TableAvg[],2,FALSE)</f>
        <v>#N/A</v>
      </c>
      <c r="P138" s="10" t="e">
        <f>VLOOKUP(TableOMP[[#This Row],[Label]],TableAvg[],3,FALSE)</f>
        <v>#N/A</v>
      </c>
      <c r="Q138" s="10" t="e">
        <f>TableOMP[[#This Row],[Avg]]-$U$2*TableOMP[[#This Row],[StdDev]]</f>
        <v>#N/A</v>
      </c>
      <c r="R138" s="10" t="e">
        <f>TableOMP[[#This Row],[Avg]]+$U$2*TableOMP[[#This Row],[StdDev]]</f>
        <v>#N/A</v>
      </c>
      <c r="S138" s="10" t="e">
        <f>IF(AND(TableOMP[[#This Row],[total_time]]&gt;=TableOMP[[#This Row],[Low]], TableOMP[[#This Row],[total_time]]&lt;=TableOMP[[#This Row],[High]]),1,0)</f>
        <v>#N/A</v>
      </c>
    </row>
    <row r="139" spans="1:19" x14ac:dyDescent="0.25">
      <c r="A139" t="s">
        <v>15</v>
      </c>
      <c r="B139">
        <v>11314</v>
      </c>
      <c r="C139">
        <v>100</v>
      </c>
      <c r="D139">
        <v>100000</v>
      </c>
      <c r="E139">
        <v>8</v>
      </c>
      <c r="F139">
        <v>1</v>
      </c>
      <c r="G139">
        <v>29.818027000000001</v>
      </c>
      <c r="H139">
        <v>0.24705299999999999</v>
      </c>
      <c r="I139">
        <v>0.86129100000000003</v>
      </c>
      <c r="J139">
        <v>0.123042</v>
      </c>
      <c r="K139" s="10" t="str">
        <f t="shared" si="4"/>
        <v>4</v>
      </c>
      <c r="L139" t="s">
        <v>45</v>
      </c>
      <c r="M139" t="s">
        <v>46</v>
      </c>
      <c r="N13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39" s="10" t="e">
        <f>VLOOKUP(TableOMP[[#This Row],[Label]],TableAvg[],2,FALSE)</f>
        <v>#N/A</v>
      </c>
      <c r="P139" s="10" t="e">
        <f>VLOOKUP(TableOMP[[#This Row],[Label]],TableAvg[],3,FALSE)</f>
        <v>#N/A</v>
      </c>
      <c r="Q139" s="10" t="e">
        <f>TableOMP[[#This Row],[Avg]]-$U$2*TableOMP[[#This Row],[StdDev]]</f>
        <v>#N/A</v>
      </c>
      <c r="R139" s="10" t="e">
        <f>TableOMP[[#This Row],[Avg]]+$U$2*TableOMP[[#This Row],[StdDev]]</f>
        <v>#N/A</v>
      </c>
      <c r="S139" s="10" t="e">
        <f>IF(AND(TableOMP[[#This Row],[total_time]]&gt;=TableOMP[[#This Row],[Low]], TableOMP[[#This Row],[total_time]]&lt;=TableOMP[[#This Row],[High]]),1,0)</f>
        <v>#N/A</v>
      </c>
    </row>
    <row r="140" spans="1:19" x14ac:dyDescent="0.25">
      <c r="A140" t="s">
        <v>15</v>
      </c>
      <c r="B140">
        <v>16000</v>
      </c>
      <c r="C140">
        <v>100</v>
      </c>
      <c r="D140">
        <v>100000</v>
      </c>
      <c r="E140">
        <v>16</v>
      </c>
      <c r="F140">
        <v>1</v>
      </c>
      <c r="G140">
        <v>30.078558000000001</v>
      </c>
      <c r="H140">
        <v>0.43633499999999997</v>
      </c>
      <c r="I140">
        <v>3.0571269999999999</v>
      </c>
      <c r="J140">
        <v>0.20380799999999999</v>
      </c>
      <c r="K140" s="10" t="str">
        <f t="shared" si="4"/>
        <v>4</v>
      </c>
      <c r="L140" t="s">
        <v>45</v>
      </c>
      <c r="M140" t="s">
        <v>46</v>
      </c>
      <c r="N14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0" s="10" t="e">
        <f>VLOOKUP(TableOMP[[#This Row],[Label]],TableAvg[],2,FALSE)</f>
        <v>#N/A</v>
      </c>
      <c r="P140" s="10" t="e">
        <f>VLOOKUP(TableOMP[[#This Row],[Label]],TableAvg[],3,FALSE)</f>
        <v>#N/A</v>
      </c>
      <c r="Q140" s="10" t="e">
        <f>TableOMP[[#This Row],[Avg]]-$U$2*TableOMP[[#This Row],[StdDev]]</f>
        <v>#N/A</v>
      </c>
      <c r="R140" s="10" t="e">
        <f>TableOMP[[#This Row],[Avg]]+$U$2*TableOMP[[#This Row],[StdDev]]</f>
        <v>#N/A</v>
      </c>
      <c r="S140" s="10" t="e">
        <f>IF(AND(TableOMP[[#This Row],[total_time]]&gt;=TableOMP[[#This Row],[Low]], TableOMP[[#This Row],[total_time]]&lt;=TableOMP[[#This Row],[High]]),1,0)</f>
        <v>#N/A</v>
      </c>
    </row>
    <row r="141" spans="1:19" x14ac:dyDescent="0.25">
      <c r="A141" t="s">
        <v>15</v>
      </c>
      <c r="B141">
        <v>22627</v>
      </c>
      <c r="C141">
        <v>100</v>
      </c>
      <c r="D141">
        <v>100000</v>
      </c>
      <c r="E141">
        <v>32</v>
      </c>
      <c r="F141">
        <v>1</v>
      </c>
      <c r="G141">
        <v>30.542099</v>
      </c>
      <c r="H141">
        <v>0.7762</v>
      </c>
      <c r="I141">
        <v>9.3594720000000002</v>
      </c>
      <c r="J141">
        <v>0.30191800000000002</v>
      </c>
      <c r="K141" s="10" t="str">
        <f t="shared" si="4"/>
        <v>4</v>
      </c>
      <c r="L141" t="s">
        <v>45</v>
      </c>
      <c r="M141" t="s">
        <v>46</v>
      </c>
      <c r="N14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1" s="10" t="e">
        <f>VLOOKUP(TableOMP[[#This Row],[Label]],TableAvg[],2,FALSE)</f>
        <v>#N/A</v>
      </c>
      <c r="P141" s="10" t="e">
        <f>VLOOKUP(TableOMP[[#This Row],[Label]],TableAvg[],3,FALSE)</f>
        <v>#N/A</v>
      </c>
      <c r="Q141" s="10" t="e">
        <f>TableOMP[[#This Row],[Avg]]-$U$2*TableOMP[[#This Row],[StdDev]]</f>
        <v>#N/A</v>
      </c>
      <c r="R141" s="10" t="e">
        <f>TableOMP[[#This Row],[Avg]]+$U$2*TableOMP[[#This Row],[StdDev]]</f>
        <v>#N/A</v>
      </c>
      <c r="S141" s="10" t="e">
        <f>IF(AND(TableOMP[[#This Row],[total_time]]&gt;=TableOMP[[#This Row],[Low]], TableOMP[[#This Row],[total_time]]&lt;=TableOMP[[#This Row],[High]]),1,0)</f>
        <v>#N/A</v>
      </c>
    </row>
    <row r="142" spans="1:19" x14ac:dyDescent="0.25">
      <c r="A142" t="s">
        <v>15</v>
      </c>
      <c r="B142">
        <v>32000</v>
      </c>
      <c r="C142">
        <v>100</v>
      </c>
      <c r="D142">
        <v>100000</v>
      </c>
      <c r="E142">
        <v>64</v>
      </c>
      <c r="F142">
        <v>1</v>
      </c>
      <c r="G142">
        <v>32.891848000000003</v>
      </c>
      <c r="H142">
        <v>0.978352</v>
      </c>
      <c r="I142">
        <v>6.9246759999999998</v>
      </c>
      <c r="J142">
        <v>0.109915</v>
      </c>
      <c r="K142" s="10" t="str">
        <f t="shared" si="4"/>
        <v>4</v>
      </c>
      <c r="L142" t="s">
        <v>45</v>
      </c>
      <c r="M142" t="s">
        <v>46</v>
      </c>
      <c r="N14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2" s="10" t="e">
        <f>VLOOKUP(TableOMP[[#This Row],[Label]],TableAvg[],2,FALSE)</f>
        <v>#N/A</v>
      </c>
      <c r="P142" s="10" t="e">
        <f>VLOOKUP(TableOMP[[#This Row],[Label]],TableAvg[],3,FALSE)</f>
        <v>#N/A</v>
      </c>
      <c r="Q142" s="10" t="e">
        <f>TableOMP[[#This Row],[Avg]]-$U$2*TableOMP[[#This Row],[StdDev]]</f>
        <v>#N/A</v>
      </c>
      <c r="R142" s="10" t="e">
        <f>TableOMP[[#This Row],[Avg]]+$U$2*TableOMP[[#This Row],[StdDev]]</f>
        <v>#N/A</v>
      </c>
      <c r="S142" s="10" t="e">
        <f>IF(AND(TableOMP[[#This Row],[total_time]]&gt;=TableOMP[[#This Row],[Low]], TableOMP[[#This Row],[total_time]]&lt;=TableOMP[[#This Row],[High]]),1,0)</f>
        <v>#N/A</v>
      </c>
    </row>
    <row r="143" spans="1:19" x14ac:dyDescent="0.25">
      <c r="A143" t="s">
        <v>15</v>
      </c>
      <c r="B143">
        <v>4000</v>
      </c>
      <c r="C143">
        <v>100</v>
      </c>
      <c r="D143">
        <v>100000</v>
      </c>
      <c r="E143">
        <v>1</v>
      </c>
      <c r="F143">
        <v>1</v>
      </c>
      <c r="G143">
        <v>30.520313999999999</v>
      </c>
      <c r="H143">
        <v>7.8504000000000004E-2</v>
      </c>
      <c r="I143">
        <v>0</v>
      </c>
      <c r="J143">
        <v>0</v>
      </c>
      <c r="K143" s="10" t="str">
        <f t="shared" si="4"/>
        <v>4</v>
      </c>
      <c r="L143" t="s">
        <v>45</v>
      </c>
      <c r="M143" t="s">
        <v>46</v>
      </c>
      <c r="N14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43" s="10" t="e">
        <f>VLOOKUP(TableOMP[[#This Row],[Label]],TableAvg[],2,FALSE)</f>
        <v>#N/A</v>
      </c>
      <c r="P143" s="10" t="e">
        <f>VLOOKUP(TableOMP[[#This Row],[Label]],TableAvg[],3,FALSE)</f>
        <v>#N/A</v>
      </c>
      <c r="Q143" s="10" t="e">
        <f>TableOMP[[#This Row],[Avg]]-$U$2*TableOMP[[#This Row],[StdDev]]</f>
        <v>#N/A</v>
      </c>
      <c r="R143" s="10" t="e">
        <f>TableOMP[[#This Row],[Avg]]+$U$2*TableOMP[[#This Row],[StdDev]]</f>
        <v>#N/A</v>
      </c>
      <c r="S143" s="10" t="e">
        <f>IF(AND(TableOMP[[#This Row],[total_time]]&gt;=TableOMP[[#This Row],[Low]], TableOMP[[#This Row],[total_time]]&lt;=TableOMP[[#This Row],[High]]),1,0)</f>
        <v>#N/A</v>
      </c>
    </row>
    <row r="144" spans="1:19" x14ac:dyDescent="0.25">
      <c r="A144" t="s">
        <v>15</v>
      </c>
      <c r="B144">
        <v>5657</v>
      </c>
      <c r="C144">
        <v>100</v>
      </c>
      <c r="D144">
        <v>100000</v>
      </c>
      <c r="E144">
        <v>2</v>
      </c>
      <c r="F144">
        <v>1</v>
      </c>
      <c r="G144">
        <v>29.985215</v>
      </c>
      <c r="H144">
        <v>0.16160099999999999</v>
      </c>
      <c r="I144">
        <v>0.119362</v>
      </c>
      <c r="J144">
        <v>0.119362</v>
      </c>
      <c r="K144" s="10" t="str">
        <f t="shared" si="4"/>
        <v>4</v>
      </c>
      <c r="L144" t="s">
        <v>45</v>
      </c>
      <c r="M144" t="s">
        <v>46</v>
      </c>
      <c r="N14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44" s="10" t="e">
        <f>VLOOKUP(TableOMP[[#This Row],[Label]],TableAvg[],2,FALSE)</f>
        <v>#N/A</v>
      </c>
      <c r="P144" s="10" t="e">
        <f>VLOOKUP(TableOMP[[#This Row],[Label]],TableAvg[],3,FALSE)</f>
        <v>#N/A</v>
      </c>
      <c r="Q144" s="10" t="e">
        <f>TableOMP[[#This Row],[Avg]]-$U$2*TableOMP[[#This Row],[StdDev]]</f>
        <v>#N/A</v>
      </c>
      <c r="R144" s="10" t="e">
        <f>TableOMP[[#This Row],[Avg]]+$U$2*TableOMP[[#This Row],[StdDev]]</f>
        <v>#N/A</v>
      </c>
      <c r="S144" s="10" t="e">
        <f>IF(AND(TableOMP[[#This Row],[total_time]]&gt;=TableOMP[[#This Row],[Low]], TableOMP[[#This Row],[total_time]]&lt;=TableOMP[[#This Row],[High]]),1,0)</f>
        <v>#N/A</v>
      </c>
    </row>
    <row r="145" spans="1:19" x14ac:dyDescent="0.25">
      <c r="A145" t="s">
        <v>15</v>
      </c>
      <c r="B145">
        <v>8000</v>
      </c>
      <c r="C145">
        <v>100</v>
      </c>
      <c r="D145">
        <v>100000</v>
      </c>
      <c r="E145">
        <v>4</v>
      </c>
      <c r="F145">
        <v>1</v>
      </c>
      <c r="G145">
        <v>29.942074000000002</v>
      </c>
      <c r="H145">
        <v>0.126805</v>
      </c>
      <c r="I145">
        <v>0.17854200000000001</v>
      </c>
      <c r="J145">
        <v>5.9513999999999997E-2</v>
      </c>
      <c r="K145" s="10" t="str">
        <f t="shared" si="4"/>
        <v>4</v>
      </c>
      <c r="L145" t="s">
        <v>45</v>
      </c>
      <c r="M145" t="s">
        <v>46</v>
      </c>
      <c r="N14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45" s="10" t="e">
        <f>VLOOKUP(TableOMP[[#This Row],[Label]],TableAvg[],2,FALSE)</f>
        <v>#N/A</v>
      </c>
      <c r="P145" s="10" t="e">
        <f>VLOOKUP(TableOMP[[#This Row],[Label]],TableAvg[],3,FALSE)</f>
        <v>#N/A</v>
      </c>
      <c r="Q145" s="10" t="e">
        <f>TableOMP[[#This Row],[Avg]]-$U$2*TableOMP[[#This Row],[StdDev]]</f>
        <v>#N/A</v>
      </c>
      <c r="R145" s="10" t="e">
        <f>TableOMP[[#This Row],[Avg]]+$U$2*TableOMP[[#This Row],[StdDev]]</f>
        <v>#N/A</v>
      </c>
      <c r="S145" s="10" t="e">
        <f>IF(AND(TableOMP[[#This Row],[total_time]]&gt;=TableOMP[[#This Row],[Low]], TableOMP[[#This Row],[total_time]]&lt;=TableOMP[[#This Row],[High]]),1,0)</f>
        <v>#N/A</v>
      </c>
    </row>
    <row r="146" spans="1:19" x14ac:dyDescent="0.25">
      <c r="A146" t="s">
        <v>15</v>
      </c>
      <c r="B146">
        <v>11314</v>
      </c>
      <c r="C146">
        <v>100</v>
      </c>
      <c r="D146">
        <v>100000</v>
      </c>
      <c r="E146">
        <v>8</v>
      </c>
      <c r="F146">
        <v>1</v>
      </c>
      <c r="G146">
        <v>29.758689</v>
      </c>
      <c r="H146">
        <v>0.20936299999999999</v>
      </c>
      <c r="I146">
        <v>0.62480100000000005</v>
      </c>
      <c r="J146">
        <v>8.9257000000000003E-2</v>
      </c>
      <c r="K146" s="10" t="str">
        <f t="shared" si="4"/>
        <v>4</v>
      </c>
      <c r="L146" t="s">
        <v>45</v>
      </c>
      <c r="M146" t="s">
        <v>46</v>
      </c>
      <c r="N14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46" s="10" t="e">
        <f>VLOOKUP(TableOMP[[#This Row],[Label]],TableAvg[],2,FALSE)</f>
        <v>#N/A</v>
      </c>
      <c r="P146" s="10" t="e">
        <f>VLOOKUP(TableOMP[[#This Row],[Label]],TableAvg[],3,FALSE)</f>
        <v>#N/A</v>
      </c>
      <c r="Q146" s="10" t="e">
        <f>TableOMP[[#This Row],[Avg]]-$U$2*TableOMP[[#This Row],[StdDev]]</f>
        <v>#N/A</v>
      </c>
      <c r="R146" s="10" t="e">
        <f>TableOMP[[#This Row],[Avg]]+$U$2*TableOMP[[#This Row],[StdDev]]</f>
        <v>#N/A</v>
      </c>
      <c r="S146" s="10" t="e">
        <f>IF(AND(TableOMP[[#This Row],[total_time]]&gt;=TableOMP[[#This Row],[Low]], TableOMP[[#This Row],[total_time]]&lt;=TableOMP[[#This Row],[High]]),1,0)</f>
        <v>#N/A</v>
      </c>
    </row>
    <row r="147" spans="1:19" x14ac:dyDescent="0.25">
      <c r="A147" t="s">
        <v>15</v>
      </c>
      <c r="B147">
        <v>16000</v>
      </c>
      <c r="C147">
        <v>100</v>
      </c>
      <c r="D147">
        <v>100000</v>
      </c>
      <c r="E147">
        <v>16</v>
      </c>
      <c r="F147">
        <v>1</v>
      </c>
      <c r="G147">
        <v>30.113669000000002</v>
      </c>
      <c r="H147">
        <v>0.47411999999999999</v>
      </c>
      <c r="I147">
        <v>2.584406</v>
      </c>
      <c r="J147">
        <v>0.172294</v>
      </c>
      <c r="K147" s="10" t="str">
        <f t="shared" si="4"/>
        <v>4</v>
      </c>
      <c r="L147" t="s">
        <v>45</v>
      </c>
      <c r="M147" t="s">
        <v>46</v>
      </c>
      <c r="N14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47" s="10" t="e">
        <f>VLOOKUP(TableOMP[[#This Row],[Label]],TableAvg[],2,FALSE)</f>
        <v>#N/A</v>
      </c>
      <c r="P147" s="10" t="e">
        <f>VLOOKUP(TableOMP[[#This Row],[Label]],TableAvg[],3,FALSE)</f>
        <v>#N/A</v>
      </c>
      <c r="Q147" s="10" t="e">
        <f>TableOMP[[#This Row],[Avg]]-$U$2*TableOMP[[#This Row],[StdDev]]</f>
        <v>#N/A</v>
      </c>
      <c r="R147" s="10" t="e">
        <f>TableOMP[[#This Row],[Avg]]+$U$2*TableOMP[[#This Row],[StdDev]]</f>
        <v>#N/A</v>
      </c>
      <c r="S147" s="10" t="e">
        <f>IF(AND(TableOMP[[#This Row],[total_time]]&gt;=TableOMP[[#This Row],[Low]], TableOMP[[#This Row],[total_time]]&lt;=TableOMP[[#This Row],[High]]),1,0)</f>
        <v>#N/A</v>
      </c>
    </row>
    <row r="148" spans="1:19" x14ac:dyDescent="0.25">
      <c r="A148" t="s">
        <v>15</v>
      </c>
      <c r="B148">
        <v>22627</v>
      </c>
      <c r="C148">
        <v>100</v>
      </c>
      <c r="D148">
        <v>100000</v>
      </c>
      <c r="E148">
        <v>32</v>
      </c>
      <c r="F148">
        <v>1</v>
      </c>
      <c r="G148">
        <v>30.576879000000002</v>
      </c>
      <c r="H148">
        <v>0.76245799999999997</v>
      </c>
      <c r="I148">
        <v>9.5457420000000006</v>
      </c>
      <c r="J148">
        <v>0.30792700000000001</v>
      </c>
      <c r="K148" s="10" t="str">
        <f t="shared" si="4"/>
        <v>4</v>
      </c>
      <c r="L148" t="s">
        <v>45</v>
      </c>
      <c r="M148" t="s">
        <v>46</v>
      </c>
      <c r="N14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48" s="10" t="e">
        <f>VLOOKUP(TableOMP[[#This Row],[Label]],TableAvg[],2,FALSE)</f>
        <v>#N/A</v>
      </c>
      <c r="P148" s="10" t="e">
        <f>VLOOKUP(TableOMP[[#This Row],[Label]],TableAvg[],3,FALSE)</f>
        <v>#N/A</v>
      </c>
      <c r="Q148" s="10" t="e">
        <f>TableOMP[[#This Row],[Avg]]-$U$2*TableOMP[[#This Row],[StdDev]]</f>
        <v>#N/A</v>
      </c>
      <c r="R148" s="10" t="e">
        <f>TableOMP[[#This Row],[Avg]]+$U$2*TableOMP[[#This Row],[StdDev]]</f>
        <v>#N/A</v>
      </c>
      <c r="S148" s="10" t="e">
        <f>IF(AND(TableOMP[[#This Row],[total_time]]&gt;=TableOMP[[#This Row],[Low]], TableOMP[[#This Row],[total_time]]&lt;=TableOMP[[#This Row],[High]]),1,0)</f>
        <v>#N/A</v>
      </c>
    </row>
    <row r="149" spans="1:19" x14ac:dyDescent="0.25">
      <c r="A149" t="s">
        <v>15</v>
      </c>
      <c r="B149">
        <v>32000</v>
      </c>
      <c r="C149">
        <v>100</v>
      </c>
      <c r="D149">
        <v>100000</v>
      </c>
      <c r="E149">
        <v>64</v>
      </c>
      <c r="F149">
        <v>1</v>
      </c>
      <c r="G149">
        <v>33.352851000000001</v>
      </c>
      <c r="H149">
        <v>1.507479</v>
      </c>
      <c r="I149">
        <v>37.792782000000003</v>
      </c>
      <c r="J149">
        <v>0.599885</v>
      </c>
      <c r="K149" s="10" t="str">
        <f t="shared" si="4"/>
        <v>4</v>
      </c>
      <c r="L149" t="s">
        <v>45</v>
      </c>
      <c r="M149" t="s">
        <v>46</v>
      </c>
      <c r="N14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49" s="10" t="e">
        <f>VLOOKUP(TableOMP[[#This Row],[Label]],TableAvg[],2,FALSE)</f>
        <v>#N/A</v>
      </c>
      <c r="P149" s="10" t="e">
        <f>VLOOKUP(TableOMP[[#This Row],[Label]],TableAvg[],3,FALSE)</f>
        <v>#N/A</v>
      </c>
      <c r="Q149" s="10" t="e">
        <f>TableOMP[[#This Row],[Avg]]-$U$2*TableOMP[[#This Row],[StdDev]]</f>
        <v>#N/A</v>
      </c>
      <c r="R149" s="10" t="e">
        <f>TableOMP[[#This Row],[Avg]]+$U$2*TableOMP[[#This Row],[StdDev]]</f>
        <v>#N/A</v>
      </c>
      <c r="S149" s="10" t="e">
        <f>IF(AND(TableOMP[[#This Row],[total_time]]&gt;=TableOMP[[#This Row],[Low]], TableOMP[[#This Row],[total_time]]&lt;=TableOMP[[#This Row],[High]]),1,0)</f>
        <v>#N/A</v>
      </c>
    </row>
    <row r="150" spans="1:19" x14ac:dyDescent="0.25">
      <c r="A150" t="s">
        <v>15</v>
      </c>
      <c r="B150">
        <v>4000</v>
      </c>
      <c r="C150">
        <v>100</v>
      </c>
      <c r="D150">
        <v>100000</v>
      </c>
      <c r="E150">
        <v>1</v>
      </c>
      <c r="F150">
        <v>1</v>
      </c>
      <c r="G150">
        <v>30.575431999999999</v>
      </c>
      <c r="H150">
        <v>0.138402</v>
      </c>
      <c r="I150">
        <v>0</v>
      </c>
      <c r="J150">
        <v>0</v>
      </c>
      <c r="K150" s="10" t="str">
        <f t="shared" si="4"/>
        <v>4</v>
      </c>
      <c r="L150" t="s">
        <v>45</v>
      </c>
      <c r="M150" t="s">
        <v>46</v>
      </c>
      <c r="N15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0" s="10" t="e">
        <f>VLOOKUP(TableOMP[[#This Row],[Label]],TableAvg[],2,FALSE)</f>
        <v>#N/A</v>
      </c>
      <c r="P150" s="10" t="e">
        <f>VLOOKUP(TableOMP[[#This Row],[Label]],TableAvg[],3,FALSE)</f>
        <v>#N/A</v>
      </c>
      <c r="Q150" s="10" t="e">
        <f>TableOMP[[#This Row],[Avg]]-$U$2*TableOMP[[#This Row],[StdDev]]</f>
        <v>#N/A</v>
      </c>
      <c r="R150" s="10" t="e">
        <f>TableOMP[[#This Row],[Avg]]+$U$2*TableOMP[[#This Row],[StdDev]]</f>
        <v>#N/A</v>
      </c>
      <c r="S150" s="10" t="e">
        <f>IF(AND(TableOMP[[#This Row],[total_time]]&gt;=TableOMP[[#This Row],[Low]], TableOMP[[#This Row],[total_time]]&lt;=TableOMP[[#This Row],[High]]),1,0)</f>
        <v>#N/A</v>
      </c>
    </row>
    <row r="151" spans="1:19" x14ac:dyDescent="0.25">
      <c r="A151" t="s">
        <v>15</v>
      </c>
      <c r="B151">
        <v>5657</v>
      </c>
      <c r="C151">
        <v>100</v>
      </c>
      <c r="D151">
        <v>100000</v>
      </c>
      <c r="E151">
        <v>2</v>
      </c>
      <c r="F151">
        <v>1</v>
      </c>
      <c r="G151">
        <v>29.902891</v>
      </c>
      <c r="H151">
        <v>8.8827000000000003E-2</v>
      </c>
      <c r="I151">
        <v>4.2361999999999997E-2</v>
      </c>
      <c r="J151">
        <v>4.2361999999999997E-2</v>
      </c>
      <c r="K151" s="10" t="str">
        <f t="shared" si="4"/>
        <v>4</v>
      </c>
      <c r="L151" t="s">
        <v>45</v>
      </c>
      <c r="M151" t="s">
        <v>46</v>
      </c>
      <c r="N15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1" s="10" t="e">
        <f>VLOOKUP(TableOMP[[#This Row],[Label]],TableAvg[],2,FALSE)</f>
        <v>#N/A</v>
      </c>
      <c r="P151" s="10" t="e">
        <f>VLOOKUP(TableOMP[[#This Row],[Label]],TableAvg[],3,FALSE)</f>
        <v>#N/A</v>
      </c>
      <c r="Q151" s="10" t="e">
        <f>TableOMP[[#This Row],[Avg]]-$U$2*TableOMP[[#This Row],[StdDev]]</f>
        <v>#N/A</v>
      </c>
      <c r="R151" s="10" t="e">
        <f>TableOMP[[#This Row],[Avg]]+$U$2*TableOMP[[#This Row],[StdDev]]</f>
        <v>#N/A</v>
      </c>
      <c r="S151" s="10" t="e">
        <f>IF(AND(TableOMP[[#This Row],[total_time]]&gt;=TableOMP[[#This Row],[Low]], TableOMP[[#This Row],[total_time]]&lt;=TableOMP[[#This Row],[High]]),1,0)</f>
        <v>#N/A</v>
      </c>
    </row>
    <row r="152" spans="1:19" x14ac:dyDescent="0.25">
      <c r="A152" t="s">
        <v>15</v>
      </c>
      <c r="B152">
        <v>8000</v>
      </c>
      <c r="C152">
        <v>100</v>
      </c>
      <c r="D152">
        <v>100000</v>
      </c>
      <c r="E152">
        <v>4</v>
      </c>
      <c r="F152">
        <v>1</v>
      </c>
      <c r="G152">
        <v>29.972766</v>
      </c>
      <c r="H152">
        <v>0.17236000000000001</v>
      </c>
      <c r="I152">
        <v>0.32005099999999997</v>
      </c>
      <c r="J152">
        <v>0.106684</v>
      </c>
      <c r="K152" s="10" t="str">
        <f t="shared" si="4"/>
        <v>4</v>
      </c>
      <c r="L152" t="s">
        <v>45</v>
      </c>
      <c r="M152" t="s">
        <v>46</v>
      </c>
      <c r="N15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2" s="10" t="e">
        <f>VLOOKUP(TableOMP[[#This Row],[Label]],TableAvg[],2,FALSE)</f>
        <v>#N/A</v>
      </c>
      <c r="P152" s="10" t="e">
        <f>VLOOKUP(TableOMP[[#This Row],[Label]],TableAvg[],3,FALSE)</f>
        <v>#N/A</v>
      </c>
      <c r="Q152" s="10" t="e">
        <f>TableOMP[[#This Row],[Avg]]-$U$2*TableOMP[[#This Row],[StdDev]]</f>
        <v>#N/A</v>
      </c>
      <c r="R152" s="10" t="e">
        <f>TableOMP[[#This Row],[Avg]]+$U$2*TableOMP[[#This Row],[StdDev]]</f>
        <v>#N/A</v>
      </c>
      <c r="S152" s="10" t="e">
        <f>IF(AND(TableOMP[[#This Row],[total_time]]&gt;=TableOMP[[#This Row],[Low]], TableOMP[[#This Row],[total_time]]&lt;=TableOMP[[#This Row],[High]]),1,0)</f>
        <v>#N/A</v>
      </c>
    </row>
    <row r="153" spans="1:19" x14ac:dyDescent="0.25">
      <c r="A153" t="s">
        <v>15</v>
      </c>
      <c r="B153">
        <v>11314</v>
      </c>
      <c r="C153">
        <v>100</v>
      </c>
      <c r="D153">
        <v>100000</v>
      </c>
      <c r="E153">
        <v>8</v>
      </c>
      <c r="F153">
        <v>1</v>
      </c>
      <c r="G153">
        <v>29.793873999999999</v>
      </c>
      <c r="H153">
        <v>0.22317799999999999</v>
      </c>
      <c r="I153">
        <v>0.692164</v>
      </c>
      <c r="J153">
        <v>9.8880999999999997E-2</v>
      </c>
      <c r="K153" s="10" t="str">
        <f t="shared" si="4"/>
        <v>4</v>
      </c>
      <c r="L153" t="s">
        <v>45</v>
      </c>
      <c r="M153" t="s">
        <v>46</v>
      </c>
      <c r="N15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53" s="10" t="e">
        <f>VLOOKUP(TableOMP[[#This Row],[Label]],TableAvg[],2,FALSE)</f>
        <v>#N/A</v>
      </c>
      <c r="P153" s="10" t="e">
        <f>VLOOKUP(TableOMP[[#This Row],[Label]],TableAvg[],3,FALSE)</f>
        <v>#N/A</v>
      </c>
      <c r="Q153" s="10" t="e">
        <f>TableOMP[[#This Row],[Avg]]-$U$2*TableOMP[[#This Row],[StdDev]]</f>
        <v>#N/A</v>
      </c>
      <c r="R153" s="10" t="e">
        <f>TableOMP[[#This Row],[Avg]]+$U$2*TableOMP[[#This Row],[StdDev]]</f>
        <v>#N/A</v>
      </c>
      <c r="S153" s="10" t="e">
        <f>IF(AND(TableOMP[[#This Row],[total_time]]&gt;=TableOMP[[#This Row],[Low]], TableOMP[[#This Row],[total_time]]&lt;=TableOMP[[#This Row],[High]]),1,0)</f>
        <v>#N/A</v>
      </c>
    </row>
    <row r="154" spans="1:19" x14ac:dyDescent="0.25">
      <c r="A154" t="s">
        <v>15</v>
      </c>
      <c r="B154">
        <v>16000</v>
      </c>
      <c r="C154">
        <v>100</v>
      </c>
      <c r="D154">
        <v>100000</v>
      </c>
      <c r="E154">
        <v>16</v>
      </c>
      <c r="F154">
        <v>1</v>
      </c>
      <c r="G154">
        <v>30.072573999999999</v>
      </c>
      <c r="H154">
        <v>0.44175999999999999</v>
      </c>
      <c r="I154">
        <v>3.108384</v>
      </c>
      <c r="J154">
        <v>0.20722599999999999</v>
      </c>
      <c r="K154" s="10" t="str">
        <f t="shared" si="4"/>
        <v>4</v>
      </c>
      <c r="L154" t="s">
        <v>45</v>
      </c>
      <c r="M154" t="s">
        <v>46</v>
      </c>
      <c r="N154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54" s="10" t="e">
        <f>VLOOKUP(TableOMP[[#This Row],[Label]],TableAvg[],2,FALSE)</f>
        <v>#N/A</v>
      </c>
      <c r="P154" s="10" t="e">
        <f>VLOOKUP(TableOMP[[#This Row],[Label]],TableAvg[],3,FALSE)</f>
        <v>#N/A</v>
      </c>
      <c r="Q154" s="10" t="e">
        <f>TableOMP[[#This Row],[Avg]]-$U$2*TableOMP[[#This Row],[StdDev]]</f>
        <v>#N/A</v>
      </c>
      <c r="R154" s="10" t="e">
        <f>TableOMP[[#This Row],[Avg]]+$U$2*TableOMP[[#This Row],[StdDev]]</f>
        <v>#N/A</v>
      </c>
      <c r="S154" s="10" t="e">
        <f>IF(AND(TableOMP[[#This Row],[total_time]]&gt;=TableOMP[[#This Row],[Low]], TableOMP[[#This Row],[total_time]]&lt;=TableOMP[[#This Row],[High]]),1,0)</f>
        <v>#N/A</v>
      </c>
    </row>
    <row r="155" spans="1:19" x14ac:dyDescent="0.25">
      <c r="A155" t="s">
        <v>15</v>
      </c>
      <c r="B155">
        <v>22627</v>
      </c>
      <c r="C155">
        <v>100</v>
      </c>
      <c r="D155">
        <v>100000</v>
      </c>
      <c r="E155">
        <v>32</v>
      </c>
      <c r="F155">
        <v>1</v>
      </c>
      <c r="G155">
        <v>30.460129999999999</v>
      </c>
      <c r="H155">
        <v>0.72608300000000003</v>
      </c>
      <c r="I155">
        <v>8.7720880000000001</v>
      </c>
      <c r="J155">
        <v>0.28297099999999997</v>
      </c>
      <c r="K155" s="10" t="str">
        <f t="shared" si="4"/>
        <v>4</v>
      </c>
      <c r="L155" t="s">
        <v>45</v>
      </c>
      <c r="M155" t="s">
        <v>46</v>
      </c>
      <c r="N155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55" s="10" t="e">
        <f>VLOOKUP(TableOMP[[#This Row],[Label]],TableAvg[],2,FALSE)</f>
        <v>#N/A</v>
      </c>
      <c r="P155" s="10" t="e">
        <f>VLOOKUP(TableOMP[[#This Row],[Label]],TableAvg[],3,FALSE)</f>
        <v>#N/A</v>
      </c>
      <c r="Q155" s="10" t="e">
        <f>TableOMP[[#This Row],[Avg]]-$U$2*TableOMP[[#This Row],[StdDev]]</f>
        <v>#N/A</v>
      </c>
      <c r="R155" s="10" t="e">
        <f>TableOMP[[#This Row],[Avg]]+$U$2*TableOMP[[#This Row],[StdDev]]</f>
        <v>#N/A</v>
      </c>
      <c r="S155" s="10" t="e">
        <f>IF(AND(TableOMP[[#This Row],[total_time]]&gt;=TableOMP[[#This Row],[Low]], TableOMP[[#This Row],[total_time]]&lt;=TableOMP[[#This Row],[High]]),1,0)</f>
        <v>#N/A</v>
      </c>
    </row>
    <row r="156" spans="1:19" x14ac:dyDescent="0.25">
      <c r="A156" t="s">
        <v>15</v>
      </c>
      <c r="B156">
        <v>32000</v>
      </c>
      <c r="C156">
        <v>100</v>
      </c>
      <c r="D156">
        <v>100000</v>
      </c>
      <c r="E156">
        <v>64</v>
      </c>
      <c r="F156">
        <v>1</v>
      </c>
      <c r="G156">
        <v>33.369791999999997</v>
      </c>
      <c r="H156">
        <v>1.4235679999999999</v>
      </c>
      <c r="I156">
        <v>33.145494999999997</v>
      </c>
      <c r="J156">
        <v>0.526119</v>
      </c>
      <c r="K156" s="10" t="str">
        <f t="shared" si="4"/>
        <v>4</v>
      </c>
      <c r="L156" t="s">
        <v>45</v>
      </c>
      <c r="M156" t="s">
        <v>46</v>
      </c>
      <c r="N156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56" s="10" t="e">
        <f>VLOOKUP(TableOMP[[#This Row],[Label]],TableAvg[],2,FALSE)</f>
        <v>#N/A</v>
      </c>
      <c r="P156" s="10" t="e">
        <f>VLOOKUP(TableOMP[[#This Row],[Label]],TableAvg[],3,FALSE)</f>
        <v>#N/A</v>
      </c>
      <c r="Q156" s="10" t="e">
        <f>TableOMP[[#This Row],[Avg]]-$U$2*TableOMP[[#This Row],[StdDev]]</f>
        <v>#N/A</v>
      </c>
      <c r="R156" s="10" t="e">
        <f>TableOMP[[#This Row],[Avg]]+$U$2*TableOMP[[#This Row],[StdDev]]</f>
        <v>#N/A</v>
      </c>
      <c r="S156" s="10" t="e">
        <f>IF(AND(TableOMP[[#This Row],[total_time]]&gt;=TableOMP[[#This Row],[Low]], TableOMP[[#This Row],[total_time]]&lt;=TableOMP[[#This Row],[High]]),1,0)</f>
        <v>#N/A</v>
      </c>
    </row>
    <row r="157" spans="1:19" x14ac:dyDescent="0.25">
      <c r="A157" t="s">
        <v>15</v>
      </c>
      <c r="B157">
        <v>4000</v>
      </c>
      <c r="C157">
        <v>100</v>
      </c>
      <c r="D157">
        <v>100000</v>
      </c>
      <c r="E157">
        <v>1</v>
      </c>
      <c r="F157">
        <v>1</v>
      </c>
      <c r="G157">
        <v>30.510959</v>
      </c>
      <c r="H157">
        <v>6.9778000000000007E-2</v>
      </c>
      <c r="I157">
        <v>0</v>
      </c>
      <c r="J157">
        <v>0</v>
      </c>
      <c r="K157" s="10" t="str">
        <f t="shared" si="4"/>
        <v>4</v>
      </c>
      <c r="L157" t="s">
        <v>45</v>
      </c>
      <c r="M157" t="s">
        <v>46</v>
      </c>
      <c r="N157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4000 100 100000 1 1</v>
      </c>
      <c r="O157" s="10" t="e">
        <f>VLOOKUP(TableOMP[[#This Row],[Label]],TableAvg[],2,FALSE)</f>
        <v>#N/A</v>
      </c>
      <c r="P157" s="10" t="e">
        <f>VLOOKUP(TableOMP[[#This Row],[Label]],TableAvg[],3,FALSE)</f>
        <v>#N/A</v>
      </c>
      <c r="Q157" s="10" t="e">
        <f>TableOMP[[#This Row],[Avg]]-$U$2*TableOMP[[#This Row],[StdDev]]</f>
        <v>#N/A</v>
      </c>
      <c r="R157" s="10" t="e">
        <f>TableOMP[[#This Row],[Avg]]+$U$2*TableOMP[[#This Row],[StdDev]]</f>
        <v>#N/A</v>
      </c>
      <c r="S157" s="10" t="e">
        <f>IF(AND(TableOMP[[#This Row],[total_time]]&gt;=TableOMP[[#This Row],[Low]], TableOMP[[#This Row],[total_time]]&lt;=TableOMP[[#This Row],[High]]),1,0)</f>
        <v>#N/A</v>
      </c>
    </row>
    <row r="158" spans="1:19" x14ac:dyDescent="0.25">
      <c r="A158" t="s">
        <v>15</v>
      </c>
      <c r="B158">
        <v>5657</v>
      </c>
      <c r="C158">
        <v>100</v>
      </c>
      <c r="D158">
        <v>100000</v>
      </c>
      <c r="E158">
        <v>2</v>
      </c>
      <c r="F158">
        <v>1</v>
      </c>
      <c r="G158">
        <v>29.907907999999999</v>
      </c>
      <c r="H158">
        <v>9.6229999999999996E-2</v>
      </c>
      <c r="I158">
        <v>5.4960000000000002E-2</v>
      </c>
      <c r="J158">
        <v>5.4960000000000002E-2</v>
      </c>
      <c r="K158" s="10" t="str">
        <f t="shared" si="4"/>
        <v>4</v>
      </c>
      <c r="L158" t="s">
        <v>45</v>
      </c>
      <c r="M158" t="s">
        <v>46</v>
      </c>
      <c r="N158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5657 100 100000 1 2</v>
      </c>
      <c r="O158" s="10" t="e">
        <f>VLOOKUP(TableOMP[[#This Row],[Label]],TableAvg[],2,FALSE)</f>
        <v>#N/A</v>
      </c>
      <c r="P158" s="10" t="e">
        <f>VLOOKUP(TableOMP[[#This Row],[Label]],TableAvg[],3,FALSE)</f>
        <v>#N/A</v>
      </c>
      <c r="Q158" s="10" t="e">
        <f>TableOMP[[#This Row],[Avg]]-$U$2*TableOMP[[#This Row],[StdDev]]</f>
        <v>#N/A</v>
      </c>
      <c r="R158" s="10" t="e">
        <f>TableOMP[[#This Row],[Avg]]+$U$2*TableOMP[[#This Row],[StdDev]]</f>
        <v>#N/A</v>
      </c>
      <c r="S158" s="10" t="e">
        <f>IF(AND(TableOMP[[#This Row],[total_time]]&gt;=TableOMP[[#This Row],[Low]], TableOMP[[#This Row],[total_time]]&lt;=TableOMP[[#This Row],[High]]),1,0)</f>
        <v>#N/A</v>
      </c>
    </row>
    <row r="159" spans="1:19" x14ac:dyDescent="0.25">
      <c r="A159" t="s">
        <v>15</v>
      </c>
      <c r="B159">
        <v>8000</v>
      </c>
      <c r="C159">
        <v>100</v>
      </c>
      <c r="D159">
        <v>100000</v>
      </c>
      <c r="E159">
        <v>4</v>
      </c>
      <c r="F159">
        <v>1</v>
      </c>
      <c r="G159">
        <v>29.940356999999999</v>
      </c>
      <c r="H159">
        <v>0.121228</v>
      </c>
      <c r="I159">
        <v>0.16031200000000001</v>
      </c>
      <c r="J159">
        <v>5.3436999999999998E-2</v>
      </c>
      <c r="K159" s="10" t="str">
        <f t="shared" si="4"/>
        <v>4</v>
      </c>
      <c r="L159" t="s">
        <v>45</v>
      </c>
      <c r="M159" t="s">
        <v>46</v>
      </c>
      <c r="N159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8000 100 100000 1 4</v>
      </c>
      <c r="O159" s="10" t="e">
        <f>VLOOKUP(TableOMP[[#This Row],[Label]],TableAvg[],2,FALSE)</f>
        <v>#N/A</v>
      </c>
      <c r="P159" s="10" t="e">
        <f>VLOOKUP(TableOMP[[#This Row],[Label]],TableAvg[],3,FALSE)</f>
        <v>#N/A</v>
      </c>
      <c r="Q159" s="10" t="e">
        <f>TableOMP[[#This Row],[Avg]]-$U$2*TableOMP[[#This Row],[StdDev]]</f>
        <v>#N/A</v>
      </c>
      <c r="R159" s="10" t="e">
        <f>TableOMP[[#This Row],[Avg]]+$U$2*TableOMP[[#This Row],[StdDev]]</f>
        <v>#N/A</v>
      </c>
      <c r="S159" s="10" t="e">
        <f>IF(AND(TableOMP[[#This Row],[total_time]]&gt;=TableOMP[[#This Row],[Low]], TableOMP[[#This Row],[total_time]]&lt;=TableOMP[[#This Row],[High]]),1,0)</f>
        <v>#N/A</v>
      </c>
    </row>
    <row r="160" spans="1:19" x14ac:dyDescent="0.25">
      <c r="A160" t="s">
        <v>15</v>
      </c>
      <c r="B160">
        <v>11314</v>
      </c>
      <c r="C160">
        <v>100</v>
      </c>
      <c r="D160">
        <v>100000</v>
      </c>
      <c r="E160">
        <v>8</v>
      </c>
      <c r="F160">
        <v>1</v>
      </c>
      <c r="G160">
        <v>29.802990999999999</v>
      </c>
      <c r="H160">
        <v>0.21762999999999999</v>
      </c>
      <c r="I160">
        <v>0.66676100000000005</v>
      </c>
      <c r="J160">
        <v>9.5252000000000003E-2</v>
      </c>
      <c r="K160" s="10" t="str">
        <f t="shared" si="4"/>
        <v>4</v>
      </c>
      <c r="L160" t="s">
        <v>45</v>
      </c>
      <c r="M160" t="s">
        <v>46</v>
      </c>
      <c r="N160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11314 100 100000 1 8</v>
      </c>
      <c r="O160" s="10" t="e">
        <f>VLOOKUP(TableOMP[[#This Row],[Label]],TableAvg[],2,FALSE)</f>
        <v>#N/A</v>
      </c>
      <c r="P160" s="10" t="e">
        <f>VLOOKUP(TableOMP[[#This Row],[Label]],TableAvg[],3,FALSE)</f>
        <v>#N/A</v>
      </c>
      <c r="Q160" s="10" t="e">
        <f>TableOMP[[#This Row],[Avg]]-$U$2*TableOMP[[#This Row],[StdDev]]</f>
        <v>#N/A</v>
      </c>
      <c r="R160" s="10" t="e">
        <f>TableOMP[[#This Row],[Avg]]+$U$2*TableOMP[[#This Row],[StdDev]]</f>
        <v>#N/A</v>
      </c>
      <c r="S160" s="10" t="e">
        <f>IF(AND(TableOMP[[#This Row],[total_time]]&gt;=TableOMP[[#This Row],[Low]], TableOMP[[#This Row],[total_time]]&lt;=TableOMP[[#This Row],[High]]),1,0)</f>
        <v>#N/A</v>
      </c>
    </row>
    <row r="161" spans="1:19" x14ac:dyDescent="0.25">
      <c r="A161" t="s">
        <v>15</v>
      </c>
      <c r="B161">
        <v>16000</v>
      </c>
      <c r="C161">
        <v>100</v>
      </c>
      <c r="D161">
        <v>100000</v>
      </c>
      <c r="E161">
        <v>16</v>
      </c>
      <c r="F161">
        <v>1</v>
      </c>
      <c r="G161">
        <v>30.006160999999999</v>
      </c>
      <c r="H161">
        <v>0.421153</v>
      </c>
      <c r="I161">
        <v>2.5369579999999998</v>
      </c>
      <c r="J161">
        <v>0.169131</v>
      </c>
      <c r="K161" s="10" t="str">
        <f t="shared" si="4"/>
        <v>4</v>
      </c>
      <c r="L161" t="s">
        <v>45</v>
      </c>
      <c r="M161" t="s">
        <v>46</v>
      </c>
      <c r="N161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16000 100 100000 1 16</v>
      </c>
      <c r="O161" s="10" t="e">
        <f>VLOOKUP(TableOMP[[#This Row],[Label]],TableAvg[],2,FALSE)</f>
        <v>#N/A</v>
      </c>
      <c r="P161" s="10" t="e">
        <f>VLOOKUP(TableOMP[[#This Row],[Label]],TableAvg[],3,FALSE)</f>
        <v>#N/A</v>
      </c>
      <c r="Q161" s="10" t="e">
        <f>TableOMP[[#This Row],[Avg]]-$U$2*TableOMP[[#This Row],[StdDev]]</f>
        <v>#N/A</v>
      </c>
      <c r="R161" s="10" t="e">
        <f>TableOMP[[#This Row],[Avg]]+$U$2*TableOMP[[#This Row],[StdDev]]</f>
        <v>#N/A</v>
      </c>
      <c r="S161" s="10" t="e">
        <f>IF(AND(TableOMP[[#This Row],[total_time]]&gt;=TableOMP[[#This Row],[Low]], TableOMP[[#This Row],[total_time]]&lt;=TableOMP[[#This Row],[High]]),1,0)</f>
        <v>#N/A</v>
      </c>
    </row>
    <row r="162" spans="1:19" x14ac:dyDescent="0.25">
      <c r="A162" t="s">
        <v>15</v>
      </c>
      <c r="B162">
        <v>22627</v>
      </c>
      <c r="C162">
        <v>100</v>
      </c>
      <c r="D162">
        <v>100000</v>
      </c>
      <c r="E162">
        <v>32</v>
      </c>
      <c r="F162">
        <v>1</v>
      </c>
      <c r="G162">
        <v>30.544765999999999</v>
      </c>
      <c r="H162">
        <v>0.76612800000000003</v>
      </c>
      <c r="I162">
        <v>9.9549029999999998</v>
      </c>
      <c r="J162">
        <v>0.32112600000000002</v>
      </c>
      <c r="K162" s="10" t="str">
        <f t="shared" si="4"/>
        <v>4</v>
      </c>
      <c r="L162" t="s">
        <v>45</v>
      </c>
      <c r="M162" t="s">
        <v>46</v>
      </c>
      <c r="N162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22627 100 100000 1 32</v>
      </c>
      <c r="O162" s="10" t="e">
        <f>VLOOKUP(TableOMP[[#This Row],[Label]],TableAvg[],2,FALSE)</f>
        <v>#N/A</v>
      </c>
      <c r="P162" s="10" t="e">
        <f>VLOOKUP(TableOMP[[#This Row],[Label]],TableAvg[],3,FALSE)</f>
        <v>#N/A</v>
      </c>
      <c r="Q162" s="10" t="e">
        <f>TableOMP[[#This Row],[Avg]]-$U$2*TableOMP[[#This Row],[StdDev]]</f>
        <v>#N/A</v>
      </c>
      <c r="R162" s="10" t="e">
        <f>TableOMP[[#This Row],[Avg]]+$U$2*TableOMP[[#This Row],[StdDev]]</f>
        <v>#N/A</v>
      </c>
      <c r="S162" s="10" t="e">
        <f>IF(AND(TableOMP[[#This Row],[total_time]]&gt;=TableOMP[[#This Row],[Low]], TableOMP[[#This Row],[total_time]]&lt;=TableOMP[[#This Row],[High]]),1,0)</f>
        <v>#N/A</v>
      </c>
    </row>
    <row r="163" spans="1:19" x14ac:dyDescent="0.25">
      <c r="A163" t="s">
        <v>15</v>
      </c>
      <c r="B163">
        <v>32000</v>
      </c>
      <c r="C163">
        <v>100</v>
      </c>
      <c r="D163">
        <v>100000</v>
      </c>
      <c r="E163">
        <v>64</v>
      </c>
      <c r="F163">
        <v>1</v>
      </c>
      <c r="G163">
        <v>33.400143</v>
      </c>
      <c r="H163">
        <v>1.4135089999999999</v>
      </c>
      <c r="I163">
        <v>32.382072000000001</v>
      </c>
      <c r="J163">
        <v>0.51400100000000004</v>
      </c>
      <c r="K163" s="10" t="str">
        <f t="shared" si="4"/>
        <v>4</v>
      </c>
      <c r="L163" t="s">
        <v>45</v>
      </c>
      <c r="M163" t="s">
        <v>46</v>
      </c>
      <c r="N163" s="10" t="str">
        <f>TableOMP[[#This Row],[action]]&amp; " " &amp; TableOMP[[#This Row],[world_size]] &amp; " " &amp;TableOMP[[#This Row],[number_of_steps]]&amp; " " &amp;TableOMP[[#This Row],[number_of_steps_between_file_dumps]] &amp; " " &amp; TableOMP[[#This Row],[omp_get_max_threads]] &amp; " " &amp;TableOMP[[#This Row],[mpi_size]]</f>
        <v>e1 32000 100 100000 1 64</v>
      </c>
      <c r="O163" s="10" t="e">
        <f>VLOOKUP(TableOMP[[#This Row],[Label]],TableAvg[],2,FALSE)</f>
        <v>#N/A</v>
      </c>
      <c r="P163" s="10" t="e">
        <f>VLOOKUP(TableOMP[[#This Row],[Label]],TableAvg[],3,FALSE)</f>
        <v>#N/A</v>
      </c>
      <c r="Q163" s="10" t="e">
        <f>TableOMP[[#This Row],[Avg]]-$U$2*TableOMP[[#This Row],[StdDev]]</f>
        <v>#N/A</v>
      </c>
      <c r="R163" s="10" t="e">
        <f>TableOMP[[#This Row],[Avg]]+$U$2*TableOMP[[#This Row],[StdDev]]</f>
        <v>#N/A</v>
      </c>
      <c r="S163" s="10" t="e">
        <f>IF(AND(TableOMP[[#This Row],[total_time]]&gt;=TableOMP[[#This Row],[Low]], TableOMP[[#This Row],[total_time]]&lt;=TableOMP[[#This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U45"/>
  <sheetViews>
    <sheetView workbookViewId="0">
      <selection activeCell="B31" sqref="B31"/>
    </sheetView>
  </sheetViews>
  <sheetFormatPr defaultRowHeight="15" x14ac:dyDescent="0.25"/>
  <cols>
    <col min="1" max="1" width="18.5703125" bestFit="1" customWidth="1"/>
    <col min="2" max="2" width="6.140625" bestFit="1" customWidth="1"/>
    <col min="3" max="10" width="2" bestFit="1" customWidth="1"/>
    <col min="11" max="65" width="3" bestFit="1" customWidth="1"/>
    <col min="66" max="66" width="7.28515625" bestFit="1" customWidth="1"/>
    <col min="67" max="67" width="9.140625" bestFit="1" customWidth="1"/>
    <col min="68" max="68" width="12.1406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21" x14ac:dyDescent="0.25">
      <c r="A3" s="1" t="s">
        <v>19</v>
      </c>
      <c r="B3" s="1" t="s">
        <v>20</v>
      </c>
    </row>
    <row r="4" spans="1:21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</row>
    <row r="5" spans="1:21" x14ac:dyDescent="0.25">
      <c r="A5" s="2" t="s">
        <v>15</v>
      </c>
      <c r="B5" s="10">
        <v>4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</row>
    <row r="6" spans="1:21" x14ac:dyDescent="0.25">
      <c r="A6" s="3">
        <v>100</v>
      </c>
      <c r="B6" s="10">
        <v>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5">
      <c r="A7" s="4">
        <v>100000</v>
      </c>
      <c r="B7" s="10">
        <v>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25">
      <c r="A8" s="3">
        <v>141</v>
      </c>
      <c r="B8" s="10"/>
      <c r="C8" s="10">
        <v>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s="4">
        <v>100000</v>
      </c>
      <c r="B9" s="10"/>
      <c r="C9" s="10">
        <v>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s="3">
        <v>200</v>
      </c>
      <c r="B10" s="10"/>
      <c r="C10" s="10"/>
      <c r="D10" s="10">
        <v>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25">
      <c r="A11" s="4">
        <v>100000</v>
      </c>
      <c r="B11" s="10"/>
      <c r="C11" s="10"/>
      <c r="D11" s="10">
        <v>1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25">
      <c r="A12" s="3">
        <v>283</v>
      </c>
      <c r="B12" s="10"/>
      <c r="C12" s="10"/>
      <c r="D12" s="10"/>
      <c r="E12" s="10"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4">
        <v>100000</v>
      </c>
      <c r="B13" s="10"/>
      <c r="C13" s="10"/>
      <c r="D13" s="10"/>
      <c r="E13" s="10">
        <v>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3">
        <v>400</v>
      </c>
      <c r="B14" s="10"/>
      <c r="C14" s="10"/>
      <c r="D14" s="10"/>
      <c r="E14" s="10"/>
      <c r="F14" s="10">
        <v>1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x14ac:dyDescent="0.25">
      <c r="A15" s="4">
        <v>100000</v>
      </c>
      <c r="B15" s="10"/>
      <c r="C15" s="10"/>
      <c r="D15" s="10"/>
      <c r="E15" s="10"/>
      <c r="F15" s="10">
        <v>1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25">
      <c r="A16" s="3">
        <v>566</v>
      </c>
      <c r="B16" s="10"/>
      <c r="C16" s="10"/>
      <c r="D16" s="10"/>
      <c r="E16" s="10"/>
      <c r="F16" s="10"/>
      <c r="G16" s="10">
        <v>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25">
      <c r="A17" s="4">
        <v>100000</v>
      </c>
      <c r="B17" s="10"/>
      <c r="C17" s="10"/>
      <c r="D17" s="10"/>
      <c r="E17" s="10"/>
      <c r="F17" s="10"/>
      <c r="G17" s="10">
        <v>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25">
      <c r="A18" s="3">
        <v>800</v>
      </c>
      <c r="B18" s="10"/>
      <c r="C18" s="10"/>
      <c r="D18" s="10"/>
      <c r="E18" s="10"/>
      <c r="F18" s="10"/>
      <c r="G18" s="10"/>
      <c r="H18" s="10">
        <v>1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x14ac:dyDescent="0.25">
      <c r="A19" s="4">
        <v>100000</v>
      </c>
      <c r="B19" s="10"/>
      <c r="C19" s="10"/>
      <c r="D19" s="10"/>
      <c r="E19" s="10"/>
      <c r="F19" s="10"/>
      <c r="G19" s="10"/>
      <c r="H19" s="10">
        <v>1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25">
      <c r="A20" s="3">
        <v>1131</v>
      </c>
      <c r="B20" s="10"/>
      <c r="C20" s="10"/>
      <c r="D20" s="10"/>
      <c r="E20" s="10"/>
      <c r="F20" s="10"/>
      <c r="G20" s="10"/>
      <c r="H20" s="10"/>
      <c r="I20" s="10">
        <v>1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25">
      <c r="A21" s="4">
        <v>100000</v>
      </c>
      <c r="B21" s="10"/>
      <c r="C21" s="10"/>
      <c r="D21" s="10"/>
      <c r="E21" s="10"/>
      <c r="F21" s="10"/>
      <c r="G21" s="10"/>
      <c r="H21" s="10"/>
      <c r="I21" s="10">
        <v>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25">
      <c r="A22" s="3">
        <v>1600</v>
      </c>
      <c r="B22" s="10"/>
      <c r="C22" s="10"/>
      <c r="D22" s="10"/>
      <c r="E22" s="10"/>
      <c r="F22" s="10"/>
      <c r="G22" s="10"/>
      <c r="H22" s="10"/>
      <c r="I22" s="10"/>
      <c r="J22" s="10">
        <v>1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25">
      <c r="A23" s="4">
        <v>100000</v>
      </c>
      <c r="B23" s="10"/>
      <c r="C23" s="10"/>
      <c r="D23" s="10"/>
      <c r="E23" s="10"/>
      <c r="F23" s="10"/>
      <c r="G23" s="10"/>
      <c r="H23" s="10"/>
      <c r="I23" s="10"/>
      <c r="J23" s="10">
        <v>1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25">
      <c r="A24" s="3">
        <v>2263</v>
      </c>
      <c r="B24" s="10"/>
      <c r="C24" s="10"/>
      <c r="D24" s="10"/>
      <c r="E24" s="10"/>
      <c r="F24" s="10"/>
      <c r="G24" s="10"/>
      <c r="H24" s="10"/>
      <c r="I24" s="10"/>
      <c r="J24" s="10"/>
      <c r="K24" s="10">
        <v>1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x14ac:dyDescent="0.25">
      <c r="A25" s="4">
        <v>100000</v>
      </c>
      <c r="B25" s="10"/>
      <c r="C25" s="10"/>
      <c r="D25" s="10"/>
      <c r="E25" s="10"/>
      <c r="F25" s="10"/>
      <c r="G25" s="10"/>
      <c r="H25" s="10"/>
      <c r="I25" s="10"/>
      <c r="J25" s="10"/>
      <c r="K25" s="10">
        <v>1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x14ac:dyDescent="0.25">
      <c r="A26" s="3">
        <v>3200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>
        <v>1</v>
      </c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25">
      <c r="A27" s="4">
        <v>100000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25">
      <c r="A28" s="3">
        <v>4525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>
        <v>1</v>
      </c>
      <c r="N28" s="10"/>
      <c r="O28" s="10"/>
      <c r="P28" s="10"/>
      <c r="Q28" s="10"/>
      <c r="R28" s="10"/>
      <c r="S28" s="10"/>
      <c r="T28" s="10"/>
      <c r="U28" s="10"/>
    </row>
    <row r="29" spans="1:21" x14ac:dyDescent="0.25">
      <c r="A29" s="4">
        <v>100000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>
        <v>1</v>
      </c>
      <c r="N29" s="10"/>
      <c r="O29" s="10"/>
      <c r="P29" s="10"/>
      <c r="Q29" s="10"/>
      <c r="R29" s="10"/>
      <c r="S29" s="10"/>
      <c r="T29" s="10"/>
      <c r="U29" s="10"/>
    </row>
    <row r="30" spans="1:21" x14ac:dyDescent="0.25">
      <c r="A30" s="3">
        <v>6400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>
        <v>1</v>
      </c>
      <c r="O30" s="10"/>
      <c r="P30" s="10"/>
      <c r="Q30" s="10"/>
      <c r="R30" s="10"/>
      <c r="S30" s="10"/>
      <c r="T30" s="10"/>
      <c r="U30" s="10"/>
    </row>
    <row r="31" spans="1:21" x14ac:dyDescent="0.25">
      <c r="A31" s="4">
        <v>100000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>
        <v>1</v>
      </c>
      <c r="O31" s="10"/>
      <c r="P31" s="10"/>
      <c r="Q31" s="10"/>
      <c r="R31" s="10"/>
      <c r="S31" s="10"/>
      <c r="T31" s="10"/>
      <c r="U31" s="10"/>
    </row>
    <row r="32" spans="1:21" x14ac:dyDescent="0.25">
      <c r="A32" s="3">
        <v>9051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>
        <v>1</v>
      </c>
      <c r="P32" s="10"/>
      <c r="Q32" s="10"/>
      <c r="R32" s="10"/>
      <c r="S32" s="10"/>
      <c r="T32" s="10"/>
      <c r="U32" s="10"/>
    </row>
    <row r="33" spans="1:21" x14ac:dyDescent="0.25">
      <c r="A33" s="4">
        <v>100000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>
        <v>1</v>
      </c>
      <c r="P33" s="10"/>
      <c r="Q33" s="10"/>
      <c r="R33" s="10"/>
      <c r="S33" s="10"/>
      <c r="T33" s="10"/>
      <c r="U33" s="10"/>
    </row>
    <row r="34" spans="1:21" x14ac:dyDescent="0.25">
      <c r="A34" s="3">
        <v>12800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>
        <v>1</v>
      </c>
      <c r="Q34" s="10"/>
      <c r="R34" s="10"/>
      <c r="S34" s="10"/>
      <c r="T34" s="10"/>
      <c r="U34" s="10"/>
    </row>
    <row r="35" spans="1:21" x14ac:dyDescent="0.25">
      <c r="A35" s="4">
        <v>100000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>
        <v>1</v>
      </c>
      <c r="Q35" s="10"/>
      <c r="R35" s="10"/>
      <c r="S35" s="10"/>
      <c r="T35" s="10"/>
      <c r="U35" s="10"/>
    </row>
    <row r="36" spans="1:21" x14ac:dyDescent="0.25">
      <c r="A36" s="3">
        <v>18102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>
        <v>1</v>
      </c>
      <c r="R36" s="10"/>
      <c r="S36" s="10"/>
      <c r="T36" s="10"/>
      <c r="U36" s="10"/>
    </row>
    <row r="37" spans="1:21" x14ac:dyDescent="0.25">
      <c r="A37" s="4">
        <v>100000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>
        <v>1</v>
      </c>
      <c r="R37" s="10"/>
      <c r="S37" s="10"/>
      <c r="T37" s="10"/>
      <c r="U37" s="10"/>
    </row>
    <row r="38" spans="1:21" x14ac:dyDescent="0.25">
      <c r="A38" s="3">
        <v>25600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>
        <v>1</v>
      </c>
      <c r="S38" s="10"/>
      <c r="T38" s="10"/>
      <c r="U38" s="10"/>
    </row>
    <row r="39" spans="1:21" x14ac:dyDescent="0.25">
      <c r="A39" s="4">
        <v>100000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>
        <v>1</v>
      </c>
      <c r="S39" s="10"/>
      <c r="T39" s="10"/>
      <c r="U39" s="10"/>
    </row>
    <row r="40" spans="1:21" x14ac:dyDescent="0.25">
      <c r="A40" s="3">
        <v>36204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>
        <v>1</v>
      </c>
      <c r="T40" s="10"/>
      <c r="U40" s="10"/>
    </row>
    <row r="41" spans="1:21" x14ac:dyDescent="0.25">
      <c r="A41" s="4">
        <v>100000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>
        <v>1</v>
      </c>
      <c r="T41" s="10"/>
      <c r="U41" s="10"/>
    </row>
    <row r="42" spans="1:21" x14ac:dyDescent="0.25">
      <c r="A42" s="3">
        <v>51200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>
        <v>1</v>
      </c>
      <c r="U42" s="10"/>
    </row>
    <row r="43" spans="1:21" x14ac:dyDescent="0.25">
      <c r="A43" s="4">
        <v>100000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>
        <v>1</v>
      </c>
      <c r="U43" s="10"/>
    </row>
    <row r="44" spans="1:21" x14ac:dyDescent="0.25">
      <c r="A44" s="3">
        <v>72408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>
        <v>1</v>
      </c>
    </row>
    <row r="45" spans="1:21" x14ac:dyDescent="0.25">
      <c r="A45" s="4">
        <v>100000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B7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6.140625" bestFit="1" customWidth="1"/>
    <col min="3" max="3" width="12" bestFit="1" customWidth="1"/>
    <col min="4" max="4" width="7" bestFit="1" customWidth="1"/>
    <col min="5" max="5" width="12" bestFit="1" customWidth="1"/>
    <col min="6" max="6" width="7.85546875" bestFit="1" customWidth="1"/>
    <col min="7" max="7" width="12" bestFit="1" customWidth="1"/>
    <col min="8" max="8" width="7" bestFit="1" customWidth="1"/>
    <col min="9" max="9" width="12" bestFit="1" customWidth="1"/>
    <col min="10" max="10" width="7.85546875" bestFit="1" customWidth="1"/>
    <col min="11" max="11" width="12" bestFit="1" customWidth="1"/>
    <col min="12" max="12" width="7" bestFit="1" customWidth="1"/>
    <col min="13" max="13" width="12" bestFit="1" customWidth="1"/>
    <col min="14" max="14" width="7.85546875" bestFit="1" customWidth="1"/>
    <col min="15" max="15" width="12" bestFit="1" customWidth="1"/>
    <col min="16" max="16" width="7" bestFit="1" customWidth="1"/>
    <col min="17" max="17" width="12" bestFit="1" customWidth="1"/>
    <col min="18" max="18" width="7.85546875" bestFit="1" customWidth="1"/>
    <col min="19" max="19" width="12" bestFit="1" customWidth="1"/>
    <col min="20" max="20" width="7.85546875" bestFit="1" customWidth="1"/>
    <col min="21" max="21" width="12" bestFit="1" customWidth="1"/>
    <col min="22" max="22" width="7.85546875" bestFit="1" customWidth="1"/>
    <col min="23" max="23" width="12" bestFit="1" customWidth="1"/>
    <col min="24" max="24" width="6.85546875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2" x14ac:dyDescent="0.25">
      <c r="B3" s="1" t="s">
        <v>20</v>
      </c>
    </row>
    <row r="7" spans="1:2" x14ac:dyDescent="0.25">
      <c r="A7" s="1" t="s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>
      <selection activeCell="J10" sqref="J10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7" bestFit="1" customWidth="1"/>
    <col min="4" max="4" width="7.85546875" bestFit="1" customWidth="1"/>
    <col min="5" max="5" width="7" bestFit="1" customWidth="1"/>
    <col min="6" max="6" width="7.85546875" bestFit="1" customWidth="1"/>
    <col min="7" max="7" width="7" bestFit="1" customWidth="1"/>
    <col min="8" max="8" width="7.85546875" bestFit="1" customWidth="1"/>
    <col min="9" max="9" width="7" bestFit="1" customWidth="1"/>
    <col min="10" max="12" width="7.85546875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31</v>
      </c>
      <c r="B2" t="s">
        <v>40</v>
      </c>
    </row>
    <row r="4" spans="1:58" x14ac:dyDescent="0.25">
      <c r="A4" s="1" t="s">
        <v>21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22</v>
      </c>
    </row>
    <row r="7" spans="1:58" x14ac:dyDescent="0.25">
      <c r="A7" s="1" t="s">
        <v>18</v>
      </c>
      <c r="U7" s="8"/>
    </row>
    <row r="8" spans="1:58" x14ac:dyDescent="0.25"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0</v>
      </c>
      <c r="Z8" s="7">
        <f>'pivot times'!E8</f>
        <v>0</v>
      </c>
      <c r="AA8" s="7">
        <f xml:space="preserve"> Y8-3*Z8</f>
        <v>0</v>
      </c>
      <c r="AB8" s="7">
        <f xml:space="preserve"> Y8+3*Z8</f>
        <v>0</v>
      </c>
      <c r="AC8" s="7">
        <f>'pivot times'!F8</f>
        <v>0</v>
      </c>
      <c r="AD8" s="7">
        <f>'pivot times'!G8</f>
        <v>0</v>
      </c>
      <c r="AE8" s="7">
        <f xml:space="preserve"> AC8-3*AD8</f>
        <v>0</v>
      </c>
      <c r="AF8" s="7">
        <f xml:space="preserve"> AC8+3*AD8</f>
        <v>0</v>
      </c>
      <c r="AG8" s="7">
        <f>'pivot times'!H8</f>
        <v>0</v>
      </c>
      <c r="AH8" s="7">
        <f>'pivot times'!I8</f>
        <v>0</v>
      </c>
      <c r="AI8" s="7">
        <f xml:space="preserve"> AG8-3*AH8</f>
        <v>0</v>
      </c>
      <c r="AJ8" s="7">
        <f xml:space="preserve"> AG8+3*AH8</f>
        <v>0</v>
      </c>
      <c r="AK8" s="7">
        <f>'pivot times'!J8</f>
        <v>0</v>
      </c>
      <c r="AL8" s="7">
        <f>'pivot times'!K8</f>
        <v>0</v>
      </c>
      <c r="AM8" s="7">
        <f xml:space="preserve"> AK8-3*AL8</f>
        <v>0</v>
      </c>
      <c r="AN8" s="7">
        <f xml:space="preserve"> AK8+3*AL8</f>
        <v>0</v>
      </c>
      <c r="AO8" s="7">
        <f>'pivot times'!L8</f>
        <v>0</v>
      </c>
      <c r="AP8" s="7">
        <f>'pivot times'!M8</f>
        <v>0</v>
      </c>
      <c r="AQ8" s="7">
        <f xml:space="preserve"> AO8-3*AP8</f>
        <v>0</v>
      </c>
      <c r="AR8" s="7">
        <f xml:space="preserve"> AO8+3*AP8</f>
        <v>0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0</v>
      </c>
      <c r="Z9" s="7">
        <f>'pivot times'!E9</f>
        <v>0</v>
      </c>
      <c r="AA9" s="7">
        <f t="shared" ref="AA9:AA71" si="2" xml:space="preserve"> Y9-3*Z9</f>
        <v>0</v>
      </c>
      <c r="AB9" s="7">
        <f t="shared" ref="AB9:AB71" si="3" xml:space="preserve"> Y9+3*Z9</f>
        <v>0</v>
      </c>
      <c r="AC9" s="7">
        <f>'pivot times'!F9</f>
        <v>0</v>
      </c>
      <c r="AD9" s="7">
        <f>'pivot times'!G9</f>
        <v>0</v>
      </c>
      <c r="AE9" s="7">
        <f t="shared" ref="AE9:AE71" si="4" xml:space="preserve"> AC9-3*AD9</f>
        <v>0</v>
      </c>
      <c r="AF9" s="7">
        <f t="shared" ref="AF9:AF71" si="5" xml:space="preserve"> AC9+3*AD9</f>
        <v>0</v>
      </c>
      <c r="AG9" s="7">
        <f>'pivot times'!H9</f>
        <v>0</v>
      </c>
      <c r="AH9" s="7">
        <f>'pivot times'!I9</f>
        <v>0</v>
      </c>
      <c r="AI9" s="7">
        <f t="shared" ref="AI9:AI71" si="6" xml:space="preserve"> AG9-3*AH9</f>
        <v>0</v>
      </c>
      <c r="AJ9" s="7">
        <f t="shared" ref="AJ9:AJ71" si="7" xml:space="preserve"> AG9+3*AH9</f>
        <v>0</v>
      </c>
      <c r="AK9" s="7">
        <f>'pivot times'!J9</f>
        <v>0</v>
      </c>
      <c r="AL9" s="7">
        <f>'pivot times'!K9</f>
        <v>0</v>
      </c>
      <c r="AM9" s="7">
        <f t="shared" ref="AM9:AM71" si="8" xml:space="preserve"> AK9-3*AL9</f>
        <v>0</v>
      </c>
      <c r="AN9" s="7">
        <f t="shared" ref="AN9:AN71" si="9" xml:space="preserve"> AK9+3*AL9</f>
        <v>0</v>
      </c>
      <c r="AO9" s="7">
        <f>'pivot times'!L9</f>
        <v>0</v>
      </c>
      <c r="AP9" s="7">
        <f>'pivot times'!M9</f>
        <v>0</v>
      </c>
      <c r="AQ9" s="7">
        <f t="shared" ref="AQ9:AQ71" si="10" xml:space="preserve"> AO9-3*AP9</f>
        <v>0</v>
      </c>
      <c r="AR9" s="7">
        <f t="shared" ref="AR9:AR71" si="11" xml:space="preserve"> AO9+3*AP9</f>
        <v>0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0</v>
      </c>
      <c r="Z10" s="7">
        <f>'pivot times'!E10</f>
        <v>0</v>
      </c>
      <c r="AA10" s="7">
        <f t="shared" si="2"/>
        <v>0</v>
      </c>
      <c r="AB10" s="7">
        <f t="shared" si="3"/>
        <v>0</v>
      </c>
      <c r="AC10" s="7">
        <f>'pivot times'!F10</f>
        <v>0</v>
      </c>
      <c r="AD10" s="7">
        <f>'pivot times'!G10</f>
        <v>0</v>
      </c>
      <c r="AE10" s="7">
        <f t="shared" si="4"/>
        <v>0</v>
      </c>
      <c r="AF10" s="7">
        <f t="shared" si="5"/>
        <v>0</v>
      </c>
      <c r="AG10" s="7">
        <f>'pivot times'!H10</f>
        <v>0</v>
      </c>
      <c r="AH10" s="7">
        <f>'pivot times'!I10</f>
        <v>0</v>
      </c>
      <c r="AI10" s="7">
        <f t="shared" si="6"/>
        <v>0</v>
      </c>
      <c r="AJ10" s="7">
        <f t="shared" si="7"/>
        <v>0</v>
      </c>
      <c r="AK10" s="7">
        <f>'pivot times'!J10</f>
        <v>0</v>
      </c>
      <c r="AL10" s="7">
        <f>'pivot times'!K10</f>
        <v>0</v>
      </c>
      <c r="AM10" s="7">
        <f t="shared" si="8"/>
        <v>0</v>
      </c>
      <c r="AN10" s="7">
        <f t="shared" si="9"/>
        <v>0</v>
      </c>
      <c r="AO10" s="7">
        <f>'pivot times'!L10</f>
        <v>0</v>
      </c>
      <c r="AP10" s="7">
        <f>'pivot times'!M10</f>
        <v>0</v>
      </c>
      <c r="AQ10" s="7">
        <f t="shared" si="10"/>
        <v>0</v>
      </c>
      <c r="AR10" s="7">
        <f t="shared" si="11"/>
        <v>0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0</v>
      </c>
      <c r="Z11" s="7">
        <f>'pivot times'!E11</f>
        <v>0</v>
      </c>
      <c r="AA11" s="7">
        <f t="shared" si="2"/>
        <v>0</v>
      </c>
      <c r="AB11" s="7">
        <f t="shared" si="3"/>
        <v>0</v>
      </c>
      <c r="AC11" s="7">
        <f>'pivot times'!F11</f>
        <v>0</v>
      </c>
      <c r="AD11" s="7">
        <f>'pivot times'!G11</f>
        <v>0</v>
      </c>
      <c r="AE11" s="7">
        <f t="shared" si="4"/>
        <v>0</v>
      </c>
      <c r="AF11" s="7">
        <f t="shared" si="5"/>
        <v>0</v>
      </c>
      <c r="AG11" s="7">
        <f>'pivot times'!H11</f>
        <v>0</v>
      </c>
      <c r="AH11" s="7">
        <f>'pivot times'!I11</f>
        <v>0</v>
      </c>
      <c r="AI11" s="7">
        <f t="shared" si="6"/>
        <v>0</v>
      </c>
      <c r="AJ11" s="7">
        <f t="shared" si="7"/>
        <v>0</v>
      </c>
      <c r="AK11" s="7">
        <f>'pivot times'!J11</f>
        <v>0</v>
      </c>
      <c r="AL11" s="7">
        <f>'pivot times'!K11</f>
        <v>0</v>
      </c>
      <c r="AM11" s="7">
        <f t="shared" si="8"/>
        <v>0</v>
      </c>
      <c r="AN11" s="7">
        <f t="shared" si="9"/>
        <v>0</v>
      </c>
      <c r="AO11" s="7">
        <f>'pivot times'!L11</f>
        <v>0</v>
      </c>
      <c r="AP11" s="7">
        <f>'pivot times'!M11</f>
        <v>0</v>
      </c>
      <c r="AQ11" s="7">
        <f t="shared" si="10"/>
        <v>0</v>
      </c>
      <c r="AR11" s="7">
        <f t="shared" si="11"/>
        <v>0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0</v>
      </c>
      <c r="Z12" s="7">
        <f>'pivot times'!E12</f>
        <v>0</v>
      </c>
      <c r="AA12" s="7">
        <f t="shared" si="2"/>
        <v>0</v>
      </c>
      <c r="AB12" s="7">
        <f t="shared" si="3"/>
        <v>0</v>
      </c>
      <c r="AC12" s="7">
        <f>'pivot times'!F12</f>
        <v>0</v>
      </c>
      <c r="AD12" s="7">
        <f>'pivot times'!G12</f>
        <v>0</v>
      </c>
      <c r="AE12" s="7">
        <f t="shared" si="4"/>
        <v>0</v>
      </c>
      <c r="AF12" s="7">
        <f t="shared" si="5"/>
        <v>0</v>
      </c>
      <c r="AG12" s="7">
        <f>'pivot times'!H12</f>
        <v>0</v>
      </c>
      <c r="AH12" s="7">
        <f>'pivot times'!I12</f>
        <v>0</v>
      </c>
      <c r="AI12" s="7">
        <f t="shared" si="6"/>
        <v>0</v>
      </c>
      <c r="AJ12" s="7">
        <f t="shared" si="7"/>
        <v>0</v>
      </c>
      <c r="AK12" s="7">
        <f>'pivot times'!J12</f>
        <v>0</v>
      </c>
      <c r="AL12" s="7">
        <f>'pivot times'!K12</f>
        <v>0</v>
      </c>
      <c r="AM12" s="7">
        <f t="shared" si="8"/>
        <v>0</v>
      </c>
      <c r="AN12" s="7">
        <f t="shared" si="9"/>
        <v>0</v>
      </c>
      <c r="AO12" s="7">
        <f>'pivot times'!L12</f>
        <v>0</v>
      </c>
      <c r="AP12" s="7">
        <f>'pivot times'!M12</f>
        <v>0</v>
      </c>
      <c r="AQ12" s="7">
        <f t="shared" si="10"/>
        <v>0</v>
      </c>
      <c r="AR12" s="7">
        <f t="shared" si="11"/>
        <v>0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0</v>
      </c>
      <c r="Z13" s="7">
        <f>'pivot times'!E13</f>
        <v>0</v>
      </c>
      <c r="AA13" s="7">
        <f t="shared" si="2"/>
        <v>0</v>
      </c>
      <c r="AB13" s="7">
        <f t="shared" si="3"/>
        <v>0</v>
      </c>
      <c r="AC13" s="7">
        <f>'pivot times'!F13</f>
        <v>0</v>
      </c>
      <c r="AD13" s="7">
        <f>'pivot times'!G13</f>
        <v>0</v>
      </c>
      <c r="AE13" s="7">
        <f t="shared" si="4"/>
        <v>0</v>
      </c>
      <c r="AF13" s="7">
        <f t="shared" si="5"/>
        <v>0</v>
      </c>
      <c r="AG13" s="7">
        <f>'pivot times'!H13</f>
        <v>0</v>
      </c>
      <c r="AH13" s="7">
        <f>'pivot times'!I13</f>
        <v>0</v>
      </c>
      <c r="AI13" s="7">
        <f t="shared" si="6"/>
        <v>0</v>
      </c>
      <c r="AJ13" s="7">
        <f t="shared" si="7"/>
        <v>0</v>
      </c>
      <c r="AK13" s="7">
        <f>'pivot times'!J13</f>
        <v>0</v>
      </c>
      <c r="AL13" s="7">
        <f>'pivot times'!K13</f>
        <v>0</v>
      </c>
      <c r="AM13" s="7">
        <f t="shared" si="8"/>
        <v>0</v>
      </c>
      <c r="AN13" s="7">
        <f t="shared" si="9"/>
        <v>0</v>
      </c>
      <c r="AO13" s="7">
        <f>'pivot times'!L13</f>
        <v>0</v>
      </c>
      <c r="AP13" s="7">
        <f>'pivot times'!M13</f>
        <v>0</v>
      </c>
      <c r="AQ13" s="7">
        <f t="shared" si="10"/>
        <v>0</v>
      </c>
      <c r="AR13" s="7">
        <f t="shared" si="11"/>
        <v>0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0</v>
      </c>
      <c r="Z14" s="7">
        <f>'pivot times'!E14</f>
        <v>0</v>
      </c>
      <c r="AA14" s="7">
        <f t="shared" si="2"/>
        <v>0</v>
      </c>
      <c r="AB14" s="7">
        <f t="shared" si="3"/>
        <v>0</v>
      </c>
      <c r="AC14" s="7">
        <f>'pivot times'!F14</f>
        <v>0</v>
      </c>
      <c r="AD14" s="7">
        <f>'pivot times'!G14</f>
        <v>0</v>
      </c>
      <c r="AE14" s="7">
        <f t="shared" si="4"/>
        <v>0</v>
      </c>
      <c r="AF14" s="7">
        <f t="shared" si="5"/>
        <v>0</v>
      </c>
      <c r="AG14" s="7">
        <f>'pivot times'!H14</f>
        <v>0</v>
      </c>
      <c r="AH14" s="7">
        <f>'pivot times'!I14</f>
        <v>0</v>
      </c>
      <c r="AI14" s="7">
        <f t="shared" si="6"/>
        <v>0</v>
      </c>
      <c r="AJ14" s="7">
        <f t="shared" si="7"/>
        <v>0</v>
      </c>
      <c r="AK14" s="7">
        <f>'pivot times'!J14</f>
        <v>0</v>
      </c>
      <c r="AL14" s="7">
        <f>'pivot times'!K14</f>
        <v>0</v>
      </c>
      <c r="AM14" s="7">
        <f t="shared" si="8"/>
        <v>0</v>
      </c>
      <c r="AN14" s="7">
        <f t="shared" si="9"/>
        <v>0</v>
      </c>
      <c r="AO14" s="7">
        <f>'pivot times'!L14</f>
        <v>0</v>
      </c>
      <c r="AP14" s="7">
        <f>'pivot times'!M14</f>
        <v>0</v>
      </c>
      <c r="AQ14" s="7">
        <f t="shared" si="10"/>
        <v>0</v>
      </c>
      <c r="AR14" s="7">
        <f t="shared" si="11"/>
        <v>0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0</v>
      </c>
      <c r="Z15" s="7">
        <f>'pivot times'!E15</f>
        <v>0</v>
      </c>
      <c r="AA15" s="7">
        <f t="shared" si="2"/>
        <v>0</v>
      </c>
      <c r="AB15" s="7">
        <f t="shared" si="3"/>
        <v>0</v>
      </c>
      <c r="AC15" s="7">
        <f>'pivot times'!F15</f>
        <v>0</v>
      </c>
      <c r="AD15" s="7">
        <f>'pivot times'!G15</f>
        <v>0</v>
      </c>
      <c r="AE15" s="7">
        <f t="shared" si="4"/>
        <v>0</v>
      </c>
      <c r="AF15" s="7">
        <f t="shared" si="5"/>
        <v>0</v>
      </c>
      <c r="AG15" s="7">
        <f>'pivot times'!H15</f>
        <v>0</v>
      </c>
      <c r="AH15" s="7">
        <f>'pivot times'!I15</f>
        <v>0</v>
      </c>
      <c r="AI15" s="7">
        <f t="shared" si="6"/>
        <v>0</v>
      </c>
      <c r="AJ15" s="7">
        <f t="shared" si="7"/>
        <v>0</v>
      </c>
      <c r="AK15" s="7">
        <f>'pivot times'!J15</f>
        <v>0</v>
      </c>
      <c r="AL15" s="7">
        <f>'pivot times'!K15</f>
        <v>0</v>
      </c>
      <c r="AM15" s="7">
        <f t="shared" si="8"/>
        <v>0</v>
      </c>
      <c r="AN15" s="7">
        <f t="shared" si="9"/>
        <v>0</v>
      </c>
      <c r="AO15" s="7">
        <f>'pivot times'!L15</f>
        <v>0</v>
      </c>
      <c r="AP15" s="7">
        <f>'pivot times'!M15</f>
        <v>0</v>
      </c>
      <c r="AQ15" s="7">
        <f t="shared" si="10"/>
        <v>0</v>
      </c>
      <c r="AR15" s="7">
        <f t="shared" si="11"/>
        <v>0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0</v>
      </c>
      <c r="Z16" s="7">
        <f>'pivot times'!E16</f>
        <v>0</v>
      </c>
      <c r="AA16" s="7">
        <f t="shared" si="2"/>
        <v>0</v>
      </c>
      <c r="AB16" s="7">
        <f t="shared" si="3"/>
        <v>0</v>
      </c>
      <c r="AC16" s="7">
        <f>'pivot times'!F16</f>
        <v>0</v>
      </c>
      <c r="AD16" s="7">
        <f>'pivot times'!G16</f>
        <v>0</v>
      </c>
      <c r="AE16" s="7">
        <f t="shared" si="4"/>
        <v>0</v>
      </c>
      <c r="AF16" s="7">
        <f t="shared" si="5"/>
        <v>0</v>
      </c>
      <c r="AG16" s="7">
        <f>'pivot times'!H16</f>
        <v>0</v>
      </c>
      <c r="AH16" s="7">
        <f>'pivot times'!I16</f>
        <v>0</v>
      </c>
      <c r="AI16" s="7">
        <f t="shared" si="6"/>
        <v>0</v>
      </c>
      <c r="AJ16" s="7">
        <f t="shared" si="7"/>
        <v>0</v>
      </c>
      <c r="AK16" s="7">
        <f>'pivot times'!J16</f>
        <v>0</v>
      </c>
      <c r="AL16" s="7">
        <f>'pivot times'!K16</f>
        <v>0</v>
      </c>
      <c r="AM16" s="7">
        <f t="shared" si="8"/>
        <v>0</v>
      </c>
      <c r="AN16" s="7">
        <f t="shared" si="9"/>
        <v>0</v>
      </c>
      <c r="AO16" s="7">
        <f>'pivot times'!L16</f>
        <v>0</v>
      </c>
      <c r="AP16" s="7">
        <f>'pivot times'!M16</f>
        <v>0</v>
      </c>
      <c r="AQ16" s="7">
        <f t="shared" si="10"/>
        <v>0</v>
      </c>
      <c r="AR16" s="7">
        <f t="shared" si="11"/>
        <v>0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21:56" x14ac:dyDescent="0.25"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0</v>
      </c>
      <c r="Z17" s="7">
        <f>'pivot times'!E17</f>
        <v>0</v>
      </c>
      <c r="AA17" s="7">
        <f t="shared" si="2"/>
        <v>0</v>
      </c>
      <c r="AB17" s="7">
        <f t="shared" si="3"/>
        <v>0</v>
      </c>
      <c r="AC17" s="7">
        <f>'pivot times'!F17</f>
        <v>0</v>
      </c>
      <c r="AD17" s="7">
        <f>'pivot times'!G17</f>
        <v>0</v>
      </c>
      <c r="AE17" s="7">
        <f t="shared" si="4"/>
        <v>0</v>
      </c>
      <c r="AF17" s="7">
        <f t="shared" si="5"/>
        <v>0</v>
      </c>
      <c r="AG17" s="7">
        <f>'pivot times'!H17</f>
        <v>0</v>
      </c>
      <c r="AH17" s="7">
        <f>'pivot times'!I17</f>
        <v>0</v>
      </c>
      <c r="AI17" s="7">
        <f t="shared" si="6"/>
        <v>0</v>
      </c>
      <c r="AJ17" s="7">
        <f t="shared" si="7"/>
        <v>0</v>
      </c>
      <c r="AK17" s="7">
        <f>'pivot times'!J17</f>
        <v>0</v>
      </c>
      <c r="AL17" s="7">
        <f>'pivot times'!K17</f>
        <v>0</v>
      </c>
      <c r="AM17" s="7">
        <f t="shared" si="8"/>
        <v>0</v>
      </c>
      <c r="AN17" s="7">
        <f t="shared" si="9"/>
        <v>0</v>
      </c>
      <c r="AO17" s="7">
        <f>'pivot times'!L17</f>
        <v>0</v>
      </c>
      <c r="AP17" s="7">
        <f>'pivot times'!M17</f>
        <v>0</v>
      </c>
      <c r="AQ17" s="7">
        <f t="shared" si="10"/>
        <v>0</v>
      </c>
      <c r="AR17" s="7">
        <f t="shared" si="11"/>
        <v>0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21:56" x14ac:dyDescent="0.25"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0</v>
      </c>
      <c r="Z18" s="7">
        <f>'pivot times'!E18</f>
        <v>0</v>
      </c>
      <c r="AA18" s="7">
        <f t="shared" si="2"/>
        <v>0</v>
      </c>
      <c r="AB18" s="7">
        <f t="shared" si="3"/>
        <v>0</v>
      </c>
      <c r="AC18" s="7">
        <f>'pivot times'!F18</f>
        <v>0</v>
      </c>
      <c r="AD18" s="7">
        <f>'pivot times'!G18</f>
        <v>0</v>
      </c>
      <c r="AE18" s="7">
        <f t="shared" si="4"/>
        <v>0</v>
      </c>
      <c r="AF18" s="7">
        <f t="shared" si="5"/>
        <v>0</v>
      </c>
      <c r="AG18" s="7">
        <f>'pivot times'!H18</f>
        <v>0</v>
      </c>
      <c r="AH18" s="7">
        <f>'pivot times'!I18</f>
        <v>0</v>
      </c>
      <c r="AI18" s="7">
        <f t="shared" si="6"/>
        <v>0</v>
      </c>
      <c r="AJ18" s="7">
        <f t="shared" si="7"/>
        <v>0</v>
      </c>
      <c r="AK18" s="7">
        <f>'pivot times'!J18</f>
        <v>0</v>
      </c>
      <c r="AL18" s="7">
        <f>'pivot times'!K18</f>
        <v>0</v>
      </c>
      <c r="AM18" s="7">
        <f t="shared" si="8"/>
        <v>0</v>
      </c>
      <c r="AN18" s="7">
        <f t="shared" si="9"/>
        <v>0</v>
      </c>
      <c r="AO18" s="7">
        <f>'pivot times'!L18</f>
        <v>0</v>
      </c>
      <c r="AP18" s="7">
        <f>'pivot times'!M18</f>
        <v>0</v>
      </c>
      <c r="AQ18" s="7">
        <f t="shared" si="10"/>
        <v>0</v>
      </c>
      <c r="AR18" s="7">
        <f t="shared" si="11"/>
        <v>0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21:56" x14ac:dyDescent="0.25"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0</v>
      </c>
      <c r="Z19" s="7">
        <f>'pivot times'!E19</f>
        <v>0</v>
      </c>
      <c r="AA19" s="7">
        <f t="shared" si="2"/>
        <v>0</v>
      </c>
      <c r="AB19" s="7">
        <f t="shared" si="3"/>
        <v>0</v>
      </c>
      <c r="AC19" s="7">
        <f>'pivot times'!F19</f>
        <v>0</v>
      </c>
      <c r="AD19" s="7">
        <f>'pivot times'!G19</f>
        <v>0</v>
      </c>
      <c r="AE19" s="7">
        <f t="shared" si="4"/>
        <v>0</v>
      </c>
      <c r="AF19" s="7">
        <f t="shared" si="5"/>
        <v>0</v>
      </c>
      <c r="AG19" s="7">
        <f>'pivot times'!H19</f>
        <v>0</v>
      </c>
      <c r="AH19" s="7">
        <f>'pivot times'!I19</f>
        <v>0</v>
      </c>
      <c r="AI19" s="7">
        <f t="shared" si="6"/>
        <v>0</v>
      </c>
      <c r="AJ19" s="7">
        <f t="shared" si="7"/>
        <v>0</v>
      </c>
      <c r="AK19" s="7">
        <f>'pivot times'!J19</f>
        <v>0</v>
      </c>
      <c r="AL19" s="7">
        <f>'pivot times'!K19</f>
        <v>0</v>
      </c>
      <c r="AM19" s="7">
        <f t="shared" si="8"/>
        <v>0</v>
      </c>
      <c r="AN19" s="7">
        <f t="shared" si="9"/>
        <v>0</v>
      </c>
      <c r="AO19" s="7">
        <f>'pivot times'!L19</f>
        <v>0</v>
      </c>
      <c r="AP19" s="7">
        <f>'pivot times'!M19</f>
        <v>0</v>
      </c>
      <c r="AQ19" s="7">
        <f t="shared" si="10"/>
        <v>0</v>
      </c>
      <c r="AR19" s="7">
        <f t="shared" si="11"/>
        <v>0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2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2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2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2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2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2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2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2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2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2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2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2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2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24</v>
      </c>
      <c r="V73" t="s">
        <v>25</v>
      </c>
      <c r="W73" s="7" t="s">
        <v>26</v>
      </c>
      <c r="X73" s="7" t="s">
        <v>27</v>
      </c>
    </row>
    <row r="74" spans="20:56" x14ac:dyDescent="0.25"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0</v>
      </c>
      <c r="X74" s="7">
        <f>'pivot times'!C8</f>
        <v>0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0</v>
      </c>
      <c r="X75" s="7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0</v>
      </c>
      <c r="X76" s="7">
        <f>'pivot times'!C10</f>
        <v>0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0</v>
      </c>
      <c r="X77" s="7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0</v>
      </c>
      <c r="X78" s="7">
        <f>'pivot times'!C12</f>
        <v>0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0</v>
      </c>
      <c r="X79" s="7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0</v>
      </c>
      <c r="X80" s="7">
        <f>'pivot times'!C14</f>
        <v>0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0</v>
      </c>
      <c r="X81" s="7">
        <f>'pivot times'!C15</f>
        <v>0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0</v>
      </c>
      <c r="X82" s="7">
        <f>'pivot times'!C16</f>
        <v>0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0</v>
      </c>
      <c r="X83" s="7">
        <f>'pivot times'!C17</f>
        <v>0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0</v>
      </c>
      <c r="X84" s="7">
        <f>'pivot times'!C18</f>
        <v>0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0</v>
      </c>
      <c r="X85" s="7">
        <f>'pivot times'!C19</f>
        <v>0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0</v>
      </c>
      <c r="X138" s="7">
        <f>'pivot times'!E8</f>
        <v>0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0</v>
      </c>
      <c r="X139" s="7">
        <f>'pivot times'!E9</f>
        <v>0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0</v>
      </c>
      <c r="X140" s="7">
        <f>'pivot times'!E10</f>
        <v>0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0</v>
      </c>
      <c r="X141" s="7">
        <f>'pivot times'!E11</f>
        <v>0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0</v>
      </c>
      <c r="X142" s="7">
        <f>'pivot times'!E12</f>
        <v>0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0</v>
      </c>
      <c r="X143" s="7">
        <f>'pivot times'!E13</f>
        <v>0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0</v>
      </c>
      <c r="X144" s="7">
        <f>'pivot times'!E14</f>
        <v>0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0</v>
      </c>
      <c r="X145" s="7">
        <f>'pivot times'!E15</f>
        <v>0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0</v>
      </c>
      <c r="X146" s="7">
        <f>'pivot times'!E16</f>
        <v>0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0</v>
      </c>
      <c r="X147" s="7">
        <f>'pivot times'!E17</f>
        <v>0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0</v>
      </c>
      <c r="X148" s="7">
        <f>'pivot times'!E18</f>
        <v>0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0</v>
      </c>
      <c r="X149" s="7">
        <f>'pivot times'!E19</f>
        <v>0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0</v>
      </c>
      <c r="X202" s="7">
        <f>'pivot times'!G8</f>
        <v>0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0</v>
      </c>
      <c r="X203" s="7">
        <f>'pivot times'!G9</f>
        <v>0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0</v>
      </c>
      <c r="X204" s="7">
        <f>'pivot times'!G10</f>
        <v>0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0</v>
      </c>
      <c r="X205" s="7">
        <f>'pivot times'!G11</f>
        <v>0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0</v>
      </c>
      <c r="X206" s="7">
        <f>'pivot times'!G12</f>
        <v>0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0</v>
      </c>
      <c r="X207" s="7">
        <f>'pivot times'!G13</f>
        <v>0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0</v>
      </c>
      <c r="X208" s="7">
        <f>'pivot times'!G14</f>
        <v>0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0</v>
      </c>
      <c r="X209" s="7">
        <f>'pivot times'!G15</f>
        <v>0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0</v>
      </c>
      <c r="X210" s="7">
        <f>'pivot times'!G16</f>
        <v>0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0</v>
      </c>
      <c r="X211" s="7">
        <f>'pivot times'!G17</f>
        <v>0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0</v>
      </c>
      <c r="X212" s="7">
        <f>'pivot times'!G18</f>
        <v>0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0</v>
      </c>
      <c r="X213" s="7">
        <f>'pivot times'!G19</f>
        <v>0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0</v>
      </c>
      <c r="X253" s="7">
        <f>'pivot times'!G59</f>
        <v>0</v>
      </c>
      <c r="Z253" s="5" t="s">
        <v>33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0</v>
      </c>
      <c r="X266" s="7">
        <f>'pivot times'!I8</f>
        <v>0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0</v>
      </c>
      <c r="X267" s="7">
        <f>'pivot times'!I9</f>
        <v>0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0</v>
      </c>
      <c r="X268" s="7">
        <f>'pivot times'!I10</f>
        <v>0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0</v>
      </c>
      <c r="X269" s="7">
        <f>'pivot times'!I11</f>
        <v>0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0</v>
      </c>
      <c r="X270" s="7">
        <f>'pivot times'!I12</f>
        <v>0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0</v>
      </c>
      <c r="X271" s="7">
        <f>'pivot times'!I13</f>
        <v>0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0</v>
      </c>
      <c r="X272" s="7">
        <f>'pivot times'!I14</f>
        <v>0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0</v>
      </c>
      <c r="X273" s="7">
        <f>'pivot times'!I15</f>
        <v>0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0</v>
      </c>
      <c r="X274" s="7">
        <f>'pivot times'!I16</f>
        <v>0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0</v>
      </c>
      <c r="X275" s="7">
        <f>'pivot times'!I17</f>
        <v>0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0</v>
      </c>
      <c r="X276" s="7">
        <f>'pivot times'!I18</f>
        <v>0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0</v>
      </c>
      <c r="X277" s="7">
        <f>'pivot times'!I19</f>
        <v>0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0</v>
      </c>
      <c r="X330" s="7">
        <f>'pivot times'!K8</f>
        <v>0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0</v>
      </c>
      <c r="X331" s="7">
        <f>'pivot times'!K9</f>
        <v>0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0</v>
      </c>
      <c r="X332" s="7">
        <f>'pivot times'!K10</f>
        <v>0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0</v>
      </c>
      <c r="X333" s="7">
        <f>'pivot times'!K11</f>
        <v>0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0</v>
      </c>
      <c r="X334" s="7">
        <f>'pivot times'!K12</f>
        <v>0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0</v>
      </c>
      <c r="X335" s="7">
        <f>'pivot times'!K13</f>
        <v>0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0</v>
      </c>
      <c r="X336" s="7">
        <f>'pivot times'!K14</f>
        <v>0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0</v>
      </c>
      <c r="X337" s="7">
        <f>'pivot times'!K15</f>
        <v>0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0</v>
      </c>
      <c r="X338" s="7">
        <f>'pivot times'!K16</f>
        <v>0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0</v>
      </c>
      <c r="X339" s="7">
        <f>'pivot times'!K17</f>
        <v>0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0</v>
      </c>
      <c r="X340" s="7">
        <f>'pivot times'!K18</f>
        <v>0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0</v>
      </c>
      <c r="X341" s="7">
        <f>'pivot times'!K19</f>
        <v>0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0</v>
      </c>
      <c r="X394" s="7">
        <f>'pivot times'!M8</f>
        <v>0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0</v>
      </c>
      <c r="X395" s="7">
        <f>'pivot times'!M9</f>
        <v>0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0</v>
      </c>
      <c r="X396" s="7">
        <f>'pivot times'!M10</f>
        <v>0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0</v>
      </c>
      <c r="X397" s="7">
        <f>'pivot times'!M11</f>
        <v>0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0</v>
      </c>
      <c r="X398" s="7">
        <f>'pivot times'!M12</f>
        <v>0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0</v>
      </c>
      <c r="X399" s="7">
        <f>'pivot times'!M13</f>
        <v>0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0</v>
      </c>
      <c r="X400" s="7">
        <f>'pivot times'!M14</f>
        <v>0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0</v>
      </c>
      <c r="X401" s="7">
        <f>'pivot times'!M15</f>
        <v>0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0</v>
      </c>
      <c r="X402" s="7">
        <f>'pivot times'!M16</f>
        <v>0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0</v>
      </c>
      <c r="X403" s="7">
        <f>'pivot times'!M17</f>
        <v>0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0</v>
      </c>
      <c r="X404" s="7">
        <f>'pivot times'!M18</f>
        <v>0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0</v>
      </c>
      <c r="X405" s="7">
        <f>'pivot times'!M19</f>
        <v>0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weak</vt:lpstr>
      <vt:lpstr>pivot</vt:lpstr>
      <vt:lpstr>pivot times</vt:lpstr>
      <vt:lpstr>pivot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2023-06-15T18:24:52Z</dcterms:modified>
</cp:coreProperties>
</file>