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E5EC5497-08ED-4416-A6A7-74237409D4AB}" xr6:coauthVersionLast="47" xr6:coauthVersionMax="47" xr10:uidLastSave="{00000000-0000-0000-0000-000000000000}"/>
  <bookViews>
    <workbookView xWindow="-120" yWindow="-120" windowWidth="51840" windowHeight="20925" xr2:uid="{09C23D42-37AD-4371-83C4-E2D9C1F0731D}"/>
  </bookViews>
  <sheets>
    <sheet name="weak" sheetId="1" r:id="rId1"/>
    <sheet name="pivot" sheetId="2" r:id="rId2"/>
    <sheet name="pivot times" sheetId="3" r:id="rId3"/>
    <sheet name="pivot calc" sheetId="7" r:id="rId4"/>
  </sheets>
  <definedNames>
    <definedName name="_xlnm._FilterDatabase" localSheetId="0" hidden="1">weak!$A$1:$M$268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5" i="1" l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N235" i="1"/>
  <c r="N236" i="1"/>
  <c r="N237" i="1"/>
  <c r="P237" i="1" s="1"/>
  <c r="N238" i="1"/>
  <c r="P238" i="1" s="1"/>
  <c r="N239" i="1"/>
  <c r="O239" i="1" s="1"/>
  <c r="N240" i="1"/>
  <c r="O240" i="1" s="1"/>
  <c r="N241" i="1"/>
  <c r="N242" i="1"/>
  <c r="N243" i="1"/>
  <c r="O243" i="1" s="1"/>
  <c r="N244" i="1"/>
  <c r="O244" i="1" s="1"/>
  <c r="N245" i="1"/>
  <c r="P245" i="1" s="1"/>
  <c r="N246" i="1"/>
  <c r="P246" i="1" s="1"/>
  <c r="N247" i="1"/>
  <c r="O247" i="1" s="1"/>
  <c r="N248" i="1"/>
  <c r="O248" i="1" s="1"/>
  <c r="N249" i="1"/>
  <c r="N250" i="1"/>
  <c r="P250" i="1" s="1"/>
  <c r="N251" i="1"/>
  <c r="N252" i="1"/>
  <c r="O252" i="1" s="1"/>
  <c r="N253" i="1"/>
  <c r="P253" i="1" s="1"/>
  <c r="N254" i="1"/>
  <c r="P254" i="1" s="1"/>
  <c r="N255" i="1"/>
  <c r="O255" i="1" s="1"/>
  <c r="N256" i="1"/>
  <c r="O256" i="1" s="1"/>
  <c r="N257" i="1"/>
  <c r="N258" i="1"/>
  <c r="O258" i="1" s="1"/>
  <c r="N259" i="1"/>
  <c r="N260" i="1"/>
  <c r="O260" i="1" s="1"/>
  <c r="N261" i="1"/>
  <c r="P261" i="1" s="1"/>
  <c r="N262" i="1"/>
  <c r="P262" i="1" s="1"/>
  <c r="N263" i="1"/>
  <c r="O263" i="1" s="1"/>
  <c r="N264" i="1"/>
  <c r="O264" i="1" s="1"/>
  <c r="N265" i="1"/>
  <c r="N266" i="1"/>
  <c r="P266" i="1" s="1"/>
  <c r="N267" i="1"/>
  <c r="O267" i="1" s="1"/>
  <c r="N268" i="1"/>
  <c r="O268" i="1" s="1"/>
  <c r="O235" i="1"/>
  <c r="O236" i="1"/>
  <c r="O241" i="1"/>
  <c r="Q241" i="1" s="1"/>
  <c r="O242" i="1"/>
  <c r="O249" i="1"/>
  <c r="O250" i="1"/>
  <c r="O251" i="1"/>
  <c r="O257" i="1"/>
  <c r="O259" i="1"/>
  <c r="O265" i="1"/>
  <c r="O266" i="1"/>
  <c r="P235" i="1"/>
  <c r="P236" i="1"/>
  <c r="P241" i="1"/>
  <c r="P242" i="1"/>
  <c r="P243" i="1"/>
  <c r="P244" i="1"/>
  <c r="P249" i="1"/>
  <c r="P251" i="1"/>
  <c r="P252" i="1"/>
  <c r="P257" i="1"/>
  <c r="P258" i="1"/>
  <c r="P259" i="1"/>
  <c r="P260" i="1"/>
  <c r="P265" i="1"/>
  <c r="P267" i="1"/>
  <c r="K234" i="1"/>
  <c r="N234" i="1"/>
  <c r="O234" i="1" s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N200" i="1"/>
  <c r="P200" i="1" s="1"/>
  <c r="N201" i="1"/>
  <c r="P201" i="1" s="1"/>
  <c r="N202" i="1"/>
  <c r="P202" i="1" s="1"/>
  <c r="N203" i="1"/>
  <c r="P203" i="1" s="1"/>
  <c r="N204" i="1"/>
  <c r="O204" i="1" s="1"/>
  <c r="N205" i="1"/>
  <c r="O205" i="1" s="1"/>
  <c r="N206" i="1"/>
  <c r="O206" i="1" s="1"/>
  <c r="N207" i="1"/>
  <c r="O207" i="1" s="1"/>
  <c r="N208" i="1"/>
  <c r="P208" i="1" s="1"/>
  <c r="N209" i="1"/>
  <c r="P209" i="1" s="1"/>
  <c r="N210" i="1"/>
  <c r="P210" i="1" s="1"/>
  <c r="N211" i="1"/>
  <c r="P211" i="1" s="1"/>
  <c r="N212" i="1"/>
  <c r="O212" i="1" s="1"/>
  <c r="N213" i="1"/>
  <c r="O213" i="1" s="1"/>
  <c r="N214" i="1"/>
  <c r="P214" i="1" s="1"/>
  <c r="N215" i="1"/>
  <c r="O215" i="1" s="1"/>
  <c r="N216" i="1"/>
  <c r="O216" i="1" s="1"/>
  <c r="N217" i="1"/>
  <c r="O217" i="1" s="1"/>
  <c r="N218" i="1"/>
  <c r="P218" i="1" s="1"/>
  <c r="N219" i="1"/>
  <c r="P219" i="1" s="1"/>
  <c r="N220" i="1"/>
  <c r="O220" i="1" s="1"/>
  <c r="N221" i="1"/>
  <c r="O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O228" i="1" s="1"/>
  <c r="N229" i="1"/>
  <c r="O229" i="1" s="1"/>
  <c r="N230" i="1"/>
  <c r="O230" i="1" s="1"/>
  <c r="N231" i="1"/>
  <c r="O231" i="1" s="1"/>
  <c r="N232" i="1"/>
  <c r="P232" i="1" s="1"/>
  <c r="N233" i="1"/>
  <c r="O233" i="1" s="1"/>
  <c r="P207" i="1"/>
  <c r="K199" i="1"/>
  <c r="N199" i="1"/>
  <c r="O199" i="1" s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N165" i="1"/>
  <c r="P165" i="1" s="1"/>
  <c r="N166" i="1"/>
  <c r="O166" i="1" s="1"/>
  <c r="N167" i="1"/>
  <c r="O167" i="1" s="1"/>
  <c r="N168" i="1"/>
  <c r="P168" i="1" s="1"/>
  <c r="N169" i="1"/>
  <c r="O169" i="1" s="1"/>
  <c r="N170" i="1"/>
  <c r="O170" i="1" s="1"/>
  <c r="N171" i="1"/>
  <c r="P171" i="1" s="1"/>
  <c r="N172" i="1"/>
  <c r="P172" i="1" s="1"/>
  <c r="N173" i="1"/>
  <c r="P173" i="1" s="1"/>
  <c r="N174" i="1"/>
  <c r="O174" i="1" s="1"/>
  <c r="N175" i="1"/>
  <c r="P175" i="1" s="1"/>
  <c r="N176" i="1"/>
  <c r="P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P184" i="1" s="1"/>
  <c r="N185" i="1"/>
  <c r="O185" i="1" s="1"/>
  <c r="N186" i="1"/>
  <c r="O186" i="1" s="1"/>
  <c r="N187" i="1"/>
  <c r="O187" i="1" s="1"/>
  <c r="N188" i="1"/>
  <c r="P188" i="1" s="1"/>
  <c r="N189" i="1"/>
  <c r="P189" i="1" s="1"/>
  <c r="N190" i="1"/>
  <c r="O190" i="1" s="1"/>
  <c r="N191" i="1"/>
  <c r="P191" i="1" s="1"/>
  <c r="N192" i="1"/>
  <c r="P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P174" i="1"/>
  <c r="K164" i="1"/>
  <c r="N164" i="1"/>
  <c r="O164" i="1" s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N130" i="1"/>
  <c r="O130" i="1" s="1"/>
  <c r="N131" i="1"/>
  <c r="O131" i="1" s="1"/>
  <c r="N132" i="1"/>
  <c r="P132" i="1" s="1"/>
  <c r="N133" i="1"/>
  <c r="P133" i="1" s="1"/>
  <c r="N134" i="1"/>
  <c r="O134" i="1" s="1"/>
  <c r="N135" i="1"/>
  <c r="O135" i="1" s="1"/>
  <c r="N136" i="1"/>
  <c r="O136" i="1" s="1"/>
  <c r="N137" i="1"/>
  <c r="O137" i="1" s="1"/>
  <c r="N138" i="1"/>
  <c r="P138" i="1" s="1"/>
  <c r="N139" i="1"/>
  <c r="P139" i="1" s="1"/>
  <c r="N140" i="1"/>
  <c r="P140" i="1" s="1"/>
  <c r="N141" i="1"/>
  <c r="P141" i="1" s="1"/>
  <c r="N142" i="1"/>
  <c r="O142" i="1" s="1"/>
  <c r="N143" i="1"/>
  <c r="O143" i="1" s="1"/>
  <c r="N144" i="1"/>
  <c r="P144" i="1" s="1"/>
  <c r="N145" i="1"/>
  <c r="O145" i="1" s="1"/>
  <c r="N146" i="1"/>
  <c r="O146" i="1" s="1"/>
  <c r="N147" i="1"/>
  <c r="P147" i="1" s="1"/>
  <c r="N148" i="1"/>
  <c r="P148" i="1" s="1"/>
  <c r="N149" i="1"/>
  <c r="P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P155" i="1" s="1"/>
  <c r="N156" i="1"/>
  <c r="P156" i="1" s="1"/>
  <c r="N157" i="1"/>
  <c r="P157" i="1" s="1"/>
  <c r="N158" i="1"/>
  <c r="O158" i="1" s="1"/>
  <c r="N159" i="1"/>
  <c r="O159" i="1" s="1"/>
  <c r="N160" i="1"/>
  <c r="P160" i="1" s="1"/>
  <c r="N161" i="1"/>
  <c r="O161" i="1" s="1"/>
  <c r="N162" i="1"/>
  <c r="P162" i="1" s="1"/>
  <c r="N163" i="1"/>
  <c r="O163" i="1" s="1"/>
  <c r="K129" i="1"/>
  <c r="N129" i="1"/>
  <c r="O129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95" i="1"/>
  <c r="P95" i="1" s="1"/>
  <c r="N96" i="1"/>
  <c r="O96" i="1" s="1"/>
  <c r="N97" i="1"/>
  <c r="P97" i="1" s="1"/>
  <c r="N98" i="1"/>
  <c r="P98" i="1" s="1"/>
  <c r="N99" i="1"/>
  <c r="O99" i="1" s="1"/>
  <c r="N100" i="1"/>
  <c r="O100" i="1" s="1"/>
  <c r="N101" i="1"/>
  <c r="P101" i="1" s="1"/>
  <c r="N102" i="1"/>
  <c r="O102" i="1" s="1"/>
  <c r="N103" i="1"/>
  <c r="O103" i="1" s="1"/>
  <c r="N104" i="1"/>
  <c r="O104" i="1" s="1"/>
  <c r="N105" i="1"/>
  <c r="P105" i="1" s="1"/>
  <c r="N106" i="1"/>
  <c r="P106" i="1" s="1"/>
  <c r="N107" i="1"/>
  <c r="O107" i="1" s="1"/>
  <c r="N108" i="1"/>
  <c r="O108" i="1" s="1"/>
  <c r="N109" i="1"/>
  <c r="O109" i="1" s="1"/>
  <c r="N110" i="1"/>
  <c r="P110" i="1" s="1"/>
  <c r="N111" i="1"/>
  <c r="O111" i="1" s="1"/>
  <c r="N112" i="1"/>
  <c r="O112" i="1" s="1"/>
  <c r="N113" i="1"/>
  <c r="P113" i="1" s="1"/>
  <c r="N114" i="1"/>
  <c r="P114" i="1" s="1"/>
  <c r="N115" i="1"/>
  <c r="O115" i="1" s="1"/>
  <c r="N116" i="1"/>
  <c r="O116" i="1" s="1"/>
  <c r="N117" i="1"/>
  <c r="P117" i="1" s="1"/>
  <c r="N118" i="1"/>
  <c r="O118" i="1" s="1"/>
  <c r="N119" i="1"/>
  <c r="O119" i="1" s="1"/>
  <c r="N120" i="1"/>
  <c r="O120" i="1" s="1"/>
  <c r="N121" i="1"/>
  <c r="P121" i="1" s="1"/>
  <c r="N122" i="1"/>
  <c r="P122" i="1" s="1"/>
  <c r="N123" i="1"/>
  <c r="O123" i="1" s="1"/>
  <c r="N124" i="1"/>
  <c r="O124" i="1" s="1"/>
  <c r="N125" i="1"/>
  <c r="O125" i="1" s="1"/>
  <c r="N126" i="1"/>
  <c r="O126" i="1" s="1"/>
  <c r="N127" i="1"/>
  <c r="P127" i="1" s="1"/>
  <c r="N128" i="1"/>
  <c r="O128" i="1" s="1"/>
  <c r="K94" i="1"/>
  <c r="N94" i="1"/>
  <c r="O94" i="1" s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N26" i="1"/>
  <c r="O26" i="1" s="1"/>
  <c r="N27" i="1"/>
  <c r="O27" i="1" s="1"/>
  <c r="N28" i="1"/>
  <c r="O28" i="1" s="1"/>
  <c r="N29" i="1"/>
  <c r="O29" i="1" s="1"/>
  <c r="N30" i="1"/>
  <c r="P30" i="1" s="1"/>
  <c r="N31" i="1"/>
  <c r="P31" i="1" s="1"/>
  <c r="N32" i="1"/>
  <c r="P32" i="1" s="1"/>
  <c r="N33" i="1"/>
  <c r="P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P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P46" i="1" s="1"/>
  <c r="N47" i="1"/>
  <c r="O47" i="1" s="1"/>
  <c r="N48" i="1"/>
  <c r="O48" i="1" s="1"/>
  <c r="N49" i="1"/>
  <c r="P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P55" i="1" s="1"/>
  <c r="N56" i="1"/>
  <c r="P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P62" i="1" s="1"/>
  <c r="N63" i="1"/>
  <c r="O63" i="1" s="1"/>
  <c r="N64" i="1"/>
  <c r="P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P78" i="1" s="1"/>
  <c r="N79" i="1"/>
  <c r="P79" i="1" s="1"/>
  <c r="N80" i="1"/>
  <c r="O80" i="1" s="1"/>
  <c r="N81" i="1"/>
  <c r="P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P88" i="1" s="1"/>
  <c r="N89" i="1"/>
  <c r="P89" i="1" s="1"/>
  <c r="N90" i="1"/>
  <c r="O90" i="1" s="1"/>
  <c r="N91" i="1"/>
  <c r="O91" i="1" s="1"/>
  <c r="N92" i="1"/>
  <c r="O92" i="1" s="1"/>
  <c r="N93" i="1"/>
  <c r="O93" i="1" s="1"/>
  <c r="O30" i="1"/>
  <c r="Q30" i="1" s="1"/>
  <c r="O31" i="1"/>
  <c r="Q31" i="1" s="1"/>
  <c r="O32" i="1"/>
  <c r="O33" i="1"/>
  <c r="K25" i="1"/>
  <c r="N25" i="1"/>
  <c r="O25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N5" i="1"/>
  <c r="O5" i="1" s="1"/>
  <c r="N6" i="1"/>
  <c r="O6" i="1" s="1"/>
  <c r="N7" i="1"/>
  <c r="O7" i="1" s="1"/>
  <c r="N8" i="1"/>
  <c r="O8" i="1" s="1"/>
  <c r="N9" i="1"/>
  <c r="P9" i="1" s="1"/>
  <c r="N10" i="1"/>
  <c r="P10" i="1" s="1"/>
  <c r="N11" i="1"/>
  <c r="O11" i="1" s="1"/>
  <c r="N12" i="1"/>
  <c r="P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P18" i="1" s="1"/>
  <c r="N19" i="1"/>
  <c r="P19" i="1" s="1"/>
  <c r="N20" i="1"/>
  <c r="O20" i="1" s="1"/>
  <c r="N21" i="1"/>
  <c r="O21" i="1" s="1"/>
  <c r="N22" i="1"/>
  <c r="O22" i="1" s="1"/>
  <c r="N23" i="1"/>
  <c r="O23" i="1" s="1"/>
  <c r="N24" i="1"/>
  <c r="O24" i="1" s="1"/>
  <c r="N4" i="1"/>
  <c r="O4" i="1" s="1"/>
  <c r="N3" i="1"/>
  <c r="O3" i="1" s="1"/>
  <c r="O105" i="1" l="1"/>
  <c r="Q266" i="1"/>
  <c r="Q265" i="1"/>
  <c r="P230" i="1"/>
  <c r="R230" i="1" s="1"/>
  <c r="P107" i="1"/>
  <c r="R107" i="1" s="1"/>
  <c r="P206" i="1"/>
  <c r="R206" i="1" s="1"/>
  <c r="Q260" i="1"/>
  <c r="O168" i="1"/>
  <c r="Q168" i="1" s="1"/>
  <c r="P268" i="1"/>
  <c r="R268" i="1" s="1"/>
  <c r="O222" i="1"/>
  <c r="O246" i="1"/>
  <c r="R246" i="1" s="1"/>
  <c r="P231" i="1"/>
  <c r="Q231" i="1" s="1"/>
  <c r="R250" i="1"/>
  <c r="O223" i="1"/>
  <c r="R223" i="1" s="1"/>
  <c r="R249" i="1"/>
  <c r="P99" i="1"/>
  <c r="R99" i="1" s="1"/>
  <c r="O214" i="1"/>
  <c r="R214" i="1" s="1"/>
  <c r="O245" i="1"/>
  <c r="Q245" i="1" s="1"/>
  <c r="P215" i="1"/>
  <c r="R215" i="1" s="1"/>
  <c r="Q242" i="1"/>
  <c r="Q259" i="1"/>
  <c r="O225" i="1"/>
  <c r="R225" i="1" s="1"/>
  <c r="O201" i="1"/>
  <c r="Q201" i="1" s="1"/>
  <c r="O238" i="1"/>
  <c r="R238" i="1" s="1"/>
  <c r="O175" i="1"/>
  <c r="Q175" i="1" s="1"/>
  <c r="P233" i="1"/>
  <c r="R233" i="1" s="1"/>
  <c r="O200" i="1"/>
  <c r="R200" i="1" s="1"/>
  <c r="O237" i="1"/>
  <c r="Q237" i="1" s="1"/>
  <c r="O209" i="1"/>
  <c r="Q209" i="1" s="1"/>
  <c r="Q207" i="1"/>
  <c r="R258" i="1"/>
  <c r="O208" i="1"/>
  <c r="Q208" i="1" s="1"/>
  <c r="R257" i="1"/>
  <c r="P152" i="1"/>
  <c r="R152" i="1" s="1"/>
  <c r="P193" i="1"/>
  <c r="Q193" i="1" s="1"/>
  <c r="P217" i="1"/>
  <c r="Q217" i="1" s="1"/>
  <c r="O232" i="1"/>
  <c r="Q232" i="1" s="1"/>
  <c r="Q206" i="1"/>
  <c r="P43" i="1"/>
  <c r="Q43" i="1" s="1"/>
  <c r="O144" i="1"/>
  <c r="Q144" i="1" s="1"/>
  <c r="P185" i="1"/>
  <c r="Q185" i="1" s="1"/>
  <c r="P216" i="1"/>
  <c r="Q216" i="1" s="1"/>
  <c r="O202" i="1"/>
  <c r="Q202" i="1" s="1"/>
  <c r="P27" i="1"/>
  <c r="R27" i="1" s="1"/>
  <c r="P177" i="1"/>
  <c r="Q177" i="1" s="1"/>
  <c r="O211" i="1"/>
  <c r="R211" i="1" s="1"/>
  <c r="O210" i="1"/>
  <c r="R210" i="1" s="1"/>
  <c r="Q258" i="1"/>
  <c r="S258" i="1" s="1"/>
  <c r="O254" i="1"/>
  <c r="R254" i="1" s="1"/>
  <c r="Q257" i="1"/>
  <c r="O253" i="1"/>
  <c r="R253" i="1" s="1"/>
  <c r="O262" i="1"/>
  <c r="Q262" i="1" s="1"/>
  <c r="O224" i="1"/>
  <c r="R224" i="1" s="1"/>
  <c r="O261" i="1"/>
  <c r="Q261" i="1" s="1"/>
  <c r="Q236" i="1"/>
  <c r="R216" i="1"/>
  <c r="Q267" i="1"/>
  <c r="Q235" i="1"/>
  <c r="Q250" i="1"/>
  <c r="R266" i="1"/>
  <c r="S266" i="1" s="1"/>
  <c r="Q244" i="1"/>
  <c r="Q249" i="1"/>
  <c r="R265" i="1"/>
  <c r="S265" i="1" s="1"/>
  <c r="Q243" i="1"/>
  <c r="Q252" i="1"/>
  <c r="R242" i="1"/>
  <c r="Q251" i="1"/>
  <c r="R241" i="1"/>
  <c r="S241" i="1" s="1"/>
  <c r="S250" i="1"/>
  <c r="Q215" i="1"/>
  <c r="R222" i="1"/>
  <c r="P198" i="1"/>
  <c r="Q198" i="1" s="1"/>
  <c r="P196" i="1"/>
  <c r="Q196" i="1" s="1"/>
  <c r="P190" i="1"/>
  <c r="Q190" i="1" s="1"/>
  <c r="O218" i="1"/>
  <c r="Q218" i="1" s="1"/>
  <c r="R260" i="1"/>
  <c r="R252" i="1"/>
  <c r="R244" i="1"/>
  <c r="R236" i="1"/>
  <c r="Q246" i="1"/>
  <c r="S246" i="1" s="1"/>
  <c r="P264" i="1"/>
  <c r="Q264" i="1" s="1"/>
  <c r="P256" i="1"/>
  <c r="Q256" i="1" s="1"/>
  <c r="P248" i="1"/>
  <c r="Q248" i="1" s="1"/>
  <c r="P240" i="1"/>
  <c r="Q240" i="1" s="1"/>
  <c r="P204" i="1"/>
  <c r="Q204" i="1" s="1"/>
  <c r="O141" i="1"/>
  <c r="R141" i="1" s="1"/>
  <c r="O173" i="1"/>
  <c r="Q173" i="1" s="1"/>
  <c r="R267" i="1"/>
  <c r="R259" i="1"/>
  <c r="R251" i="1"/>
  <c r="R243" i="1"/>
  <c r="R235" i="1"/>
  <c r="P263" i="1"/>
  <c r="Q263" i="1" s="1"/>
  <c r="P255" i="1"/>
  <c r="R255" i="1" s="1"/>
  <c r="P247" i="1"/>
  <c r="R247" i="1" s="1"/>
  <c r="P239" i="1"/>
  <c r="R239" i="1" s="1"/>
  <c r="P87" i="1"/>
  <c r="Q87" i="1" s="1"/>
  <c r="P182" i="1"/>
  <c r="R182" i="1" s="1"/>
  <c r="P166" i="1"/>
  <c r="R166" i="1" s="1"/>
  <c r="O165" i="1"/>
  <c r="R165" i="1" s="1"/>
  <c r="Q230" i="1"/>
  <c r="O203" i="1"/>
  <c r="Q203" i="1" s="1"/>
  <c r="P234" i="1"/>
  <c r="Q234" i="1" s="1"/>
  <c r="O160" i="1"/>
  <c r="Q160" i="1" s="1"/>
  <c r="P179" i="1"/>
  <c r="R179" i="1" s="1"/>
  <c r="O176" i="1"/>
  <c r="Q176" i="1" s="1"/>
  <c r="O226" i="1"/>
  <c r="R226" i="1" s="1"/>
  <c r="P228" i="1"/>
  <c r="Q228" i="1" s="1"/>
  <c r="P212" i="1"/>
  <c r="R212" i="1" s="1"/>
  <c r="O172" i="1"/>
  <c r="Q172" i="1" s="1"/>
  <c r="O171" i="1"/>
  <c r="R171" i="1" s="1"/>
  <c r="O219" i="1"/>
  <c r="Q219" i="1" s="1"/>
  <c r="O46" i="1"/>
  <c r="Q46" i="1" s="1"/>
  <c r="P220" i="1"/>
  <c r="R220" i="1" s="1"/>
  <c r="P131" i="1"/>
  <c r="R131" i="1" s="1"/>
  <c r="P180" i="1"/>
  <c r="R180" i="1" s="1"/>
  <c r="O188" i="1"/>
  <c r="Q188" i="1" s="1"/>
  <c r="O227" i="1"/>
  <c r="Q227" i="1" s="1"/>
  <c r="R231" i="1"/>
  <c r="R207" i="1"/>
  <c r="Q222" i="1"/>
  <c r="P197" i="1"/>
  <c r="R197" i="1" s="1"/>
  <c r="P183" i="1"/>
  <c r="Q183" i="1" s="1"/>
  <c r="O191" i="1"/>
  <c r="R191" i="1" s="1"/>
  <c r="P163" i="1"/>
  <c r="Q163" i="1" s="1"/>
  <c r="O155" i="1"/>
  <c r="R155" i="1" s="1"/>
  <c r="O147" i="1"/>
  <c r="R147" i="1" s="1"/>
  <c r="P181" i="1"/>
  <c r="Q181" i="1" s="1"/>
  <c r="P167" i="1"/>
  <c r="Q167" i="1" s="1"/>
  <c r="O189" i="1"/>
  <c r="R189" i="1" s="1"/>
  <c r="P229" i="1"/>
  <c r="R229" i="1" s="1"/>
  <c r="P221" i="1"/>
  <c r="Q221" i="1" s="1"/>
  <c r="P213" i="1"/>
  <c r="Q213" i="1" s="1"/>
  <c r="P205" i="1"/>
  <c r="R205" i="1" s="1"/>
  <c r="O139" i="1"/>
  <c r="Q139" i="1" s="1"/>
  <c r="P199" i="1"/>
  <c r="Q199" i="1" s="1"/>
  <c r="P136" i="1"/>
  <c r="Q136" i="1" s="1"/>
  <c r="P73" i="1"/>
  <c r="R73" i="1" s="1"/>
  <c r="P65" i="1"/>
  <c r="Q65" i="1" s="1"/>
  <c r="P103" i="1"/>
  <c r="R103" i="1" s="1"/>
  <c r="P153" i="1"/>
  <c r="Q153" i="1" s="1"/>
  <c r="P130" i="1"/>
  <c r="R130" i="1" s="1"/>
  <c r="P187" i="1"/>
  <c r="R187" i="1" s="1"/>
  <c r="P104" i="1"/>
  <c r="R104" i="1" s="1"/>
  <c r="P154" i="1"/>
  <c r="R154" i="1" s="1"/>
  <c r="P57" i="1"/>
  <c r="R57" i="1" s="1"/>
  <c r="O162" i="1"/>
  <c r="R162" i="1" s="1"/>
  <c r="P96" i="1"/>
  <c r="R96" i="1" s="1"/>
  <c r="O138" i="1"/>
  <c r="R138" i="1" s="1"/>
  <c r="P195" i="1"/>
  <c r="R195" i="1" s="1"/>
  <c r="P25" i="1"/>
  <c r="R25" i="1" s="1"/>
  <c r="P41" i="1"/>
  <c r="R41" i="1" s="1"/>
  <c r="O184" i="1"/>
  <c r="R184" i="1" s="1"/>
  <c r="P123" i="1"/>
  <c r="Q123" i="1" s="1"/>
  <c r="P120" i="1"/>
  <c r="R120" i="1" s="1"/>
  <c r="O95" i="1"/>
  <c r="R95" i="1" s="1"/>
  <c r="P161" i="1"/>
  <c r="R161" i="1" s="1"/>
  <c r="P137" i="1"/>
  <c r="R137" i="1" s="1"/>
  <c r="P169" i="1"/>
  <c r="R169" i="1" s="1"/>
  <c r="O192" i="1"/>
  <c r="Q192" i="1" s="1"/>
  <c r="R174" i="1"/>
  <c r="Q174" i="1"/>
  <c r="O140" i="1"/>
  <c r="Q140" i="1" s="1"/>
  <c r="P58" i="1"/>
  <c r="Q58" i="1" s="1"/>
  <c r="O64" i="1"/>
  <c r="R64" i="1" s="1"/>
  <c r="P26" i="1"/>
  <c r="Q26" i="1" s="1"/>
  <c r="O89" i="1"/>
  <c r="Q89" i="1" s="1"/>
  <c r="O62" i="1"/>
  <c r="Q62" i="1" s="1"/>
  <c r="O127" i="1"/>
  <c r="R127" i="1" s="1"/>
  <c r="P72" i="1"/>
  <c r="R72" i="1" s="1"/>
  <c r="P47" i="1"/>
  <c r="Q47" i="1" s="1"/>
  <c r="O56" i="1"/>
  <c r="R56" i="1" s="1"/>
  <c r="P145" i="1"/>
  <c r="R145" i="1" s="1"/>
  <c r="O148" i="1"/>
  <c r="Q148" i="1" s="1"/>
  <c r="P194" i="1"/>
  <c r="R194" i="1" s="1"/>
  <c r="P186" i="1"/>
  <c r="R186" i="1" s="1"/>
  <c r="P178" i="1"/>
  <c r="Q178" i="1" s="1"/>
  <c r="P170" i="1"/>
  <c r="R170" i="1" s="1"/>
  <c r="O132" i="1"/>
  <c r="Q132" i="1" s="1"/>
  <c r="P164" i="1"/>
  <c r="R164" i="1" s="1"/>
  <c r="P102" i="1"/>
  <c r="Q102" i="1" s="1"/>
  <c r="P59" i="1"/>
  <c r="R59" i="1" s="1"/>
  <c r="P125" i="1"/>
  <c r="R125" i="1" s="1"/>
  <c r="O110" i="1"/>
  <c r="Q110" i="1" s="1"/>
  <c r="P126" i="1"/>
  <c r="Q126" i="1" s="1"/>
  <c r="O149" i="1"/>
  <c r="R149" i="1" s="1"/>
  <c r="P150" i="1"/>
  <c r="Q150" i="1" s="1"/>
  <c r="P142" i="1"/>
  <c r="Q142" i="1" s="1"/>
  <c r="P85" i="1"/>
  <c r="R85" i="1" s="1"/>
  <c r="P83" i="1"/>
  <c r="Q83" i="1" s="1"/>
  <c r="O81" i="1"/>
  <c r="R81" i="1" s="1"/>
  <c r="P80" i="1"/>
  <c r="R80" i="1" s="1"/>
  <c r="P118" i="1"/>
  <c r="R118" i="1" s="1"/>
  <c r="O157" i="1"/>
  <c r="Q157" i="1" s="1"/>
  <c r="P146" i="1"/>
  <c r="R146" i="1" s="1"/>
  <c r="P134" i="1"/>
  <c r="Q134" i="1" s="1"/>
  <c r="O156" i="1"/>
  <c r="Q156" i="1" s="1"/>
  <c r="P158" i="1"/>
  <c r="R158" i="1" s="1"/>
  <c r="O133" i="1"/>
  <c r="Q133" i="1" s="1"/>
  <c r="R32" i="1"/>
  <c r="O106" i="1"/>
  <c r="Q106" i="1" s="1"/>
  <c r="O121" i="1"/>
  <c r="Q121" i="1" s="1"/>
  <c r="P11" i="1"/>
  <c r="R11" i="1" s="1"/>
  <c r="P91" i="1"/>
  <c r="R91" i="1" s="1"/>
  <c r="P77" i="1"/>
  <c r="R77" i="1" s="1"/>
  <c r="O88" i="1"/>
  <c r="Q88" i="1" s="1"/>
  <c r="O19" i="1"/>
  <c r="R19" i="1" s="1"/>
  <c r="P90" i="1"/>
  <c r="R90" i="1" s="1"/>
  <c r="P40" i="1"/>
  <c r="Q40" i="1" s="1"/>
  <c r="P119" i="1"/>
  <c r="R119" i="1" s="1"/>
  <c r="P159" i="1"/>
  <c r="Q159" i="1" s="1"/>
  <c r="P151" i="1"/>
  <c r="R151" i="1" s="1"/>
  <c r="P143" i="1"/>
  <c r="R143" i="1" s="1"/>
  <c r="P135" i="1"/>
  <c r="Q135" i="1" s="1"/>
  <c r="P45" i="1"/>
  <c r="R45" i="1" s="1"/>
  <c r="P37" i="1"/>
  <c r="Q37" i="1" s="1"/>
  <c r="P69" i="1"/>
  <c r="Q69" i="1" s="1"/>
  <c r="P53" i="1"/>
  <c r="Q53" i="1" s="1"/>
  <c r="P128" i="1"/>
  <c r="Q128" i="1" s="1"/>
  <c r="P111" i="1"/>
  <c r="R111" i="1" s="1"/>
  <c r="O114" i="1"/>
  <c r="R114" i="1" s="1"/>
  <c r="O98" i="1"/>
  <c r="Q98" i="1" s="1"/>
  <c r="P129" i="1"/>
  <c r="Q129" i="1" s="1"/>
  <c r="P67" i="1"/>
  <c r="Q67" i="1" s="1"/>
  <c r="P48" i="1"/>
  <c r="R48" i="1" s="1"/>
  <c r="P29" i="1"/>
  <c r="R29" i="1" s="1"/>
  <c r="O97" i="1"/>
  <c r="R97" i="1" s="1"/>
  <c r="P71" i="1"/>
  <c r="Q71" i="1" s="1"/>
  <c r="Q32" i="1"/>
  <c r="O79" i="1"/>
  <c r="Q79" i="1" s="1"/>
  <c r="O55" i="1"/>
  <c r="Q55" i="1" s="1"/>
  <c r="P109" i="1"/>
  <c r="Q109" i="1" s="1"/>
  <c r="P3" i="1"/>
  <c r="Q3" i="1" s="1"/>
  <c r="O101" i="1"/>
  <c r="O117" i="1"/>
  <c r="O39" i="1"/>
  <c r="R39" i="1" s="1"/>
  <c r="P75" i="1"/>
  <c r="R75" i="1" s="1"/>
  <c r="P63" i="1"/>
  <c r="Q63" i="1" s="1"/>
  <c r="P51" i="1"/>
  <c r="R51" i="1" s="1"/>
  <c r="Q33" i="1"/>
  <c r="P115" i="1"/>
  <c r="Q115" i="1" s="1"/>
  <c r="O113" i="1"/>
  <c r="Q113" i="1" s="1"/>
  <c r="P61" i="1"/>
  <c r="R61" i="1" s="1"/>
  <c r="P35" i="1"/>
  <c r="Q35" i="1" s="1"/>
  <c r="P112" i="1"/>
  <c r="Q112" i="1" s="1"/>
  <c r="O122" i="1"/>
  <c r="R122" i="1" s="1"/>
  <c r="Q105" i="1"/>
  <c r="R105" i="1"/>
  <c r="Q107" i="1"/>
  <c r="P66" i="1"/>
  <c r="Q66" i="1" s="1"/>
  <c r="P34" i="1"/>
  <c r="Q34" i="1" s="1"/>
  <c r="O49" i="1"/>
  <c r="R49" i="1" s="1"/>
  <c r="O9" i="1"/>
  <c r="Q9" i="1" s="1"/>
  <c r="P74" i="1"/>
  <c r="Q74" i="1" s="1"/>
  <c r="P42" i="1"/>
  <c r="Q42" i="1" s="1"/>
  <c r="P124" i="1"/>
  <c r="R124" i="1" s="1"/>
  <c r="P116" i="1"/>
  <c r="R116" i="1" s="1"/>
  <c r="P108" i="1"/>
  <c r="Q108" i="1" s="1"/>
  <c r="P100" i="1"/>
  <c r="Q100" i="1" s="1"/>
  <c r="P93" i="1"/>
  <c r="R93" i="1" s="1"/>
  <c r="P82" i="1"/>
  <c r="Q82" i="1" s="1"/>
  <c r="P50" i="1"/>
  <c r="R50" i="1" s="1"/>
  <c r="P94" i="1"/>
  <c r="Q94" i="1" s="1"/>
  <c r="O78" i="1"/>
  <c r="R78" i="1" s="1"/>
  <c r="O12" i="1"/>
  <c r="R12" i="1" s="1"/>
  <c r="P86" i="1"/>
  <c r="R86" i="1" s="1"/>
  <c r="P70" i="1"/>
  <c r="R70" i="1" s="1"/>
  <c r="P54" i="1"/>
  <c r="Q54" i="1" s="1"/>
  <c r="P38" i="1"/>
  <c r="R38" i="1" s="1"/>
  <c r="R30" i="1"/>
  <c r="S30" i="1" s="1"/>
  <c r="R33" i="1"/>
  <c r="P92" i="1"/>
  <c r="Q92" i="1" s="1"/>
  <c r="P84" i="1"/>
  <c r="R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7" i="1"/>
  <c r="R7" i="1" s="1"/>
  <c r="R31" i="1"/>
  <c r="S31" i="1" s="1"/>
  <c r="P24" i="1"/>
  <c r="Q24" i="1" s="1"/>
  <c r="P8" i="1"/>
  <c r="R8" i="1" s="1"/>
  <c r="P17" i="1"/>
  <c r="Q17" i="1" s="1"/>
  <c r="O18" i="1"/>
  <c r="R18" i="1" s="1"/>
  <c r="O10" i="1"/>
  <c r="Q10" i="1" s="1"/>
  <c r="P16" i="1"/>
  <c r="R16" i="1" s="1"/>
  <c r="P23" i="1"/>
  <c r="Q23" i="1" s="1"/>
  <c r="P15" i="1"/>
  <c r="Q15" i="1" s="1"/>
  <c r="P22" i="1"/>
  <c r="Q22" i="1" s="1"/>
  <c r="P14" i="1"/>
  <c r="Q14" i="1" s="1"/>
  <c r="P6" i="1"/>
  <c r="R6" i="1" s="1"/>
  <c r="P4" i="1"/>
  <c r="R4" i="1" s="1"/>
  <c r="P21" i="1"/>
  <c r="Q21" i="1" s="1"/>
  <c r="P13" i="1"/>
  <c r="Q13" i="1" s="1"/>
  <c r="P5" i="1"/>
  <c r="Q5" i="1" s="1"/>
  <c r="P20" i="1"/>
  <c r="R20" i="1" s="1"/>
  <c r="N2" i="1"/>
  <c r="V587" i="7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V58" i="7"/>
  <c r="V69" i="7"/>
  <c r="U37" i="7"/>
  <c r="U40" i="7"/>
  <c r="V57" i="7"/>
  <c r="U62" i="7"/>
  <c r="V23" i="7"/>
  <c r="V24" i="7"/>
  <c r="V46" i="7"/>
  <c r="U20" i="7"/>
  <c r="V52" i="7"/>
  <c r="U25" i="7"/>
  <c r="V29" i="7"/>
  <c r="U56" i="7"/>
  <c r="U24" i="7"/>
  <c r="U15" i="7"/>
  <c r="U41" i="7"/>
  <c r="U39" i="7"/>
  <c r="U42" i="7"/>
  <c r="U52" i="7"/>
  <c r="V17" i="7"/>
  <c r="V55" i="7"/>
  <c r="V9" i="7"/>
  <c r="U57" i="7"/>
  <c r="U58" i="7"/>
  <c r="V49" i="7"/>
  <c r="V10" i="7"/>
  <c r="V25" i="7"/>
  <c r="V26" i="7"/>
  <c r="V48" i="7"/>
  <c r="U65" i="7"/>
  <c r="V44" i="7"/>
  <c r="U67" i="7"/>
  <c r="V16" i="7"/>
  <c r="U12" i="7"/>
  <c r="V33" i="7"/>
  <c r="U50" i="7"/>
  <c r="U46" i="7"/>
  <c r="V22" i="7"/>
  <c r="V63" i="7"/>
  <c r="V53" i="7"/>
  <c r="U28" i="7"/>
  <c r="U18" i="7"/>
  <c r="V12" i="7"/>
  <c r="V30" i="7"/>
  <c r="V41" i="7"/>
  <c r="V50" i="7"/>
  <c r="U61" i="7"/>
  <c r="U19" i="7"/>
  <c r="V15" i="7"/>
  <c r="V68" i="7"/>
  <c r="U8" i="7"/>
  <c r="V36" i="7"/>
  <c r="U64" i="7"/>
  <c r="V11" i="7"/>
  <c r="U31" i="7"/>
  <c r="V8" i="7"/>
  <c r="V37" i="7"/>
  <c r="V18" i="7"/>
  <c r="V38" i="7"/>
  <c r="V62" i="7"/>
  <c r="U51" i="7"/>
  <c r="V14" i="7"/>
  <c r="U21" i="7"/>
  <c r="U34" i="7"/>
  <c r="U33" i="7"/>
  <c r="V59" i="7"/>
  <c r="U36" i="7"/>
  <c r="V66" i="7"/>
  <c r="U32" i="7"/>
  <c r="U16" i="7"/>
  <c r="V32" i="7"/>
  <c r="V27" i="7"/>
  <c r="U26" i="7"/>
  <c r="U47" i="7"/>
  <c r="V71" i="7"/>
  <c r="U70" i="7"/>
  <c r="U63" i="7"/>
  <c r="V65" i="7"/>
  <c r="V40" i="7"/>
  <c r="U60" i="7"/>
  <c r="U30" i="7"/>
  <c r="V13" i="7"/>
  <c r="U44" i="7"/>
  <c r="V56" i="7"/>
  <c r="V67" i="7"/>
  <c r="V70" i="7"/>
  <c r="V34" i="7"/>
  <c r="U23" i="7"/>
  <c r="V54" i="7"/>
  <c r="U9" i="7"/>
  <c r="U35" i="7"/>
  <c r="V19" i="7"/>
  <c r="V60" i="7"/>
  <c r="U45" i="7"/>
  <c r="U49" i="7"/>
  <c r="U38" i="7"/>
  <c r="V28" i="7"/>
  <c r="U43" i="7"/>
  <c r="V45" i="7"/>
  <c r="U53" i="7"/>
  <c r="U13" i="7"/>
  <c r="V31" i="7"/>
  <c r="V21" i="7"/>
  <c r="U66" i="7"/>
  <c r="U14" i="7"/>
  <c r="V35" i="7"/>
  <c r="U10" i="7"/>
  <c r="U29" i="7"/>
  <c r="U71" i="7"/>
  <c r="U69" i="7"/>
  <c r="U54" i="7"/>
  <c r="U55" i="7"/>
  <c r="U68" i="7"/>
  <c r="V61" i="7"/>
  <c r="U11" i="7"/>
  <c r="U27" i="7"/>
  <c r="V51" i="7"/>
  <c r="U17" i="7"/>
  <c r="V47" i="7"/>
  <c r="V20" i="7"/>
  <c r="U48" i="7"/>
  <c r="U59" i="7"/>
  <c r="U22" i="7"/>
  <c r="V43" i="7"/>
  <c r="V42" i="7"/>
  <c r="V39" i="7"/>
  <c r="V64" i="7"/>
  <c r="S249" i="1" l="1"/>
  <c r="R201" i="1"/>
  <c r="Q210" i="1"/>
  <c r="Q225" i="1"/>
  <c r="Q223" i="1"/>
  <c r="S223" i="1" s="1"/>
  <c r="R43" i="1"/>
  <c r="S206" i="1"/>
  <c r="Q211" i="1"/>
  <c r="S211" i="1" s="1"/>
  <c r="S207" i="1"/>
  <c r="R183" i="1"/>
  <c r="S183" i="1" s="1"/>
  <c r="Q238" i="1"/>
  <c r="S238" i="1" s="1"/>
  <c r="Q99" i="1"/>
  <c r="S99" i="1" s="1"/>
  <c r="Q268" i="1"/>
  <c r="S268" i="1" s="1"/>
  <c r="R175" i="1"/>
  <c r="S175" i="1" s="1"/>
  <c r="R168" i="1"/>
  <c r="S168" i="1" s="1"/>
  <c r="S260" i="1"/>
  <c r="R261" i="1"/>
  <c r="S261" i="1" s="1"/>
  <c r="Q226" i="1"/>
  <c r="S226" i="1" s="1"/>
  <c r="Q214" i="1"/>
  <c r="S214" i="1" s="1"/>
  <c r="R144" i="1"/>
  <c r="S144" i="1" s="1"/>
  <c r="Q165" i="1"/>
  <c r="S165" i="1" s="1"/>
  <c r="S259" i="1"/>
  <c r="R208" i="1"/>
  <c r="S208" i="1" s="1"/>
  <c r="S257" i="1"/>
  <c r="Q152" i="1"/>
  <c r="S152" i="1" s="1"/>
  <c r="R185" i="1"/>
  <c r="S185" i="1" s="1"/>
  <c r="Q224" i="1"/>
  <c r="S224" i="1" s="1"/>
  <c r="R237" i="1"/>
  <c r="S237" i="1" s="1"/>
  <c r="S242" i="1"/>
  <c r="S236" i="1"/>
  <c r="R193" i="1"/>
  <c r="S193" i="1" s="1"/>
  <c r="R245" i="1"/>
  <c r="S245" i="1" s="1"/>
  <c r="S216" i="1"/>
  <c r="Q200" i="1"/>
  <c r="S200" i="1" s="1"/>
  <c r="R190" i="1"/>
  <c r="S190" i="1" s="1"/>
  <c r="R209" i="1"/>
  <c r="S209" i="1" s="1"/>
  <c r="Q27" i="1"/>
  <c r="S27" i="1" s="1"/>
  <c r="R217" i="1"/>
  <c r="S217" i="1" s="1"/>
  <c r="R202" i="1"/>
  <c r="S202" i="1" s="1"/>
  <c r="R262" i="1"/>
  <c r="S262" i="1" s="1"/>
  <c r="Q233" i="1"/>
  <c r="S233" i="1" s="1"/>
  <c r="R177" i="1"/>
  <c r="S177" i="1" s="1"/>
  <c r="Q131" i="1"/>
  <c r="S131" i="1" s="1"/>
  <c r="R232" i="1"/>
  <c r="S232" i="1" s="1"/>
  <c r="Q253" i="1"/>
  <c r="S253" i="1" s="1"/>
  <c r="S243" i="1"/>
  <c r="S235" i="1"/>
  <c r="R123" i="1"/>
  <c r="S123" i="1" s="1"/>
  <c r="R188" i="1"/>
  <c r="S188" i="1" s="1"/>
  <c r="Q254" i="1"/>
  <c r="S254" i="1" s="1"/>
  <c r="Q147" i="1"/>
  <c r="S147" i="1" s="1"/>
  <c r="S252" i="1"/>
  <c r="R87" i="1"/>
  <c r="S87" i="1" s="1"/>
  <c r="R264" i="1"/>
  <c r="S264" i="1" s="1"/>
  <c r="Q191" i="1"/>
  <c r="S191" i="1" s="1"/>
  <c r="S222" i="1"/>
  <c r="S231" i="1"/>
  <c r="S251" i="1"/>
  <c r="R198" i="1"/>
  <c r="S198" i="1" s="1"/>
  <c r="R196" i="1"/>
  <c r="S196" i="1" s="1"/>
  <c r="R248" i="1"/>
  <c r="S248" i="1" s="1"/>
  <c r="Q179" i="1"/>
  <c r="S179" i="1" s="1"/>
  <c r="Q220" i="1"/>
  <c r="S220" i="1" s="1"/>
  <c r="S267" i="1"/>
  <c r="Q166" i="1"/>
  <c r="S166" i="1" s="1"/>
  <c r="S215" i="1"/>
  <c r="Q104" i="1"/>
  <c r="S104" i="1" s="1"/>
  <c r="R172" i="1"/>
  <c r="S172" i="1" s="1"/>
  <c r="R181" i="1"/>
  <c r="S181" i="1" s="1"/>
  <c r="Q212" i="1"/>
  <c r="S212" i="1" s="1"/>
  <c r="S230" i="1"/>
  <c r="R263" i="1"/>
  <c r="S263" i="1" s="1"/>
  <c r="R160" i="1"/>
  <c r="S160" i="1" s="1"/>
  <c r="Q182" i="1"/>
  <c r="S182" i="1" s="1"/>
  <c r="S244" i="1"/>
  <c r="Q239" i="1"/>
  <c r="S239" i="1" s="1"/>
  <c r="R199" i="1"/>
  <c r="S199" i="1" s="1"/>
  <c r="Q255" i="1"/>
  <c r="S255" i="1" s="1"/>
  <c r="R46" i="1"/>
  <c r="S46" i="1" s="1"/>
  <c r="R163" i="1"/>
  <c r="S163" i="1" s="1"/>
  <c r="Q141" i="1"/>
  <c r="S141" i="1" s="1"/>
  <c r="Q180" i="1"/>
  <c r="S180" i="1" s="1"/>
  <c r="R173" i="1"/>
  <c r="S173" i="1" s="1"/>
  <c r="Q247" i="1"/>
  <c r="S247" i="1" s="1"/>
  <c r="S225" i="1"/>
  <c r="Q164" i="1"/>
  <c r="S164" i="1" s="1"/>
  <c r="R219" i="1"/>
  <c r="S219" i="1" s="1"/>
  <c r="R218" i="1"/>
  <c r="S218" i="1" s="1"/>
  <c r="R240" i="1"/>
  <c r="S240" i="1" s="1"/>
  <c r="R203" i="1"/>
  <c r="S203" i="1" s="1"/>
  <c r="Q161" i="1"/>
  <c r="S161" i="1" s="1"/>
  <c r="R227" i="1"/>
  <c r="S227" i="1" s="1"/>
  <c r="Q41" i="1"/>
  <c r="S41" i="1" s="1"/>
  <c r="R204" i="1"/>
  <c r="S204" i="1" s="1"/>
  <c r="R234" i="1"/>
  <c r="S234" i="1" s="1"/>
  <c r="R256" i="1"/>
  <c r="S256" i="1" s="1"/>
  <c r="R167" i="1"/>
  <c r="S167" i="1" s="1"/>
  <c r="Q154" i="1"/>
  <c r="S154" i="1" s="1"/>
  <c r="Q229" i="1"/>
  <c r="S229" i="1" s="1"/>
  <c r="Q162" i="1"/>
  <c r="S162" i="1" s="1"/>
  <c r="R176" i="1"/>
  <c r="S176" i="1" s="1"/>
  <c r="Q137" i="1"/>
  <c r="S137" i="1" s="1"/>
  <c r="R65" i="1"/>
  <c r="S65" i="1" s="1"/>
  <c r="Q171" i="1"/>
  <c r="S171" i="1" s="1"/>
  <c r="R228" i="1"/>
  <c r="S228" i="1" s="1"/>
  <c r="Q187" i="1"/>
  <c r="S187" i="1" s="1"/>
  <c r="Q130" i="1"/>
  <c r="S130" i="1" s="1"/>
  <c r="Q205" i="1"/>
  <c r="S205" i="1" s="1"/>
  <c r="Q195" i="1"/>
  <c r="S195" i="1" s="1"/>
  <c r="R26" i="1"/>
  <c r="S26" i="1" s="1"/>
  <c r="S201" i="1"/>
  <c r="Q120" i="1"/>
  <c r="S120" i="1" s="1"/>
  <c r="Q189" i="1"/>
  <c r="S189" i="1" s="1"/>
  <c r="Q73" i="1"/>
  <c r="S73" i="1" s="1"/>
  <c r="Q96" i="1"/>
  <c r="S96" i="1" s="1"/>
  <c r="R136" i="1"/>
  <c r="S136" i="1" s="1"/>
  <c r="Q138" i="1"/>
  <c r="S138" i="1" s="1"/>
  <c r="R139" i="1"/>
  <c r="S139" i="1" s="1"/>
  <c r="Q155" i="1"/>
  <c r="S155" i="1" s="1"/>
  <c r="Q169" i="1"/>
  <c r="S169" i="1" s="1"/>
  <c r="R221" i="1"/>
  <c r="S221" i="1" s="1"/>
  <c r="Q103" i="1"/>
  <c r="S103" i="1" s="1"/>
  <c r="Q197" i="1"/>
  <c r="S197" i="1" s="1"/>
  <c r="S210" i="1"/>
  <c r="R3" i="1"/>
  <c r="S3" i="1" s="1"/>
  <c r="Q57" i="1"/>
  <c r="S57" i="1" s="1"/>
  <c r="R153" i="1"/>
  <c r="S153" i="1" s="1"/>
  <c r="R213" i="1"/>
  <c r="S213" i="1" s="1"/>
  <c r="R83" i="1"/>
  <c r="S83" i="1" s="1"/>
  <c r="Q158" i="1"/>
  <c r="S158" i="1" s="1"/>
  <c r="R192" i="1"/>
  <c r="S192" i="1" s="1"/>
  <c r="R156" i="1"/>
  <c r="S156" i="1" s="1"/>
  <c r="Q25" i="1"/>
  <c r="S25" i="1" s="1"/>
  <c r="Q95" i="1"/>
  <c r="S95" i="1" s="1"/>
  <c r="R88" i="1"/>
  <c r="S88" i="1" s="1"/>
  <c r="R62" i="1"/>
  <c r="S62" i="1" s="1"/>
  <c r="Q184" i="1"/>
  <c r="S184" i="1" s="1"/>
  <c r="Q90" i="1"/>
  <c r="S90" i="1" s="1"/>
  <c r="S174" i="1"/>
  <c r="R58" i="1"/>
  <c r="S58" i="1" s="1"/>
  <c r="Q85" i="1"/>
  <c r="S85" i="1" s="1"/>
  <c r="Q97" i="1"/>
  <c r="S97" i="1" s="1"/>
  <c r="R89" i="1"/>
  <c r="S89" i="1" s="1"/>
  <c r="Q145" i="1"/>
  <c r="S145" i="1" s="1"/>
  <c r="R37" i="1"/>
  <c r="S37" i="1" s="1"/>
  <c r="R140" i="1"/>
  <c r="S140" i="1" s="1"/>
  <c r="R132" i="1"/>
  <c r="S132" i="1" s="1"/>
  <c r="Q170" i="1"/>
  <c r="S170" i="1" s="1"/>
  <c r="Q81" i="1"/>
  <c r="S81" i="1" s="1"/>
  <c r="Q56" i="1"/>
  <c r="S56" i="1" s="1"/>
  <c r="R47" i="1"/>
  <c r="S47" i="1" s="1"/>
  <c r="R134" i="1"/>
  <c r="S134" i="1" s="1"/>
  <c r="Q149" i="1"/>
  <c r="S149" i="1" s="1"/>
  <c r="R150" i="1"/>
  <c r="S150" i="1" s="1"/>
  <c r="Q72" i="1"/>
  <c r="S72" i="1" s="1"/>
  <c r="Q64" i="1"/>
  <c r="S64" i="1" s="1"/>
  <c r="R126" i="1"/>
  <c r="S126" i="1" s="1"/>
  <c r="Q194" i="1"/>
  <c r="S194" i="1" s="1"/>
  <c r="R178" i="1"/>
  <c r="S178" i="1" s="1"/>
  <c r="Q118" i="1"/>
  <c r="S118" i="1" s="1"/>
  <c r="Q80" i="1"/>
  <c r="S80" i="1" s="1"/>
  <c r="Q127" i="1"/>
  <c r="S127" i="1" s="1"/>
  <c r="R53" i="1"/>
  <c r="S53" i="1" s="1"/>
  <c r="Q186" i="1"/>
  <c r="S186" i="1" s="1"/>
  <c r="Q77" i="1"/>
  <c r="S77" i="1" s="1"/>
  <c r="R102" i="1"/>
  <c r="S102" i="1" s="1"/>
  <c r="R133" i="1"/>
  <c r="S133" i="1" s="1"/>
  <c r="R148" i="1"/>
  <c r="S148" i="1" s="1"/>
  <c r="Q125" i="1"/>
  <c r="S125" i="1" s="1"/>
  <c r="Q146" i="1"/>
  <c r="S146" i="1" s="1"/>
  <c r="S43" i="1"/>
  <c r="R142" i="1"/>
  <c r="S142" i="1" s="1"/>
  <c r="R40" i="1"/>
  <c r="S40" i="1" s="1"/>
  <c r="Q59" i="1"/>
  <c r="S59" i="1" s="1"/>
  <c r="Q151" i="1"/>
  <c r="S151" i="1" s="1"/>
  <c r="R110" i="1"/>
  <c r="S110" i="1" s="1"/>
  <c r="R157" i="1"/>
  <c r="S157" i="1" s="1"/>
  <c r="Q7" i="1"/>
  <c r="S7" i="1" s="1"/>
  <c r="Q93" i="1"/>
  <c r="S93" i="1" s="1"/>
  <c r="Q91" i="1"/>
  <c r="S91" i="1" s="1"/>
  <c r="R71" i="1"/>
  <c r="S71" i="1" s="1"/>
  <c r="Q45" i="1"/>
  <c r="S45" i="1" s="1"/>
  <c r="Q114" i="1"/>
  <c r="S114" i="1" s="1"/>
  <c r="S32" i="1"/>
  <c r="R135" i="1"/>
  <c r="S135" i="1" s="1"/>
  <c r="R35" i="1"/>
  <c r="S35" i="1" s="1"/>
  <c r="Q19" i="1"/>
  <c r="S19" i="1" s="1"/>
  <c r="R79" i="1"/>
  <c r="S79" i="1" s="1"/>
  <c r="Q111" i="1"/>
  <c r="S111" i="1" s="1"/>
  <c r="R128" i="1"/>
  <c r="S128" i="1" s="1"/>
  <c r="Q143" i="1"/>
  <c r="S143" i="1" s="1"/>
  <c r="R34" i="1"/>
  <c r="S34" i="1" s="1"/>
  <c r="R159" i="1"/>
  <c r="S159" i="1" s="1"/>
  <c r="Q29" i="1"/>
  <c r="S29" i="1" s="1"/>
  <c r="Q48" i="1"/>
  <c r="S48" i="1" s="1"/>
  <c r="Q51" i="1"/>
  <c r="S51" i="1" s="1"/>
  <c r="R67" i="1"/>
  <c r="S67" i="1" s="1"/>
  <c r="R5" i="1"/>
  <c r="S5" i="1" s="1"/>
  <c r="Q50" i="1"/>
  <c r="S50" i="1" s="1"/>
  <c r="R109" i="1"/>
  <c r="S109" i="1" s="1"/>
  <c r="Q11" i="1"/>
  <c r="S11" i="1" s="1"/>
  <c r="R63" i="1"/>
  <c r="S63" i="1" s="1"/>
  <c r="R55" i="1"/>
  <c r="S55" i="1" s="1"/>
  <c r="R23" i="1"/>
  <c r="S23" i="1" s="1"/>
  <c r="R69" i="1"/>
  <c r="S69" i="1" s="1"/>
  <c r="R92" i="1"/>
  <c r="S92" i="1" s="1"/>
  <c r="R66" i="1"/>
  <c r="S66" i="1" s="1"/>
  <c r="Q61" i="1"/>
  <c r="S61" i="1" s="1"/>
  <c r="R113" i="1"/>
  <c r="S113" i="1" s="1"/>
  <c r="R121" i="1"/>
  <c r="S121" i="1" s="1"/>
  <c r="R82" i="1"/>
  <c r="S82" i="1" s="1"/>
  <c r="Q75" i="1"/>
  <c r="S75" i="1" s="1"/>
  <c r="R98" i="1"/>
  <c r="S98" i="1" s="1"/>
  <c r="R129" i="1"/>
  <c r="S129" i="1" s="1"/>
  <c r="Q12" i="1"/>
  <c r="S12" i="1" s="1"/>
  <c r="R112" i="1"/>
  <c r="S112" i="1" s="1"/>
  <c r="R106" i="1"/>
  <c r="S106" i="1" s="1"/>
  <c r="Q119" i="1"/>
  <c r="S119" i="1" s="1"/>
  <c r="Q122" i="1"/>
  <c r="S122" i="1" s="1"/>
  <c r="R28" i="1"/>
  <c r="S28" i="1" s="1"/>
  <c r="R42" i="1"/>
  <c r="S42" i="1" s="1"/>
  <c r="Q39" i="1"/>
  <c r="S39" i="1" s="1"/>
  <c r="R115" i="1"/>
  <c r="S115" i="1" s="1"/>
  <c r="R117" i="1"/>
  <c r="Q117" i="1"/>
  <c r="R94" i="1"/>
  <c r="S94" i="1" s="1"/>
  <c r="S33" i="1"/>
  <c r="R9" i="1"/>
  <c r="S9" i="1" s="1"/>
  <c r="R101" i="1"/>
  <c r="Q101" i="1"/>
  <c r="R100" i="1"/>
  <c r="S100" i="1" s="1"/>
  <c r="R36" i="1"/>
  <c r="S36" i="1" s="1"/>
  <c r="R54" i="1"/>
  <c r="S54" i="1" s="1"/>
  <c r="R108" i="1"/>
  <c r="S108" i="1" s="1"/>
  <c r="Q78" i="1"/>
  <c r="S78" i="1" s="1"/>
  <c r="Q70" i="1"/>
  <c r="S70" i="1" s="1"/>
  <c r="Q49" i="1"/>
  <c r="S49" i="1" s="1"/>
  <c r="R10" i="1"/>
  <c r="S10" i="1" s="1"/>
  <c r="R74" i="1"/>
  <c r="S74" i="1" s="1"/>
  <c r="R44" i="1"/>
  <c r="S44" i="1" s="1"/>
  <c r="Q124" i="1"/>
  <c r="S124" i="1" s="1"/>
  <c r="Q86" i="1"/>
  <c r="S86" i="1" s="1"/>
  <c r="S107" i="1"/>
  <c r="Q116" i="1"/>
  <c r="S116" i="1" s="1"/>
  <c r="Q20" i="1"/>
  <c r="S20" i="1" s="1"/>
  <c r="Q84" i="1"/>
  <c r="S84" i="1" s="1"/>
  <c r="S105" i="1"/>
  <c r="R52" i="1"/>
  <c r="S52" i="1" s="1"/>
  <c r="R17" i="1"/>
  <c r="S17" i="1" s="1"/>
  <c r="Q6" i="1"/>
  <c r="S6" i="1" s="1"/>
  <c r="R24" i="1"/>
  <c r="S24" i="1" s="1"/>
  <c r="R60" i="1"/>
  <c r="S60" i="1" s="1"/>
  <c r="R15" i="1"/>
  <c r="S15" i="1" s="1"/>
  <c r="R68" i="1"/>
  <c r="S68" i="1" s="1"/>
  <c r="R76" i="1"/>
  <c r="S76" i="1" s="1"/>
  <c r="Q38" i="1"/>
  <c r="S38" i="1" s="1"/>
  <c r="Q16" i="1"/>
  <c r="S16" i="1" s="1"/>
  <c r="R22" i="1"/>
  <c r="S22" i="1" s="1"/>
  <c r="Q18" i="1"/>
  <c r="S18" i="1" s="1"/>
  <c r="Q4" i="1"/>
  <c r="S4" i="1" s="1"/>
  <c r="Q8" i="1"/>
  <c r="S8" i="1" s="1"/>
  <c r="R14" i="1"/>
  <c r="S14" i="1" s="1"/>
  <c r="R13" i="1"/>
  <c r="S13" i="1" s="1"/>
  <c r="R21" i="1"/>
  <c r="S21" i="1" s="1"/>
  <c r="AU69" i="7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P2" i="1"/>
  <c r="O2" i="1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S101" i="1" l="1"/>
  <c r="S117" i="1"/>
  <c r="R2" i="1"/>
  <c r="Q2" i="1"/>
  <c r="S2" i="1" l="1"/>
  <c r="W2" i="1" l="1"/>
  <c r="X2" i="1"/>
  <c r="Z2" i="1" s="1"/>
  <c r="V2" i="1"/>
</calcChain>
</file>

<file path=xl/sharedStrings.xml><?xml version="1.0" encoding="utf-8"?>
<sst xmlns="http://schemas.openxmlformats.org/spreadsheetml/2006/main" count="875" uniqueCount="56">
  <si>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</si>
  <si>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</si>
  <si>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</si>
  <si>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</si>
  <si>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</si>
  <si>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</si>
  <si>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</si>
  <si>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</si>
  <si>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</si>
  <si>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</si>
  <si>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</si>
  <si>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</si>
  <si>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</si>
  <si>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</si>
  <si>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</si>
  <si>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</si>
  <si>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</si>
  <si>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</si>
  <si>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</si>
  <si>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</si>
  <si>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</si>
  <si>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</si>
  <si>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</si>
  <si>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</si>
  <si>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</si>
  <si>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</si>
  <si>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</si>
  <si>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</si>
  <si>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</si>
  <si>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</si>
  <si>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</si>
  <si>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</si>
  <si>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</si>
  <si>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</si>
  <si>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</si>
  <si>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</si>
  <si>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</si>
  <si>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</si>
  <si>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scale_weak_epyc_job_12817.out </t>
  </si>
  <si>
    <t xml:space="preserve">scale_weak_epyc_epyc004_2023-06-15_18-55-34.csv </t>
  </si>
  <si>
    <t>#N/A</t>
  </si>
  <si>
    <t xml:space="preserve">scale_weak_epyc_job_12818.out </t>
  </si>
  <si>
    <t xml:space="preserve">scale_weak_epyc_epyc005_2023-06-15_18-58-07.csv </t>
  </si>
  <si>
    <t xml:space="preserve">scale_weak_epyc_job_12819.out </t>
  </si>
  <si>
    <t xml:space="preserve">scale_weak_epyc_epyc004_2023-06-15_19-21-06.csv </t>
  </si>
  <si>
    <t xml:space="preserve">scale_weak_epyc_job_12820.out </t>
  </si>
  <si>
    <t xml:space="preserve">scale_weak_epyc_epyc004_2023-06-15_19-23-21.csv </t>
  </si>
  <si>
    <t xml:space="preserve">scale_weak_epyc_job_12829.out </t>
  </si>
  <si>
    <t xml:space="preserve">scale_weak_epyc_epyc007_2023-06-15_20-44-05.csv </t>
  </si>
  <si>
    <t>Average of total_time</t>
  </si>
  <si>
    <t xml:space="preserve">scale_weak_epyc_job_12830.out </t>
  </si>
  <si>
    <t xml:space="preserve">scale_weak_epyc_epyc007_2023-06-15_21-03-04.csv </t>
  </si>
  <si>
    <t xml:space="preserve">scale_weak_epyc_job_12850.out </t>
  </si>
  <si>
    <t xml:space="preserve">scale_weak_epyc_epyc002_2023-06-16_07-29-16.csv </t>
  </si>
  <si>
    <t>Average of t_io</t>
  </si>
  <si>
    <t>Average of t_io_accumulator_average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</si>
</sst>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[scalability_weak.xlsx]pivot!ExecutionsCount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pivot!$B$3:$B$6</c:f>
              <c:strCache>
                <c:ptCount val="1"/>
                <c:pt idx="0">
                  <c:v>1 - e1 - Average of total_time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pivot!$B$7:$B$20</c:f>
              <c:numCache>
                <c:formatCode>General</c:formatCode>
                <c:ptCount val="7"/>
                <c:pt idx="0">
                  <c:v>30.525682733333333</c:v>
                </c:pt>
                <c:pt idx="1">
                  <c:v>29.984817466666662</c:v>
                </c:pt>
                <c:pt idx="2">
                  <c:v>30.013099</c:v>
                </c:pt>
                <c:pt idx="3">
                  <c:v>30.02204166666667</c:v>
                </c:pt>
                <c:pt idx="4">
                  <c:v>30.441611533333333</c:v>
                </c:pt>
                <c:pt idx="5">
                  <c:v>30.395613066666666</c:v>
                </c:pt>
                <c:pt idx="6">
                  <c:v>33.595103533333337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9-4A39-B523-3C6EFF9C105E}"/>
            </c:ext>
          </c:extLst>
        </c:ser>
        <c:ser>
          <c:idx val="1"/>
          <c:order val="1"/>
          <c:tx>
            <c:strRef>
              <c:f>pivot!$C$3:$C$6</c:f>
              <c:strCache>
                <c:ptCount val="1"/>
                <c:pt idx="0">
                  <c:v>1 - e1 - Average of t_io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pivot!$C$7:$C$20</c:f>
              <c:numCache>
                <c:formatCode>General</c:formatCode>
                <c:ptCount val="7"/>
                <c:pt idx="0">
                  <c:v>8.9651466666666693E-2</c:v>
                </c:pt>
                <c:pt idx="1">
                  <c:v>0.13769226666666665</c:v>
                </c:pt>
                <c:pt idx="2">
                  <c:v>0.15689253333333336</c:v>
                </c:pt>
                <c:pt idx="3">
                  <c:v>0.25401326666666668</c:v>
                </c:pt>
                <c:pt idx="4">
                  <c:v>0.44608013333333341</c:v>
                </c:pt>
                <c:pt idx="5">
                  <c:v>0.78387806666666671</c:v>
                </c:pt>
                <c:pt idx="6">
                  <c:v>1.4255443999999999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F99-4A39-B523-3C6EFF9C105E}"/>
            </c:ext>
          </c:extLst>
        </c:ser>
        <c:ser>
          <c:idx val="2"/>
          <c:order val="2"/>
          <c:tx>
            <c:strRef>
              <c:f>pivot!$D$3:$D$6</c:f>
              <c:strCache>
                <c:ptCount val="1"/>
                <c:pt idx="0">
                  <c:v>1 - e1 - Average of t_io_accumulator_average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pivot!$D$7:$D$20</c:f>
              <c:numCache>
                <c:formatCode>General</c:formatCode>
                <c:ptCount val="7"/>
                <c:pt idx="0">
                  <c:v>0</c:v>
                </c:pt>
                <c:pt idx="1">
                  <c:v>8.8627133333333316E-2</c:v>
                </c:pt>
                <c:pt idx="2">
                  <c:v>8.2925133333333345E-2</c:v>
                </c:pt>
                <c:pt idx="3">
                  <c:v>0.12267006666666669</c:v>
                </c:pt>
                <c:pt idx="4">
                  <c:v>0.20134493333333334</c:v>
                </c:pt>
                <c:pt idx="5">
                  <c:v>0.3236280666666666</c:v>
                </c:pt>
                <c:pt idx="6">
                  <c:v>0.51706633333333329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C-4840-852C-8F41B5295AD2}"/>
            </c:ext>
          </c:extLst>
        </c:ser>
        <c:ser>
          <c:idx val="3"/>
          <c:order val="3"/>
          <c:tx>
            <c:strRef>
              <c:f>pivot!$E$3:$E$6</c:f>
              <c:strCache>
                <c:ptCount val="1"/>
                <c:pt idx="0">
                  <c:v>1 - i - Average of total_time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pivot!$E$7:$E$20</c:f>
              <c:numCache>
                <c:formatCode>General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6C-4840-852C-8F41B5295AD2}"/>
            </c:ext>
          </c:extLst>
        </c:ser>
        <c:ser>
          <c:idx val="4"/>
          <c:order val="4"/>
          <c:tx>
            <c:strRef>
              <c:f>pivot!$F$3:$F$6</c:f>
              <c:strCache>
                <c:ptCount val="1"/>
                <c:pt idx="0">
                  <c:v>1 - i - Average of t_io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pivot!$F$7:$F$20</c:f>
              <c:numCache>
                <c:formatCode>General</c:formatCode>
                <c:ptCount val="7"/>
                <c:pt idx="0">
                  <c:v>1.1535E-2</c:v>
                </c:pt>
                <c:pt idx="1">
                  <c:v>4.3709600000000001E-2</c:v>
                </c:pt>
                <c:pt idx="2">
                  <c:v>0.10842880000000002</c:v>
                </c:pt>
                <c:pt idx="3">
                  <c:v>0.12602859999999999</c:v>
                </c:pt>
                <c:pt idx="4">
                  <c:v>0.28021639999999998</c:v>
                </c:pt>
                <c:pt idx="5">
                  <c:v>0.45579560000000008</c:v>
                </c:pt>
                <c:pt idx="6">
                  <c:v>0.90869839999999991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6C-4840-852C-8F41B5295AD2}"/>
            </c:ext>
          </c:extLst>
        </c:ser>
        <c:ser>
          <c:idx val="5"/>
          <c:order val="5"/>
          <c:tx>
            <c:strRef>
              <c:f>pivot!$G$3:$G$6</c:f>
              <c:strCache>
                <c:ptCount val="1"/>
                <c:pt idx="0">
                  <c:v>1 - i - Average of t_io_accumulator_average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pivot!$G$7:$G$20</c:f>
              <c:numCache>
                <c:formatCode>General</c:formatCode>
                <c:ptCount val="7"/>
                <c:pt idx="0">
                  <c:v>0</c:v>
                </c:pt>
                <c:pt idx="1">
                  <c:v>1.4888599999999998E-2</c:v>
                </c:pt>
                <c:pt idx="2">
                  <c:v>1.3549200000000001E-2</c:v>
                </c:pt>
                <c:pt idx="3">
                  <c:v>1.3897800000000002E-2</c:v>
                </c:pt>
                <c:pt idx="4">
                  <c:v>2.4098600000000005E-2</c:v>
                </c:pt>
                <c:pt idx="5">
                  <c:v>2.3068200000000001E-2</c:v>
                </c:pt>
                <c:pt idx="6">
                  <c:v>2.9172799999999999E-2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6C-4840-852C-8F41B5295AD2}"/>
            </c:ext>
          </c:extLst>
        </c:ser>
        <c:ser>
          <c:idx val="6"/>
          <c:order val="6"/>
          <c:tx>
            <c:strRef>
              <c:f>pivot!$H$3:$H$6</c:f>
              <c:strCache>
                <c:ptCount val="1"/>
                <c:pt idx="0">
                  <c:v>64 - e1 - Average of total_time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pivot!$H$7:$H$20</c:f>
              <c:numCache>
                <c:formatCode>General</c:formatCode>
                <c:ptCount val="7"/>
                <c:pt idx="0">
                  <c:v>30.586608200000001</c:v>
                </c:pt>
                <c:pt idx="1">
                  <c:v>30.014563599999995</c:v>
                </c:pt>
                <c:pt idx="2">
                  <c:v>30.052242400000001</c:v>
                </c:pt>
                <c:pt idx="3">
                  <c:v>30.065840999999999</c:v>
                </c:pt>
                <c:pt idx="4">
                  <c:v>30.468610599999998</c:v>
                </c:pt>
                <c:pt idx="5">
                  <c:v>30.499797999999998</c:v>
                </c:pt>
                <c:pt idx="6">
                  <c:v>33.853098600000003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6C-4840-852C-8F41B5295AD2}"/>
            </c:ext>
          </c:extLst>
        </c:ser>
        <c:ser>
          <c:idx val="7"/>
          <c:order val="7"/>
          <c:tx>
            <c:strRef>
              <c:f>pivot!$I$3:$I$6</c:f>
              <c:strCache>
                <c:ptCount val="1"/>
                <c:pt idx="0">
                  <c:v>64 - e1 - Average of t_io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pivot!$I$7:$I$20</c:f>
              <c:numCache>
                <c:formatCode>General</c:formatCode>
                <c:ptCount val="7"/>
                <c:pt idx="0">
                  <c:v>9.0496599999999996E-2</c:v>
                </c:pt>
                <c:pt idx="1">
                  <c:v>0.16159240000000002</c:v>
                </c:pt>
                <c:pt idx="2">
                  <c:v>0.1801488</c:v>
                </c:pt>
                <c:pt idx="3">
                  <c:v>0.28030939999999999</c:v>
                </c:pt>
                <c:pt idx="4">
                  <c:v>0.47367759999999998</c:v>
                </c:pt>
                <c:pt idx="5">
                  <c:v>0.85004440000000003</c:v>
                </c:pt>
                <c:pt idx="6">
                  <c:v>1.5563036000000001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6C-4840-852C-8F41B5295AD2}"/>
            </c:ext>
          </c:extLst>
        </c:ser>
        <c:ser>
          <c:idx val="8"/>
          <c:order val="8"/>
          <c:tx>
            <c:strRef>
              <c:f>pivot!$J$3:$J$6</c:f>
              <c:strCache>
                <c:ptCount val="1"/>
                <c:pt idx="0">
                  <c:v>64 - e1 - Average of t_io_accumulator_average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pivot!$J$7:$J$20</c:f>
              <c:numCache>
                <c:formatCode>General</c:formatCode>
                <c:ptCount val="7"/>
                <c:pt idx="0">
                  <c:v>0</c:v>
                </c:pt>
                <c:pt idx="1">
                  <c:v>0.10778240000000001</c:v>
                </c:pt>
                <c:pt idx="2">
                  <c:v>9.4659799999999988E-2</c:v>
                </c:pt>
                <c:pt idx="3">
                  <c:v>0.13595660000000001</c:v>
                </c:pt>
                <c:pt idx="4">
                  <c:v>0.22142800000000001</c:v>
                </c:pt>
                <c:pt idx="5">
                  <c:v>0.38463060000000004</c:v>
                </c:pt>
                <c:pt idx="6">
                  <c:v>0.63425200000000004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6C-4840-852C-8F41B52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902928"/>
        <c:axId val="1144904848"/>
      </c:lineChart>
      <c:catAx>
        <c:axId val="11449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904848"/>
        <c:crosses val="autoZero"/>
        <c:auto val="1"/>
        <c:lblAlgn val="ctr"/>
        <c:lblOffset val="100"/>
        <c:noMultiLvlLbl val="0"/>
      </c:catAx>
      <c:valAx>
        <c:axId val="1144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9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times'!$B$3:$B$6</c:f>
              <c:strCache>
                <c:ptCount val="1"/>
                <c:pt idx="0">
                  <c:v>e1 - 100000 -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times'!$B$7:$B$20</c:f>
              <c:numCache>
                <c:formatCode>#,##0.00</c:formatCode>
                <c:ptCount val="7"/>
                <c:pt idx="0">
                  <c:v>30.540914099999991</c:v>
                </c:pt>
                <c:pt idx="1">
                  <c:v>29.992254000000003</c:v>
                </c:pt>
                <c:pt idx="2">
                  <c:v>30.022884849999997</c:v>
                </c:pt>
                <c:pt idx="3">
                  <c:v>30.032991500000001</c:v>
                </c:pt>
                <c:pt idx="4">
                  <c:v>30.448361299999998</c:v>
                </c:pt>
                <c:pt idx="5">
                  <c:v>30.421659299999998</c:v>
                </c:pt>
                <c:pt idx="6">
                  <c:v>33.659602300000003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CD8-8329-4F14B123E98F}"/>
            </c:ext>
          </c:extLst>
        </c:ser>
        <c:ser>
          <c:idx val="1"/>
          <c:order val="1"/>
          <c:tx>
            <c:strRef>
              <c:f>'pivot times'!$C$3:$C$6</c:f>
              <c:strCache>
                <c:ptCount val="1"/>
                <c:pt idx="0">
                  <c:v>e1 - 100000 -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times'!$C$7:$C$20</c:f>
              <c:numCache>
                <c:formatCode>General</c:formatCode>
                <c:ptCount val="7"/>
                <c:pt idx="0">
                  <c:v>5.7394323051275641E-2</c:v>
                </c:pt>
                <c:pt idx="1">
                  <c:v>6.0695851628754557E-2</c:v>
                </c:pt>
                <c:pt idx="2">
                  <c:v>6.0360651672184754E-2</c:v>
                </c:pt>
                <c:pt idx="3">
                  <c:v>0.16753499901716967</c:v>
                </c:pt>
                <c:pt idx="4">
                  <c:v>0.3092794298189574</c:v>
                </c:pt>
                <c:pt idx="5">
                  <c:v>0.25193912221091708</c:v>
                </c:pt>
                <c:pt idx="6">
                  <c:v>0.44850393834080227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1-4CD8-8329-4F14B123E98F}"/>
            </c:ext>
          </c:extLst>
        </c:ser>
        <c:ser>
          <c:idx val="2"/>
          <c:order val="2"/>
          <c:tx>
            <c:strRef>
              <c:f>'pivot times'!$D$3:$D$6</c:f>
              <c:strCache>
                <c:ptCount val="1"/>
                <c:pt idx="0">
                  <c:v>i - 0 -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times'!$D$7:$D$20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1-4CD8-8329-4F14B123E98F}"/>
            </c:ext>
          </c:extLst>
        </c:ser>
        <c:ser>
          <c:idx val="3"/>
          <c:order val="3"/>
          <c:tx>
            <c:strRef>
              <c:f>'pivot times'!$E$3:$E$6</c:f>
              <c:strCache>
                <c:ptCount val="1"/>
                <c:pt idx="0">
                  <c:v>i - 0 -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times'!$E$7:$E$20</c:f>
              <c:numCache>
                <c:formatCode>General</c:formatCode>
                <c:ptCount val="7"/>
                <c:pt idx="0">
                  <c:v>1.0530209875707834E-3</c:v>
                </c:pt>
                <c:pt idx="1">
                  <c:v>1.0931910526547831E-2</c:v>
                </c:pt>
                <c:pt idx="2">
                  <c:v>8.0558087669954051E-2</c:v>
                </c:pt>
                <c:pt idx="3">
                  <c:v>7.4850709709682502E-3</c:v>
                </c:pt>
                <c:pt idx="4">
                  <c:v>7.0926082901574192E-2</c:v>
                </c:pt>
                <c:pt idx="5">
                  <c:v>6.7991912413172637E-2</c:v>
                </c:pt>
                <c:pt idx="6">
                  <c:v>3.2750214212418235E-2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1-4CD8-8329-4F14B123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calc'!$B$4:$B$6</c:f>
              <c:strCache>
                <c:ptCount val="1"/>
                <c:pt idx="0">
                  <c:v>e1 - 100000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calc'!$B$7:$B$20</c:f>
              <c:numCache>
                <c:formatCode>#,##0.00</c:formatCode>
                <c:ptCount val="7"/>
                <c:pt idx="0">
                  <c:v>30.540914099999991</c:v>
                </c:pt>
                <c:pt idx="1">
                  <c:v>29.992254000000003</c:v>
                </c:pt>
                <c:pt idx="2">
                  <c:v>30.022884849999997</c:v>
                </c:pt>
                <c:pt idx="3">
                  <c:v>30.032991500000001</c:v>
                </c:pt>
                <c:pt idx="4">
                  <c:v>30.448361299999998</c:v>
                </c:pt>
                <c:pt idx="5">
                  <c:v>30.421659299999998</c:v>
                </c:pt>
                <c:pt idx="6">
                  <c:v>33.659602300000003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B-441C-B11D-4F1DDF3AF80D}"/>
            </c:ext>
          </c:extLst>
        </c:ser>
        <c:ser>
          <c:idx val="1"/>
          <c:order val="1"/>
          <c:tx>
            <c:strRef>
              <c:f>'pivot calc'!$C$4:$C$6</c:f>
              <c:strCache>
                <c:ptCount val="1"/>
                <c:pt idx="0">
                  <c:v>i - 0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calc'!$C$7:$C$20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B-441C-B11D-4F1DDF3A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</xdr:row>
      <xdr:rowOff>171450</xdr:rowOff>
    </xdr:from>
    <xdr:to>
      <xdr:col>68</xdr:col>
      <xdr:colOff>2076450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263E-F66E-7A5E-3F91-19ED48A2C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438150</xdr:colOff>
      <xdr:row>2</xdr:row>
      <xdr:rowOff>9525</xdr:rowOff>
    </xdr:from>
    <xdr:to>
      <xdr:col>39</xdr:col>
      <xdr:colOff>333375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</xdr:row>
      <xdr:rowOff>161924</xdr:rowOff>
    </xdr:from>
    <xdr:to>
      <xdr:col>42</xdr:col>
      <xdr:colOff>190500</xdr:colOff>
      <xdr:row>49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093.329928240739" createdVersion="8" refreshedVersion="8" minRefreshableVersion="3" recordCount="267" xr:uid="{8E86EB5A-5E84-4D03-A770-AC8FDED1C9B9}">
  <cacheSource type="worksheet">
    <worksheetSource name="TableOMP"/>
  </cacheSource>
  <cacheFields count="19">
    <cacheField name="action" numFmtId="0">
      <sharedItems containsBlank="1" count="6">
        <s v="e1"/>
        <s v="i"/>
        <m u="1"/>
        <s v="e3" u="1"/>
        <s v="e0" u="1"/>
        <s v="e2" u="1"/>
      </sharedItems>
    </cacheField>
    <cacheField name="world_size" numFmtId="0">
      <sharedItems containsSemiMixedTypes="0" containsString="0" containsNumber="1" containsInteger="1" minValue="100" maxValue="289631" count="35">
        <n v="100"/>
        <n v="141"/>
        <n v="200"/>
        <n v="283"/>
        <n v="400"/>
        <n v="566"/>
        <n v="800"/>
        <n v="1131"/>
        <n v="1600"/>
        <n v="2263"/>
        <n v="3200"/>
        <n v="4525"/>
        <n v="6400"/>
        <n v="9051"/>
        <n v="12800"/>
        <n v="18102"/>
        <n v="25600"/>
        <n v="36204"/>
        <n v="51200"/>
        <n v="72408"/>
        <n v="102400"/>
        <n v="144815"/>
        <n v="204800"/>
        <n v="289631"/>
        <n v="4000"/>
        <n v="5657"/>
        <n v="8000"/>
        <n v="11314"/>
        <n v="16000"/>
        <n v="22627"/>
        <n v="32000"/>
        <n v="1000" u="1"/>
        <n v="50000" u="1"/>
        <n v="30000" u="1"/>
        <n v="10000" u="1"/>
      </sharedItems>
    </cacheField>
    <cacheField name="number_of_steps" numFmtId="0">
      <sharedItems containsSemiMixedTypes="0" containsString="0" containsNumber="1" containsInteger="1" minValue="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/>
        <n v="1" u="1"/>
      </sharedItems>
    </cacheField>
    <cacheField name="mpi_size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32"/>
        <n v="64"/>
        <n v="53" u="1"/>
        <n v="33" u="1"/>
        <n v="46" u="1"/>
        <n v="29" u="1"/>
        <n v="59" u="1"/>
        <n v="39" u="1"/>
        <n v="52" u="1"/>
        <n v="45" u="1"/>
        <n v="58" u="1"/>
        <n v="38" u="1"/>
        <n v="25" u="1"/>
        <n v="51" u="1"/>
        <n v="44" u="1"/>
        <n v="28" u="1"/>
        <n v="57" u="1"/>
        <n v="37" u="1"/>
        <n v="50" u="1"/>
        <n v="31" u="1"/>
        <n v="63" u="1"/>
        <n v="43" u="1"/>
        <n v="56" u="1"/>
        <n v="36" u="1"/>
        <n v="49" u="1"/>
        <n v="62" u="1"/>
        <n v="42" u="1"/>
        <n v="27" u="1"/>
        <n v="55" u="1"/>
        <n v="35" u="1"/>
        <n v="48" u="1"/>
        <n v="30" u="1"/>
        <n v="61" u="1"/>
        <n v="41" u="1"/>
        <n v="54" u="1"/>
        <n v="34" u="1"/>
        <n v="47" u="1"/>
        <n v="60" u="1"/>
        <n v="40" u="1"/>
        <n v="26" u="1"/>
      </sharedItems>
    </cacheField>
    <cacheField name="omp_get_max_threads" numFmtId="0">
      <sharedItems containsSemiMixedTypes="0" containsString="0" containsNumber="1" containsInteger="1" minValue="1" maxValue="64" count="2">
        <n v="1"/>
        <n v="64"/>
      </sharedItems>
    </cacheField>
    <cacheField name="total_time" numFmtId="0">
      <sharedItems containsSemiMixedTypes="0" containsString="0" containsNumber="1" minValue="1.0358940000000001" maxValue="486.71338200000002"/>
    </cacheField>
    <cacheField name="t_io" numFmtId="0">
      <sharedItems containsSemiMixedTypes="0" containsString="0" containsNumber="1" minValue="1.438E-3" maxValue="336.93731600000001"/>
    </cacheField>
    <cacheField name="t_io_accumulator" numFmtId="0">
      <sharedItems containsSemiMixedTypes="0" containsString="0" containsNumber="1" minValue="0" maxValue="412.68453099999999"/>
    </cacheField>
    <cacheField name="t_io_accumulator_average" numFmtId="0">
      <sharedItems containsSemiMixedTypes="0" containsString="0" containsNumber="1" minValue="0" maxValue="17.942806000000001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/>
    </cacheField>
    <cacheField name="StdDev" numFmtId="0">
      <sharedItems/>
    </cacheField>
    <cacheField name="Low" numFmtId="0">
      <sharedItems/>
    </cacheField>
    <cacheField name="High" numFmtId="0">
      <sharedItems/>
    </cacheField>
    <cacheField name="Pick" numFmtId="0">
      <sharedItems containsMixedTypes="1" containsNumber="1" containsInteger="1" minValue="0" maxValue="1" count="3">
        <e v="#N/A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n v="100"/>
    <x v="0"/>
    <x v="0"/>
    <x v="0"/>
    <n v="1.1043670000000001"/>
    <n v="4.8568E-2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586690000000001"/>
    <n v="5.6410000000000002E-3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592090000000001"/>
    <n v="5.6680000000000003E-3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66071"/>
    <n v="1.1214999999999999E-2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1"/>
    <n v="100"/>
    <x v="0"/>
    <x v="1"/>
    <x v="0"/>
    <n v="1.066058"/>
    <n v="1.0312E-2"/>
    <n v="4.9820000000000003E-3"/>
    <n v="4.9820000000000003E-3"/>
    <s v="4"/>
    <s v="scale_weak_epyc_job_12817.out "/>
    <s v="scale_weak_epyc_epyc004_2023-06-15_18-55-34.csv "/>
    <s v="e1 141 100 100000 1 2"/>
    <e v="#N/A"/>
    <e v="#N/A"/>
    <e v="#N/A"/>
    <e v="#N/A"/>
    <x v="0"/>
  </r>
  <r>
    <x v="0"/>
    <x v="2"/>
    <n v="100"/>
    <x v="0"/>
    <x v="2"/>
    <x v="0"/>
    <n v="1.0871580000000001"/>
    <n v="2.4514999999999999E-2"/>
    <n v="1.5893000000000001E-2"/>
    <n v="7.9459999999999999E-3"/>
    <s v="4"/>
    <s v="scale_weak_epyc_job_12817.out "/>
    <s v="scale_weak_epyc_epyc004_2023-06-15_18-55-34.csv "/>
    <s v="e1 200 100 100000 1 3"/>
    <e v="#N/A"/>
    <e v="#N/A"/>
    <e v="#N/A"/>
    <e v="#N/A"/>
    <x v="0"/>
  </r>
  <r>
    <x v="0"/>
    <x v="3"/>
    <n v="100"/>
    <x v="0"/>
    <x v="3"/>
    <x v="0"/>
    <n v="1.1148769999999999"/>
    <n v="3.5449000000000001E-2"/>
    <n v="1.9127999999999999E-2"/>
    <n v="6.3759999999999997E-3"/>
    <s v="4"/>
    <s v="scale_weak_epyc_job_12817.out "/>
    <s v="scale_weak_epyc_epyc004_2023-06-15_18-55-34.csv "/>
    <s v="e1 283 100 100000 1 4"/>
    <e v="#N/A"/>
    <e v="#N/A"/>
    <e v="#N/A"/>
    <e v="#N/A"/>
    <x v="0"/>
  </r>
  <r>
    <x v="0"/>
    <x v="4"/>
    <n v="100"/>
    <x v="0"/>
    <x v="4"/>
    <x v="0"/>
    <n v="1.1392800000000001"/>
    <n v="3.7097999999999999E-2"/>
    <n v="2.9397E-2"/>
    <n v="7.3489999999999996E-3"/>
    <s v="4"/>
    <s v="scale_weak_epyc_job_12817.out "/>
    <s v="scale_weak_epyc_epyc004_2023-06-15_18-55-34.csv "/>
    <s v="e1 400 100 100000 1 5"/>
    <e v="#N/A"/>
    <e v="#N/A"/>
    <e v="#N/A"/>
    <e v="#N/A"/>
    <x v="0"/>
  </r>
  <r>
    <x v="0"/>
    <x v="5"/>
    <n v="100"/>
    <x v="0"/>
    <x v="5"/>
    <x v="0"/>
    <n v="1.155745"/>
    <n v="1.4529E-2"/>
    <n v="3.7727999999999998E-2"/>
    <n v="7.5459999999999998E-3"/>
    <s v="4"/>
    <s v="scale_weak_epyc_job_12817.out "/>
    <s v="scale_weak_epyc_epyc004_2023-06-15_18-55-34.csv "/>
    <s v="e1 566 100 100000 1 6"/>
    <e v="#N/A"/>
    <e v="#N/A"/>
    <e v="#N/A"/>
    <e v="#N/A"/>
    <x v="0"/>
  </r>
  <r>
    <x v="0"/>
    <x v="6"/>
    <n v="100"/>
    <x v="0"/>
    <x v="6"/>
    <x v="0"/>
    <n v="1.2342960000000001"/>
    <n v="1.7101999999999999E-2"/>
    <n v="4.7980000000000002E-2"/>
    <n v="7.9970000000000006E-3"/>
    <s v="4"/>
    <s v="scale_weak_epyc_job_12817.out "/>
    <s v="scale_weak_epyc_epyc004_2023-06-15_18-55-34.csv "/>
    <s v="e1 800 100 100000 1 7"/>
    <e v="#N/A"/>
    <e v="#N/A"/>
    <e v="#N/A"/>
    <e v="#N/A"/>
    <x v="0"/>
  </r>
  <r>
    <x v="0"/>
    <x v="7"/>
    <n v="100"/>
    <x v="0"/>
    <x v="7"/>
    <x v="0"/>
    <n v="1.3696200000000001"/>
    <n v="4.0460000000000003E-2"/>
    <n v="5.5351999999999998E-2"/>
    <n v="7.9070000000000008E-3"/>
    <s v="4"/>
    <s v="scale_weak_epyc_job_12817.out "/>
    <s v="scale_weak_epyc_epyc004_2023-06-15_18-55-34.csv "/>
    <s v="e1 1131 100 100000 1 8"/>
    <e v="#N/A"/>
    <e v="#N/A"/>
    <e v="#N/A"/>
    <e v="#N/A"/>
    <x v="0"/>
  </r>
  <r>
    <x v="0"/>
    <x v="8"/>
    <n v="100"/>
    <x v="0"/>
    <x v="8"/>
    <x v="0"/>
    <n v="1.6110869999999999"/>
    <n v="5.1695999999999999E-2"/>
    <n v="8.4570999999999993E-2"/>
    <n v="1.0571000000000001E-2"/>
    <s v="4"/>
    <s v="scale_weak_epyc_job_12817.out "/>
    <s v="scale_weak_epyc_epyc004_2023-06-15_18-55-34.csv "/>
    <s v="e1 1600 100 100000 1 9"/>
    <e v="#N/A"/>
    <e v="#N/A"/>
    <e v="#N/A"/>
    <e v="#N/A"/>
    <x v="0"/>
  </r>
  <r>
    <x v="0"/>
    <x v="9"/>
    <n v="100"/>
    <x v="0"/>
    <x v="9"/>
    <x v="0"/>
    <n v="1.9882629999999999"/>
    <n v="3.9022000000000001E-2"/>
    <n v="0.12822800000000001"/>
    <n v="1.4248E-2"/>
    <s v="4"/>
    <s v="scale_weak_epyc_job_12817.out "/>
    <s v="scale_weak_epyc_epyc004_2023-06-15_18-55-34.csv "/>
    <s v="e1 2263 100 100000 1 10"/>
    <e v="#N/A"/>
    <e v="#N/A"/>
    <e v="#N/A"/>
    <e v="#N/A"/>
    <x v="0"/>
  </r>
  <r>
    <x v="0"/>
    <x v="10"/>
    <n v="100"/>
    <x v="0"/>
    <x v="10"/>
    <x v="0"/>
    <n v="2.7216230000000001"/>
    <n v="4.8294999999999998E-2"/>
    <n v="0.207038"/>
    <n v="2.0704E-2"/>
    <s v="4"/>
    <s v="scale_weak_epyc_job_12817.out "/>
    <s v="scale_weak_epyc_epyc004_2023-06-15_18-55-34.csv "/>
    <s v="e1 3200 100 100000 1 11"/>
    <e v="#N/A"/>
    <e v="#N/A"/>
    <e v="#N/A"/>
    <e v="#N/A"/>
    <x v="0"/>
  </r>
  <r>
    <x v="0"/>
    <x v="11"/>
    <n v="100"/>
    <x v="0"/>
    <x v="11"/>
    <x v="0"/>
    <n v="4.0882949999999996"/>
    <n v="6.7534999999999998E-2"/>
    <n v="0.34063199999999999"/>
    <n v="3.0967000000000001E-2"/>
    <s v="4"/>
    <s v="scale_weak_epyc_job_12817.out "/>
    <s v="scale_weak_epyc_epyc004_2023-06-15_18-55-34.csv "/>
    <s v="e1 4525 100 100000 1 12"/>
    <e v="#N/A"/>
    <e v="#N/A"/>
    <e v="#N/A"/>
    <e v="#N/A"/>
    <x v="0"/>
  </r>
  <r>
    <x v="0"/>
    <x v="12"/>
    <n v="100"/>
    <x v="0"/>
    <x v="12"/>
    <x v="0"/>
    <n v="6.704332"/>
    <n v="0.13672200000000001"/>
    <n v="0.87209499999999995"/>
    <n v="7.2675000000000003E-2"/>
    <s v="4"/>
    <s v="scale_weak_epyc_job_12817.out "/>
    <s v="scale_weak_epyc_epyc004_2023-06-15_18-55-34.csv "/>
    <s v="e1 6400 100 100000 1 13"/>
    <e v="#N/A"/>
    <e v="#N/A"/>
    <e v="#N/A"/>
    <e v="#N/A"/>
    <x v="0"/>
  </r>
  <r>
    <x v="0"/>
    <x v="13"/>
    <n v="100"/>
    <x v="0"/>
    <x v="13"/>
    <x v="0"/>
    <n v="11.445869999999999"/>
    <n v="0.183698"/>
    <n v="1.1845479999999999"/>
    <n v="9.1119000000000006E-2"/>
    <s v="4"/>
    <s v="scale_weak_epyc_job_12817.out "/>
    <s v="scale_weak_epyc_epyc004_2023-06-15_18-55-34.csv "/>
    <s v="e1 9051 100 100000 1 14"/>
    <e v="#N/A"/>
    <e v="#N/A"/>
    <e v="#N/A"/>
    <e v="#N/A"/>
    <x v="0"/>
  </r>
  <r>
    <x v="0"/>
    <x v="14"/>
    <n v="100"/>
    <x v="0"/>
    <x v="14"/>
    <x v="0"/>
    <n v="20.788136000000002"/>
    <n v="0.38081300000000001"/>
    <n v="2.706871"/>
    <n v="0.19334799999999999"/>
    <s v="4"/>
    <s v="scale_weak_epyc_job_12817.out "/>
    <s v="scale_weak_epyc_epyc004_2023-06-15_18-55-34.csv "/>
    <s v="e1 12800 100 100000 1 15"/>
    <e v="#N/A"/>
    <e v="#N/A"/>
    <e v="#N/A"/>
    <e v="#N/A"/>
    <x v="0"/>
  </r>
  <r>
    <x v="0"/>
    <x v="15"/>
    <n v="100"/>
    <x v="0"/>
    <x v="15"/>
    <x v="0"/>
    <n v="39.055228"/>
    <n v="1.688869"/>
    <n v="4.2339200000000003"/>
    <n v="0.28226099999999998"/>
    <s v="4"/>
    <s v="scale_weak_epyc_job_12817.out "/>
    <s v="scale_weak_epyc_epyc004_2023-06-15_18-55-34.csv "/>
    <s v="e1 18102 100 100000 1 16"/>
    <e v="#N/A"/>
    <e v="#N/A"/>
    <e v="#N/A"/>
    <e v="#N/A"/>
    <x v="0"/>
  </r>
  <r>
    <x v="0"/>
    <x v="16"/>
    <n v="100"/>
    <x v="0"/>
    <x v="16"/>
    <x v="0"/>
    <n v="72.201008000000002"/>
    <n v="1.4937450000000001"/>
    <n v="5.8487679999999997"/>
    <n v="0.36554799999999998"/>
    <s v="4"/>
    <s v="scale_weak_epyc_job_12817.out "/>
    <s v="scale_weak_epyc_epyc004_2023-06-15_18-55-34.csv "/>
    <s v="e1 25600 100 100000 1 17"/>
    <e v="#N/A"/>
    <e v="#N/A"/>
    <e v="#N/A"/>
    <e v="#N/A"/>
    <x v="0"/>
  </r>
  <r>
    <x v="0"/>
    <x v="17"/>
    <n v="100"/>
    <x v="0"/>
    <x v="17"/>
    <x v="0"/>
    <n v="134.61483699999999"/>
    <n v="2.0288339999999998"/>
    <n v="15.196529"/>
    <n v="0.89391299999999996"/>
    <s v="4"/>
    <s v="scale_weak_epyc_job_12817.out "/>
    <s v="scale_weak_epyc_epyc004_2023-06-15_18-55-34.csv "/>
    <s v="e1 36204 100 100000 1 18"/>
    <e v="#N/A"/>
    <e v="#N/A"/>
    <e v="#N/A"/>
    <e v="#N/A"/>
    <x v="0"/>
  </r>
  <r>
    <x v="0"/>
    <x v="18"/>
    <n v="100"/>
    <x v="0"/>
    <x v="18"/>
    <x v="0"/>
    <n v="256.11184800000001"/>
    <n v="3.3449089999999999"/>
    <n v="21.307680000000001"/>
    <n v="1.1837599999999999"/>
    <s v="4"/>
    <s v="scale_weak_epyc_job_12817.out "/>
    <s v="scale_weak_epyc_epyc004_2023-06-15_18-55-34.csv "/>
    <s v="e1 51200 100 100000 1 19"/>
    <e v="#N/A"/>
    <e v="#N/A"/>
    <e v="#N/A"/>
    <e v="#N/A"/>
    <x v="0"/>
  </r>
  <r>
    <x v="0"/>
    <x v="19"/>
    <n v="100"/>
    <x v="0"/>
    <x v="19"/>
    <x v="0"/>
    <n v="486.71338200000002"/>
    <n v="6.3161129999999996"/>
    <n v="38.090020000000003"/>
    <n v="2.0047380000000001"/>
    <s v="4"/>
    <s v="scale_weak_epyc_job_12817.out "/>
    <s v="scale_weak_epyc_epyc004_2023-06-15_18-55-34.csv "/>
    <s v="e1 72408 100 100000 1 20"/>
    <e v="#N/A"/>
    <e v="#N/A"/>
    <e v="#N/A"/>
    <e v="#N/A"/>
    <x v="0"/>
  </r>
  <r>
    <x v="1"/>
    <x v="0"/>
    <n v="0"/>
    <x v="1"/>
    <x v="0"/>
    <x v="0"/>
    <n v="1.0470619999999999"/>
    <n v="3.0569999999999998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0358940000000001"/>
    <n v="1.6249999999999999E-3"/>
    <n v="1.0430000000000001E-3"/>
    <n v="1.0430000000000001E-3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38216"/>
    <n v="1.8090000000000001E-3"/>
    <n v="1.8240000000000001E-3"/>
    <n v="9.1200000000000005E-4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505739999999999"/>
    <n v="1.8209999999999999E-3"/>
    <n v="2.232E-3"/>
    <n v="7.4399999999999998E-4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679080000000001"/>
    <n v="2.6610000000000002E-3"/>
    <n v="6.0130000000000001E-3"/>
    <n v="1.503E-3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53639"/>
    <n v="3.1089999999999998E-3"/>
    <n v="5.9690000000000003E-3"/>
    <n v="1.194E-3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869310000000001"/>
    <n v="3.5969999999999999E-3"/>
    <n v="4.0559999999999997E-3"/>
    <n v="6.7599999999999995E-4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89369"/>
    <n v="3.5370000000000002E-3"/>
    <n v="7.7939999999999997E-3"/>
    <n v="1.1130000000000001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3980000000001"/>
    <n v="5.352E-3"/>
    <n v="7.7270000000000004E-3"/>
    <n v="9.6599999999999995E-4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26417"/>
    <n v="1.4164E-2"/>
    <n v="9.4599999999999997E-3"/>
    <n v="1.0510000000000001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31035"/>
    <n v="1.3295E-2"/>
    <n v="9.2420000000000002E-3"/>
    <n v="9.2400000000000002E-4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161046"/>
    <n v="2.5547E-2"/>
    <n v="2.8420999999999998E-2"/>
    <n v="2.5839999999999999E-3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2414160000000001"/>
    <n v="5.6285000000000002E-2"/>
    <n v="3.4182999999999998E-2"/>
    <n v="2.849E-3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293309"/>
    <n v="8.4583000000000005E-2"/>
    <n v="0.146145"/>
    <n v="1.1242E-2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4665550000000001"/>
    <n v="0.156669"/>
    <n v="0.21302099999999999"/>
    <n v="1.5216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7853969999999999"/>
    <n v="0.317801"/>
    <n v="0.43418400000000001"/>
    <n v="2.8946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2.4054090000000001"/>
    <n v="0.61494899999999997"/>
    <n v="0.77458700000000003"/>
    <n v="4.8411999999999997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3.5756250000000001"/>
    <n v="1.2108890000000001"/>
    <n v="1.3902429999999999"/>
    <n v="8.1779000000000004E-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5.6504779999999997"/>
    <n v="2.2734730000000001"/>
    <n v="2.8858809999999999"/>
    <n v="0.160327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0.049576999999999"/>
    <n v="4.6764770000000002"/>
    <n v="5.505916"/>
    <n v="0.28978500000000001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19.293481"/>
    <n v="10.114602"/>
    <n v="11.97481"/>
    <n v="0.59874000000000005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1"/>
    <n v="0"/>
    <x v="1"/>
    <x v="21"/>
    <x v="0"/>
    <n v="40.651629"/>
    <n v="21.630703"/>
    <n v="24.793455000000002"/>
    <n v="1.1806410000000001"/>
    <s v="5"/>
    <s v="scale_weak_epyc_job_12818.out "/>
    <s v="scale_weak_epyc_epyc005_2023-06-15_18-58-07.csv "/>
    <s v="i 144815 0 0 1 22"/>
    <e v="#N/A"/>
    <e v="#N/A"/>
    <e v="#N/A"/>
    <e v="#N/A"/>
    <x v="0"/>
  </r>
  <r>
    <x v="1"/>
    <x v="22"/>
    <n v="0"/>
    <x v="1"/>
    <x v="22"/>
    <x v="0"/>
    <n v="102.27620899999999"/>
    <n v="68.892443999999998"/>
    <n v="61.048924999999997"/>
    <n v="2.7749510000000002"/>
    <s v="5"/>
    <s v="scale_weak_epyc_job_12818.out "/>
    <s v="scale_weak_epyc_epyc005_2023-06-15_18-58-07.csv "/>
    <s v="i 204800 0 0 1 23"/>
    <e v="#N/A"/>
    <e v="#N/A"/>
    <e v="#N/A"/>
    <e v="#N/A"/>
    <x v="0"/>
  </r>
  <r>
    <x v="1"/>
    <x v="23"/>
    <n v="0"/>
    <x v="1"/>
    <x v="23"/>
    <x v="0"/>
    <n v="401.35363599999999"/>
    <n v="336.93731600000001"/>
    <n v="382.62365599999998"/>
    <n v="16.635811"/>
    <s v="5"/>
    <s v="scale_weak_epyc_job_12818.out "/>
    <s v="scale_weak_epyc_epyc005_2023-06-15_18-58-07.csv "/>
    <s v="i 289631 0 0 1 24"/>
    <e v="#N/A"/>
    <e v="#N/A"/>
    <e v="#N/A"/>
    <e v="#N/A"/>
    <x v="0"/>
  </r>
  <r>
    <x v="1"/>
    <x v="0"/>
    <n v="0"/>
    <x v="1"/>
    <x v="0"/>
    <x v="0"/>
    <n v="1.045404"/>
    <n v="2.2239999999999998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0363599999999999"/>
    <n v="1.508E-3"/>
    <n v="7.5500000000000003E-4"/>
    <n v="7.5500000000000003E-4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403709999999999"/>
    <n v="1.438E-3"/>
    <n v="1.3879999999999999E-3"/>
    <n v="6.9399999999999996E-4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43558"/>
    <n v="1.872E-3"/>
    <n v="3.398E-3"/>
    <n v="1.1329999999999999E-3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50592"/>
    <n v="2.6740000000000002E-3"/>
    <n v="5.7540000000000004E-3"/>
    <n v="1.438E-3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59712"/>
    <n v="2.575E-3"/>
    <n v="5.3790000000000001E-3"/>
    <n v="1.0759999999999999E-3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77693"/>
    <n v="3.437E-3"/>
    <n v="7.1789999999999996E-3"/>
    <n v="1.196E-3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628979999999999"/>
    <n v="5.5019999999999999E-3"/>
    <n v="1.1434E-2"/>
    <n v="1.6329999999999999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5470000000001"/>
    <n v="5.5820000000000002E-3"/>
    <n v="6.1869999999999998E-3"/>
    <n v="7.7300000000000003E-4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20269"/>
    <n v="1.0017E-2"/>
    <n v="2.0573999999999999E-2"/>
    <n v="2.2859999999999998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27553"/>
    <n v="1.6279999999999999E-2"/>
    <n v="2.1536E-2"/>
    <n v="2.1540000000000001E-3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1754690000000001"/>
    <n v="3.1988000000000003E-2"/>
    <n v="6.1677999999999997E-2"/>
    <n v="5.607E-3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240108"/>
    <n v="4.9576000000000002E-2"/>
    <n v="4.5901999999999998E-2"/>
    <n v="3.8249999999999998E-3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321593"/>
    <n v="8.9320999999999998E-2"/>
    <n v="0.107264"/>
    <n v="8.2509999999999997E-3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4887699999999999"/>
    <n v="0.16595599999999999"/>
    <n v="0.162076"/>
    <n v="1.1577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8288720000000001"/>
    <n v="0.32147900000000001"/>
    <n v="0.30077799999999999"/>
    <n v="2.0052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3.2415280000000002"/>
    <n v="1.1372340000000001"/>
    <n v="0.92391000000000001"/>
    <n v="5.7743999999999997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4.7356889999999998"/>
    <n v="1.3839170000000001"/>
    <n v="2.0153829999999999"/>
    <n v="0.11855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6.713374"/>
    <n v="2.8959630000000001"/>
    <n v="2.4684949999999999"/>
    <n v="0.13713900000000001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1.639747"/>
    <n v="5.223039"/>
    <n v="5.1993580000000001"/>
    <n v="0.27365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22.817648999999999"/>
    <n v="10.692543000000001"/>
    <n v="10.652994"/>
    <n v="0.53264999999999996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1"/>
    <n v="0"/>
    <x v="1"/>
    <x v="21"/>
    <x v="0"/>
    <n v="42.612777000000001"/>
    <n v="23.146661000000002"/>
    <n v="24.411111999999999"/>
    <n v="1.162434"/>
    <s v="5"/>
    <s v="scale_weak_epyc_job_12818.out "/>
    <s v="scale_weak_epyc_epyc005_2023-06-15_18-58-07.csv "/>
    <s v="i 144815 0 0 1 22"/>
    <e v="#N/A"/>
    <e v="#N/A"/>
    <e v="#N/A"/>
    <e v="#N/A"/>
    <x v="0"/>
  </r>
  <r>
    <x v="1"/>
    <x v="22"/>
    <n v="0"/>
    <x v="1"/>
    <x v="22"/>
    <x v="0"/>
    <n v="138.59003999999999"/>
    <n v="95.892439999999993"/>
    <n v="47.450896"/>
    <n v="2.1568589999999999"/>
    <s v="5"/>
    <s v="scale_weak_epyc_job_12818.out "/>
    <s v="scale_weak_epyc_epyc005_2023-06-15_18-58-07.csv "/>
    <s v="i 204800 0 0 1 23"/>
    <e v="#N/A"/>
    <e v="#N/A"/>
    <e v="#N/A"/>
    <e v="#N/A"/>
    <x v="0"/>
  </r>
  <r>
    <x v="1"/>
    <x v="23"/>
    <n v="0"/>
    <x v="1"/>
    <x v="23"/>
    <x v="0"/>
    <n v="315.192047"/>
    <n v="253.90576899999999"/>
    <n v="412.68453099999999"/>
    <n v="17.942806000000001"/>
    <s v="5"/>
    <s v="scale_weak_epyc_job_12818.out "/>
    <s v="scale_weak_epyc_epyc005_2023-06-15_18-58-07.csv "/>
    <s v="i 289631 0 0 1 24"/>
    <e v="#N/A"/>
    <e v="#N/A"/>
    <e v="#N/A"/>
    <e v="#N/A"/>
    <x v="0"/>
  </r>
  <r>
    <x v="1"/>
    <x v="0"/>
    <n v="0"/>
    <x v="1"/>
    <x v="0"/>
    <x v="0"/>
    <n v="1.0391349999999999"/>
    <n v="3.3370000000000001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178372"/>
    <n v="0.145181"/>
    <n v="6.38E-4"/>
    <n v="6.38E-4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43007"/>
    <n v="1.9350000000000001E-3"/>
    <n v="2.114E-3"/>
    <n v="1.057E-3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600879999999999"/>
    <n v="2.3419999999999999E-3"/>
    <n v="1.653E-3"/>
    <n v="5.5099999999999995E-4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504929999999999"/>
    <n v="3.1059999999999998E-3"/>
    <n v="3.6649999999999999E-3"/>
    <n v="9.1600000000000004E-4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671409999999999"/>
    <n v="2.6289999999999998E-3"/>
    <n v="4.5149999999999999E-3"/>
    <n v="9.0300000000000005E-4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677479999999999"/>
    <n v="3.6549999999999998E-3"/>
    <n v="8.2089999999999993E-3"/>
    <n v="1.3680000000000001E-3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92632"/>
    <n v="4.6430000000000004E-3"/>
    <n v="8.371E-3"/>
    <n v="1.196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0169999999999"/>
    <n v="7.3980000000000001E-3"/>
    <n v="1.0245000000000001E-2"/>
    <n v="1.281E-3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312169999999999"/>
    <n v="8.6789999999999992E-3"/>
    <n v="1.2403000000000001E-2"/>
    <n v="1.3780000000000001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449339999999999"/>
    <n v="1.4357999999999999E-2"/>
    <n v="1.2584E-2"/>
    <n v="1.258E-3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301145"/>
    <n v="0.15131"/>
    <n v="0.73095100000000002"/>
    <n v="6.6449999999999995E-2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5624070000000001"/>
    <n v="0.36967699999999998"/>
    <n v="0.873201"/>
    <n v="7.2766999999999998E-2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4091670000000001"/>
    <n v="0.191357"/>
    <n v="0.13123499999999999"/>
    <n v="1.0095E-2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5021"/>
    <n v="0.17230599999999999"/>
    <n v="0.19104699999999999"/>
    <n v="1.3646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8246709999999999"/>
    <n v="0.31963900000000001"/>
    <n v="0.392125"/>
    <n v="2.6141999999999999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2.6429550000000002"/>
    <n v="0.61705399999999999"/>
    <n v="0.74467899999999998"/>
    <n v="4.6542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3.5282650000000002"/>
    <n v="1.1727050000000001"/>
    <n v="1.427753"/>
    <n v="8.3985000000000004E-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5.79122"/>
    <n v="2.387648"/>
    <n v="2.9431799999999999"/>
    <n v="0.16350999999999999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0.481263"/>
    <n v="4.9198899999999997"/>
    <n v="4.882714"/>
    <n v="0.25698500000000002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22.311233999999999"/>
    <n v="10.128748999999999"/>
    <n v="10.249594"/>
    <n v="0.51248000000000005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4"/>
    <n v="0"/>
    <x v="1"/>
    <x v="0"/>
    <x v="0"/>
    <n v="1.3027610000000001"/>
    <n v="9.3959999999999998E-3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295509999999999"/>
    <n v="3.7477000000000003E-2"/>
    <n v="9.7990000000000004E-3"/>
    <n v="9.7990000000000004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733709999999999"/>
    <n v="6.5931000000000003E-2"/>
    <n v="3.1112999999999998E-2"/>
    <n v="1.037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3714"/>
    <n v="0.122033"/>
    <n v="8.8363999999999998E-2"/>
    <n v="1.2623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8059780000000001"/>
    <n v="0.40916599999999997"/>
    <n v="0.34435300000000002"/>
    <n v="2.2957000000000002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2.132269"/>
    <n v="0.461316"/>
    <n v="0.75442900000000002"/>
    <n v="2.4336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788140000000001"/>
    <n v="0.90352699999999997"/>
    <n v="1.791345"/>
    <n v="2.8434000000000001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56019999999999"/>
    <n v="1.2081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592040000000001"/>
    <n v="6.6758999999999999E-2"/>
    <n v="3.5982E-2"/>
    <n v="3.5982E-2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575237"/>
    <n v="0.27060200000000001"/>
    <n v="7.4438000000000004E-2"/>
    <n v="2.4813000000000002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464630000000001"/>
    <n v="0.126441"/>
    <n v="0.103101"/>
    <n v="1.4729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640048"/>
    <n v="0.27185599999999999"/>
    <n v="0.47420099999999998"/>
    <n v="3.1613000000000002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2.0027789999999999"/>
    <n v="0.44929400000000003"/>
    <n v="0.73805900000000002"/>
    <n v="2.3807999999999999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3157399999999999"/>
    <n v="0.94814600000000004"/>
    <n v="1.840058"/>
    <n v="2.9207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3739"/>
    <n v="1.136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319669999999999"/>
    <n v="4.1103000000000001E-2"/>
    <n v="9.639E-3"/>
    <n v="9.639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67256"/>
    <n v="6.9151000000000004E-2"/>
    <n v="3.5163E-2"/>
    <n v="1.172100000000000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52539"/>
    <n v="0.12512799999999999"/>
    <n v="9.4410999999999995E-2"/>
    <n v="1.3487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702647"/>
    <n v="0.23214099999999999"/>
    <n v="0.32475900000000002"/>
    <n v="2.1651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713620000000001"/>
    <n v="0.45086300000000001"/>
    <n v="0.67147900000000005"/>
    <n v="2.1661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335829999999999"/>
    <n v="0.89840200000000003"/>
    <n v="1.8021240000000001"/>
    <n v="2.8604999999999998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4972"/>
    <n v="1.1986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480760000000001"/>
    <n v="3.6752E-2"/>
    <n v="9.4240000000000001E-3"/>
    <n v="9.4240000000000001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748499999999999"/>
    <n v="7.0675000000000002E-2"/>
    <n v="3.2917000000000002E-2"/>
    <n v="1.097200000000000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092"/>
    <n v="0.12867999999999999"/>
    <n v="9.8809999999999995E-2"/>
    <n v="1.4116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6034759999999999"/>
    <n v="0.24205299999999999"/>
    <n v="0.32980100000000001"/>
    <n v="2.1987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504109999999999"/>
    <n v="0.46751900000000002"/>
    <n v="0.78787499999999999"/>
    <n v="2.5415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522570000000002"/>
    <n v="0.89590400000000003"/>
    <n v="1.9200630000000001"/>
    <n v="3.0477000000000001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52159999999999"/>
    <n v="1.2852000000000001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45583"/>
    <n v="3.6457000000000003E-2"/>
    <n v="9.5989999999999999E-3"/>
    <n v="9.5989999999999999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810929999999999"/>
    <n v="6.5784999999999996E-2"/>
    <n v="2.9607000000000001E-2"/>
    <n v="9.8689999999999993E-3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67209999999999"/>
    <n v="0.127861"/>
    <n v="0.10173699999999999"/>
    <n v="1.4534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732415"/>
    <n v="0.245866"/>
    <n v="0.33427899999999999"/>
    <n v="2.2284999999999999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51559"/>
    <n v="0.449986"/>
    <n v="0.62376600000000004"/>
    <n v="2.0121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260520000000001"/>
    <n v="0.89751300000000001"/>
    <n v="1.8358620000000001"/>
    <n v="2.9141E-2"/>
    <s v="4"/>
    <s v="scale_weak_epyc_job_12819.out "/>
    <s v="scale_weak_epyc_epyc004_2023-06-15_19-21-06.csv "/>
    <s v="i 32000 0 0 1 64"/>
    <e v="#N/A"/>
    <e v="#N/A"/>
    <e v="#N/A"/>
    <e v="#N/A"/>
    <x v="0"/>
  </r>
  <r>
    <x v="0"/>
    <x v="24"/>
    <n v="100"/>
    <x v="0"/>
    <x v="0"/>
    <x v="0"/>
    <n v="30.539686"/>
    <n v="2.3143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30.072976000000001"/>
    <n v="0.17185600000000001"/>
    <n v="0.113354"/>
    <n v="0.113354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30.043863999999999"/>
    <n v="0.195909"/>
    <n v="0.31956699999999999"/>
    <n v="0.10652200000000001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920344"/>
    <n v="0.32980900000000002"/>
    <n v="1.112751"/>
    <n v="0.15896399999999999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228617"/>
    <n v="0.53682600000000003"/>
    <n v="4.2170680000000003"/>
    <n v="0.281138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653198"/>
    <n v="0.94724299999999995"/>
    <n v="14.590718000000001"/>
    <n v="0.47066799999999998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2.864694"/>
    <n v="0.98710799999999999"/>
    <n v="7.4470260000000001"/>
    <n v="0.11820700000000001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81778"/>
    <n v="0.12701599999999999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61518000000002"/>
    <n v="0.13245899999999999"/>
    <n v="9.1325000000000003E-2"/>
    <n v="9.1325000000000003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83978"/>
    <n v="0.14277000000000001"/>
    <n v="0.22670399999999999"/>
    <n v="7.5567999999999996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818027000000001"/>
    <n v="0.24705299999999999"/>
    <n v="0.86129100000000003"/>
    <n v="0.12304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78558000000001"/>
    <n v="0.43633499999999997"/>
    <n v="3.0571269999999999"/>
    <n v="0.20380799999999999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42099"/>
    <n v="0.7762"/>
    <n v="9.3594720000000002"/>
    <n v="0.30191800000000002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2.891848000000003"/>
    <n v="0.978352"/>
    <n v="6.9246759999999998"/>
    <n v="0.109915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20313999999999"/>
    <n v="7.8504000000000004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85215"/>
    <n v="0.16160099999999999"/>
    <n v="0.119362"/>
    <n v="0.11936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42074000000002"/>
    <n v="0.126805"/>
    <n v="0.17854200000000001"/>
    <n v="5.9513999999999997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758689"/>
    <n v="0.20936299999999999"/>
    <n v="0.62480100000000005"/>
    <n v="8.9257000000000003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113669000000002"/>
    <n v="0.47411999999999999"/>
    <n v="2.584406"/>
    <n v="0.172294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76879000000002"/>
    <n v="0.76245799999999997"/>
    <n v="9.5457420000000006"/>
    <n v="0.30792700000000001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352851000000001"/>
    <n v="1.507479"/>
    <n v="37.792782000000003"/>
    <n v="0.599885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75431999999999"/>
    <n v="0.13840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02891"/>
    <n v="8.8827000000000003E-2"/>
    <n v="4.2361999999999997E-2"/>
    <n v="4.2361999999999997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72766"/>
    <n v="0.17236000000000001"/>
    <n v="0.32005099999999997"/>
    <n v="0.106684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793873999999999"/>
    <n v="0.22317799999999999"/>
    <n v="0.692164"/>
    <n v="9.8880999999999997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72573999999999"/>
    <n v="0.44175999999999999"/>
    <n v="3.108384"/>
    <n v="0.20722599999999999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460129999999999"/>
    <n v="0.72608300000000003"/>
    <n v="8.7720880000000001"/>
    <n v="0.28297099999999997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369791999999997"/>
    <n v="1.4235679999999999"/>
    <n v="33.145494999999997"/>
    <n v="0.526119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10959"/>
    <n v="6.9778000000000007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07907999999999"/>
    <n v="9.6229999999999996E-2"/>
    <n v="5.4960000000000002E-2"/>
    <n v="5.4960000000000002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40356999999999"/>
    <n v="0.121228"/>
    <n v="0.16031200000000001"/>
    <n v="5.3436999999999998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802990999999999"/>
    <n v="0.21762999999999999"/>
    <n v="0.66676100000000005"/>
    <n v="9.5252000000000003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06160999999999"/>
    <n v="0.421153"/>
    <n v="2.5369579999999998"/>
    <n v="0.169131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44765999999999"/>
    <n v="0.76612800000000003"/>
    <n v="9.9549029999999998"/>
    <n v="0.32112600000000002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400143"/>
    <n v="1.4135089999999999"/>
    <n v="32.382072000000001"/>
    <n v="0.51400100000000004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648119999999999"/>
    <n v="0.19680800000000001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016511000000001"/>
    <n v="0.14371100000000001"/>
    <n v="9.4766000000000003E-2"/>
    <n v="9.4766000000000003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021874"/>
    <n v="0.18020600000000001"/>
    <n v="0.27113399999999999"/>
    <n v="9.0378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249732000000002"/>
    <n v="0.30851699999999999"/>
    <n v="1.206561"/>
    <n v="0.17236599999999999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213470000000001"/>
    <n v="0.46817700000000001"/>
    <n v="3.4734409999999998"/>
    <n v="0.23156299999999999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114887"/>
    <n v="0.79843200000000003"/>
    <n v="10.301678000000001"/>
    <n v="0.332312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3.073889000000001"/>
    <n v="1.5390950000000001"/>
    <n v="36.138190000000002"/>
    <n v="0.57362199999999997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85427000000001"/>
    <n v="6.3893000000000005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115641"/>
    <n v="0.246865"/>
    <n v="0.16778599999999999"/>
    <n v="0.16778599999999999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120332000000001"/>
    <n v="0.22442300000000001"/>
    <n v="0.459096"/>
    <n v="0.15303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99221"/>
    <n v="0.25883699999999998"/>
    <n v="0.86246800000000001"/>
    <n v="0.12321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549244999999999"/>
    <n v="0.43166900000000002"/>
    <n v="2.9310139999999998"/>
    <n v="0.19540099999999999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05487000000001"/>
    <n v="0.76443899999999998"/>
    <n v="8.9150679999999998"/>
    <n v="0.28758299999999998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073410000000003"/>
    <n v="1.48746"/>
    <n v="36.024974"/>
    <n v="0.57182500000000003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82914999999998"/>
    <n v="6.4491000000000007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033856"/>
    <n v="0.18693399999999999"/>
    <n v="0.13850499999999999"/>
    <n v="0.13850499999999999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106155999999999"/>
    <n v="0.15120600000000001"/>
    <n v="0.23120199999999999"/>
    <n v="7.7066999999999997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83037999999998"/>
    <n v="0.24102899999999999"/>
    <n v="0.76532800000000001"/>
    <n v="0.109333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946756000000001"/>
    <n v="0.42145700000000003"/>
    <n v="2.6647110000000001"/>
    <n v="0.177647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27979000000001"/>
    <n v="0.75830900000000001"/>
    <n v="9.1051870000000008"/>
    <n v="0.29371599999999998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226179999999999"/>
    <n v="1.557674"/>
    <n v="40.767966999999999"/>
    <n v="0.64711099999999999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90608000000002"/>
    <n v="6.4491999999999994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29.964981999999999"/>
    <n v="0.120627"/>
    <n v="7.4357999999999994E-2"/>
    <n v="7.4357999999999994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013812999999999"/>
    <n v="0.150398"/>
    <n v="0.228352"/>
    <n v="7.6117000000000004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141233"/>
    <n v="0.24340800000000001"/>
    <n v="0.79739099999999996"/>
    <n v="0.113913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350286000000001"/>
    <n v="0.47881600000000002"/>
    <n v="3.5364529999999998"/>
    <n v="0.235764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723590999999999"/>
    <n v="0.77511300000000005"/>
    <n v="9.7765190000000004"/>
    <n v="0.31537199999999999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124831999999998"/>
    <n v="1.5172890000000001"/>
    <n v="38.012258000000003"/>
    <n v="0.60336900000000004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502358999999998"/>
    <n v="6.3448000000000004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29.953956999999999"/>
    <n v="0.102871"/>
    <n v="5.6329999999999998E-2"/>
    <n v="5.6329999999999998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29.988299000000001"/>
    <n v="0.143789"/>
    <n v="0.210256"/>
    <n v="7.0084999999999995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80573000000001"/>
    <n v="0.25227899999999998"/>
    <n v="0.87783900000000004"/>
    <n v="0.12540599999999999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560416"/>
    <n v="0.43234699999999998"/>
    <n v="2.820538"/>
    <n v="0.18803600000000001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51661000000001"/>
    <n v="0.78208100000000003"/>
    <n v="9.8475289999999998"/>
    <n v="0.317662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001054000000003"/>
    <n v="1.499385"/>
    <n v="37.183621000000002"/>
    <n v="0.59021599999999996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75380000000001"/>
    <n v="6.4492999999999995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5387999999999"/>
    <n v="0.11222799999999999"/>
    <n v="6.5687999999999996E-2"/>
    <n v="6.5687999999999996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83485000000002"/>
    <n v="0.136156"/>
    <n v="0.18773400000000001"/>
    <n v="6.2577999999999995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00494"/>
    <n v="0.24551500000000001"/>
    <n v="0.80979400000000001"/>
    <n v="0.115685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984494000000002"/>
    <n v="0.43489800000000001"/>
    <n v="2.8435459999999999"/>
    <n v="0.18956999999999999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30.503354000000002"/>
    <n v="0.78012800000000004"/>
    <n v="9.9034390000000005"/>
    <n v="0.31946600000000003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4.052976000000001"/>
    <n v="1.484917"/>
    <n v="36.061982"/>
    <n v="0.57241200000000003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95698000000001"/>
    <n v="7.5849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8489"/>
    <n v="0.101297"/>
    <n v="5.4219000000000003E-2"/>
    <n v="5.4219000000000003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30.022054000000001"/>
    <n v="0.147838"/>
    <n v="0.207959"/>
    <n v="6.9320000000000007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450627999999998"/>
    <n v="0.26886900000000002"/>
    <n v="0.98541100000000004"/>
    <n v="0.14077300000000001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864125999999999"/>
    <n v="0.43991999999999998"/>
    <n v="2.931273"/>
    <n v="0.19541800000000001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30.623556000000001"/>
    <n v="0.80907799999999996"/>
    <n v="10.943524999999999"/>
    <n v="0.35301700000000003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4.119886999999999"/>
    <n v="1.509471"/>
    <n v="36.581308999999997"/>
    <n v="0.58065599999999995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93145999999999"/>
    <n v="7.5525999999999996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2224999999999"/>
    <n v="0.101297"/>
    <n v="5.4891000000000002E-2"/>
    <n v="5.4891000000000002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71012000000002"/>
    <n v="0.13955999999999999"/>
    <n v="0.20563600000000001"/>
    <n v="6.8544999999999995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87872999999998"/>
    <n v="0.25304599999999999"/>
    <n v="0.85131599999999996"/>
    <n v="0.121617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603043"/>
    <n v="0.42943700000000001"/>
    <n v="2.9537559999999998"/>
    <n v="0.19691700000000001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30599000000001"/>
    <n v="0.78056700000000001"/>
    <n v="10.244626"/>
    <n v="0.33047199999999999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374986"/>
    <n v="1.466426"/>
    <n v="34.907649999999997"/>
    <n v="0.55408999999999997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88060000000001"/>
    <n v="7.5712000000000002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64229"/>
    <n v="0.113994"/>
    <n v="6.5980999999999998E-2"/>
    <n v="6.5980999999999998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30.086860999999999"/>
    <n v="0.162937"/>
    <n v="0.26790999999999998"/>
    <n v="8.9302999999999993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29.978954999999999"/>
    <n v="0.257521"/>
    <n v="0.90163499999999996"/>
    <n v="0.128805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650715999999999"/>
    <n v="0.42651099999999997"/>
    <n v="2.9047290000000001"/>
    <n v="0.19364899999999999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80301999999998"/>
    <n v="0.76295800000000003"/>
    <n v="9.4297000000000004"/>
    <n v="0.30418400000000001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467987000000001"/>
    <n v="1.50972"/>
    <n v="38.030653999999998"/>
    <n v="0.603661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595358999999998"/>
    <n v="0.163217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30.026475999999999"/>
    <n v="0.184587"/>
    <n v="0.13552"/>
    <n v="0.1355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99559999999999"/>
    <n v="0.157803"/>
    <n v="0.25718099999999999"/>
    <n v="8.5726999999999998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64952999999999"/>
    <n v="0.25414500000000001"/>
    <n v="0.86482999999999999"/>
    <n v="0.123547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402042000000002"/>
    <n v="0.41777599999999998"/>
    <n v="2.7391770000000002"/>
    <n v="0.182612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95708"/>
    <n v="0.76895400000000003"/>
    <n v="9.7968449999999994"/>
    <n v="0.316027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532024"/>
    <n v="1.5017130000000001"/>
    <n v="37.227069"/>
    <n v="0.59090600000000004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1"/>
    <n v="30.695315000000001"/>
    <n v="0.19919000000000001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30.136251999999999"/>
    <n v="0.24726799999999999"/>
    <n v="0.17208100000000001"/>
    <n v="0.17208100000000001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30.183700000000002"/>
    <n v="0.232872"/>
    <n v="0.36349900000000002"/>
    <n v="0.121166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30.281435999999999"/>
    <n v="0.35921999999999998"/>
    <n v="1.1619809999999999"/>
    <n v="0.16599700000000001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250360000000001"/>
    <n v="0.57313999999999998"/>
    <n v="4.1775570000000002"/>
    <n v="0.27850399999999997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117802000000001"/>
    <n v="0.91919600000000001"/>
    <n v="13.133725"/>
    <n v="0.42366900000000002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3.173471999999997"/>
    <n v="1.6637029999999999"/>
    <n v="45.703657999999997"/>
    <n v="0.72545499999999996"/>
    <s v="2"/>
    <s v="scale_weak_epyc_job_12850.out "/>
    <s v="scale_weak_epyc_epyc002_2023-06-16_07-29-16.csv "/>
    <s v="e1 32000 100 100000 64 64"/>
    <e v="#N/A"/>
    <e v="#N/A"/>
    <e v="#N/A"/>
    <e v="#N/A"/>
    <x v="0"/>
  </r>
  <r>
    <x v="0"/>
    <x v="24"/>
    <n v="100"/>
    <x v="0"/>
    <x v="0"/>
    <x v="1"/>
    <n v="30.557507000000001"/>
    <n v="6.4187999999999995E-2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30.035270000000001"/>
    <n v="0.18419099999999999"/>
    <n v="0.13411000000000001"/>
    <n v="0.13411000000000001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30.059277000000002"/>
    <n v="0.17723"/>
    <n v="0.28131699999999998"/>
    <n v="9.3771999999999994E-2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29.985243000000001"/>
    <n v="0.25615100000000002"/>
    <n v="0.85578200000000004"/>
    <n v="0.122255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951338"/>
    <n v="0.47696"/>
    <n v="3.4605540000000001"/>
    <n v="0.23070399999999999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578492000000001"/>
    <n v="0.775038"/>
    <n v="9.7575430000000001"/>
    <n v="0.31475900000000001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3.759965000000001"/>
    <n v="1.5520849999999999"/>
    <n v="38.029415"/>
    <n v="0.60364200000000001"/>
    <s v="2"/>
    <s v="scale_weak_epyc_job_12850.out "/>
    <s v="scale_weak_epyc_epyc002_2023-06-16_07-29-16.csv "/>
    <s v="e1 32000 100 100000 64 64"/>
    <e v="#N/A"/>
    <e v="#N/A"/>
    <e v="#N/A"/>
    <e v="#N/A"/>
    <x v="0"/>
  </r>
  <r>
    <x v="0"/>
    <x v="24"/>
    <n v="100"/>
    <x v="0"/>
    <x v="0"/>
    <x v="1"/>
    <n v="30.550135999999998"/>
    <n v="6.1779000000000001E-2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29.969646999999998"/>
    <n v="0.13161500000000001"/>
    <n v="8.4420999999999996E-2"/>
    <n v="8.4420999999999996E-2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30.007460999999999"/>
    <n v="0.17678199999999999"/>
    <n v="0.288497"/>
    <n v="9.6166000000000001E-2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29.981221000000001"/>
    <n v="0.26207000000000003"/>
    <n v="0.86296499999999998"/>
    <n v="0.123281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610879000000001"/>
    <n v="0.42486299999999999"/>
    <n v="2.7422789999999999"/>
    <n v="0.18281900000000001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706925999999999"/>
    <n v="1.0259879999999999"/>
    <n v="17.613323000000001"/>
    <n v="0.56817200000000001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4.022924000000003"/>
    <n v="1.5448219999999999"/>
    <n v="38.337297999999997"/>
    <n v="0.60852899999999999"/>
    <s v="2"/>
    <s v="scale_weak_epyc_job_12850.out "/>
    <s v="scale_weak_epyc_epyc002_2023-06-16_07-29-16.csv "/>
    <s v="e1 32000 100 100000 64 64"/>
    <e v="#N/A"/>
    <e v="#N/A"/>
    <e v="#N/A"/>
    <e v="#N/A"/>
    <x v="0"/>
  </r>
  <r>
    <x v="0"/>
    <x v="24"/>
    <n v="100"/>
    <x v="0"/>
    <x v="0"/>
    <x v="1"/>
    <n v="30.564162"/>
    <n v="6.3480999999999996E-2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29.985364000000001"/>
    <n v="0.13944999999999999"/>
    <n v="9.1259000000000007E-2"/>
    <n v="9.1259000000000007E-2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29.990645000000001"/>
    <n v="0.160414"/>
    <n v="0.251386"/>
    <n v="8.3794999999999994E-2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30.046195000000001"/>
    <n v="0.261795"/>
    <n v="0.93420099999999995"/>
    <n v="0.13345699999999999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142061000000002"/>
    <n v="0.44539499999999999"/>
    <n v="3.1692089999999999"/>
    <n v="0.211281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348922000000002"/>
    <n v="0.771953"/>
    <n v="9.8171569999999999"/>
    <n v="0.31668200000000002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4.252211000000003"/>
    <n v="1.511601"/>
    <n v="39.127071999999998"/>
    <n v="0.62106499999999998"/>
    <s v="2"/>
    <s v="scale_weak_epyc_job_12850.out "/>
    <s v="scale_weak_epyc_epyc002_2023-06-16_07-29-16.csv "/>
    <s v="e1 32000 100 100000 64 64"/>
    <e v="#N/A"/>
    <e v="#N/A"/>
    <e v="#N/A"/>
    <e v="#N/A"/>
    <x v="0"/>
  </r>
  <r>
    <x v="0"/>
    <x v="24"/>
    <n v="100"/>
    <x v="0"/>
    <x v="0"/>
    <x v="1"/>
    <n v="30.565920999999999"/>
    <n v="6.3844999999999999E-2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29.946285"/>
    <n v="0.105438"/>
    <n v="5.7041000000000001E-2"/>
    <n v="5.7041000000000001E-2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30.020129000000001"/>
    <n v="0.153446"/>
    <n v="0.23519999999999999"/>
    <n v="7.8399999999999997E-2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30.03511"/>
    <n v="0.26231100000000002"/>
    <n v="0.94355100000000003"/>
    <n v="0.134793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388414999999998"/>
    <n v="0.44802999999999998"/>
    <n v="3.0574840000000001"/>
    <n v="0.20383200000000001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746848"/>
    <n v="0.75804700000000003"/>
    <n v="9.2960089999999997"/>
    <n v="0.299871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4.056921000000003"/>
    <n v="1.509307"/>
    <n v="38.591856999999997"/>
    <n v="0.61256900000000003"/>
    <s v="2"/>
    <s v="scale_weak_epyc_job_12850.out "/>
    <s v="scale_weak_epyc_epyc002_2023-06-16_07-29-16.csv "/>
    <s v="e1 32000 100 100000 64 64"/>
    <e v="#N/A"/>
    <e v="#N/A"/>
    <e v="#N/A"/>
    <e v="#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J20" firstHeaderRow="1" firstDataRow="4" firstDataCol="1"/>
  <pivotFields count="19">
    <pivotField axis="axisCol" subtotalTop="0" showAll="0" defaultSubtotal="0">
      <items count="6">
        <item m="1" x="4"/>
        <item x="0"/>
        <item m="1" x="5"/>
        <item m="1" x="3"/>
        <item x="1"/>
        <item m="1" x="2"/>
      </items>
    </pivotField>
    <pivotField axis="axisRow" subtotalTop="0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ubtotalTop="0" showAll="0" defaultSubtotal="0"/>
    <pivotField subtotalTop="0" showAll="0" defaultSubtotal="0"/>
    <pivotField axis="axisRow" subtotalTop="0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36"/>
        <item m="1" x="63"/>
        <item m="1" x="51"/>
        <item m="1" x="39"/>
        <item m="1" x="29"/>
        <item m="1" x="55"/>
        <item m="1" x="43"/>
        <item x="24"/>
        <item m="1" x="27"/>
        <item m="1" x="59"/>
        <item m="1" x="53"/>
        <item m="1" x="47"/>
        <item m="1" x="41"/>
        <item m="1" x="35"/>
        <item m="1" x="31"/>
        <item m="1" x="62"/>
        <item m="1" x="57"/>
        <item m="1" x="50"/>
        <item m="1" x="45"/>
        <item m="1" x="38"/>
        <item m="1" x="33"/>
        <item m="1" x="28"/>
        <item m="1" x="60"/>
        <item m="1" x="54"/>
        <item m="1" x="48"/>
        <item m="1" x="42"/>
        <item m="1" x="37"/>
        <item m="1" x="32"/>
        <item m="1" x="26"/>
        <item m="1" x="58"/>
        <item m="1" x="52"/>
        <item m="1" x="46"/>
        <item m="1" x="40"/>
        <item m="1" x="34"/>
        <item m="1" x="30"/>
        <item m="1" x="61"/>
        <item m="1" x="56"/>
        <item m="1" x="49"/>
        <item m="1" x="44"/>
        <item x="25"/>
      </items>
    </pivotField>
    <pivotField axis="axisCol" subtotalTop="0" showAll="0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1"/>
    <field x="4"/>
  </rowFields>
  <rowItems count="14">
    <i>
      <x v="28"/>
    </i>
    <i r="1">
      <x/>
    </i>
    <i>
      <x v="29"/>
    </i>
    <i r="1">
      <x v="1"/>
    </i>
    <i>
      <x v="30"/>
    </i>
    <i r="1">
      <x v="3"/>
    </i>
    <i>
      <x v="31"/>
    </i>
    <i r="1">
      <x v="7"/>
    </i>
    <i>
      <x v="32"/>
    </i>
    <i r="1">
      <x v="15"/>
    </i>
    <i>
      <x v="33"/>
    </i>
    <i r="1">
      <x v="31"/>
    </i>
    <i>
      <x v="34"/>
    </i>
    <i r="1">
      <x v="63"/>
    </i>
  </rowItems>
  <colFields count="3">
    <field x="5"/>
    <field x="0"/>
    <field x="-2"/>
  </colFields>
  <colItems count="9">
    <i>
      <x/>
      <x v="1"/>
      <x/>
    </i>
    <i r="2" i="1">
      <x v="1"/>
    </i>
    <i r="2" i="2">
      <x v="2"/>
    </i>
    <i r="1">
      <x v="4"/>
      <x/>
    </i>
    <i r="2" i="1">
      <x v="1"/>
    </i>
    <i r="2" i="2">
      <x v="2"/>
    </i>
    <i>
      <x v="1"/>
      <x v="1"/>
      <x/>
    </i>
    <i r="2" i="1">
      <x v="1"/>
    </i>
    <i r="2" i="2">
      <x v="2"/>
    </i>
  </colItems>
  <dataFields count="3">
    <dataField name="Average of total_time" fld="6" subtotal="average" baseField="4" baseItem="0"/>
    <dataField name="Average of t_io" fld="7" subtotal="average" baseField="1" baseItem="34"/>
    <dataField name="Average of t_io_accumulator_average" fld="9" subtotal="average" baseField="1" baseItem="34"/>
  </dataFields>
  <chartFormats count="10">
    <chartFormat chart="0" format="3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E20" firstHeaderRow="1" firstDataRow="4" firstDataCol="1"/>
  <pivotFields count="19">
    <pivotField axis="axisCol" showAll="0" defaultSubtotal="0">
      <items count="6">
        <item m="1" x="4"/>
        <item x="0"/>
        <item m="1" x="5"/>
        <item m="1" x="3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36"/>
        <item m="1" x="63"/>
        <item m="1" x="51"/>
        <item m="1" x="39"/>
        <item m="1" x="29"/>
        <item m="1" x="55"/>
        <item m="1" x="43"/>
        <item x="24"/>
        <item m="1" x="27"/>
        <item m="1" x="59"/>
        <item m="1" x="53"/>
        <item m="1" x="47"/>
        <item m="1" x="41"/>
        <item m="1" x="35"/>
        <item m="1" x="31"/>
        <item m="1" x="62"/>
        <item m="1" x="57"/>
        <item m="1" x="50"/>
        <item m="1" x="45"/>
        <item m="1" x="38"/>
        <item m="1" x="33"/>
        <item m="1" x="28"/>
        <item m="1" x="60"/>
        <item m="1" x="54"/>
        <item m="1" x="48"/>
        <item m="1" x="42"/>
        <item m="1" x="37"/>
        <item m="1" x="32"/>
        <item m="1" x="26"/>
        <item m="1" x="58"/>
        <item m="1" x="52"/>
        <item m="1" x="46"/>
        <item m="1" x="40"/>
        <item m="1" x="34"/>
        <item m="1" x="30"/>
        <item m="1" x="61"/>
        <item m="1" x="56"/>
        <item m="1" x="49"/>
        <item m="1" x="44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3">
    <field x="0"/>
    <field x="3"/>
    <field x="-2"/>
  </colFields>
  <colItems count="4">
    <i>
      <x v="1"/>
      <x v="2"/>
      <x/>
    </i>
    <i r="2" i="1">
      <x v="1"/>
    </i>
    <i>
      <x v="4"/>
      <x/>
      <x/>
    </i>
    <i r="2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70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C20" firstHeaderRow="1" firstDataRow="3" firstDataCol="1" rowPageCount="1" colPageCount="1"/>
  <pivotFields count="19">
    <pivotField axis="axisCol" showAll="0" defaultSubtotal="0">
      <items count="6">
        <item m="1" x="4"/>
        <item x="0"/>
        <item m="1" x="5"/>
        <item m="1" x="3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36"/>
        <item m="1" x="63"/>
        <item m="1" x="51"/>
        <item m="1" x="39"/>
        <item m="1" x="29"/>
        <item m="1" x="55"/>
        <item m="1" x="43"/>
        <item x="24"/>
        <item m="1" x="27"/>
        <item m="1" x="59"/>
        <item m="1" x="53"/>
        <item m="1" x="47"/>
        <item m="1" x="41"/>
        <item m="1" x="35"/>
        <item m="1" x="31"/>
        <item m="1" x="62"/>
        <item m="1" x="57"/>
        <item m="1" x="50"/>
        <item m="1" x="45"/>
        <item m="1" x="38"/>
        <item m="1" x="33"/>
        <item m="1" x="28"/>
        <item m="1" x="60"/>
        <item m="1" x="54"/>
        <item m="1" x="48"/>
        <item m="1" x="42"/>
        <item m="1" x="37"/>
        <item m="1" x="32"/>
        <item m="1" x="26"/>
        <item m="1" x="58"/>
        <item m="1" x="52"/>
        <item m="1" x="46"/>
        <item m="1" x="40"/>
        <item m="1" x="34"/>
        <item m="1" x="30"/>
        <item m="1" x="61"/>
        <item m="1" x="56"/>
        <item m="1" x="49"/>
        <item m="1" x="44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m="1" x="1"/>
        <item m="1" x="2"/>
        <item x="0"/>
      </items>
    </pivotField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2">
    <field x="0"/>
    <field x="3"/>
  </colFields>
  <colItems count="2">
    <i>
      <x v="1"/>
      <x v="2"/>
    </i>
    <i>
      <x v="4"/>
      <x/>
    </i>
  </colItems>
  <pageFields count="1">
    <pageField fld="18" hier="-1"/>
  </pageFields>
  <dataFields count="1">
    <dataField name="Avg" fld="6" subtotal="average" baseField="5" baseItem="0" numFmtId="4"/>
  </dataFields>
  <chartFormats count="45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268" totalsRowShown="0">
  <autoFilter ref="A1:S268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 dataDxfId="8">
      <calculatedColumnFormula>MID(M2,23,1)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7">
      <calculatedColumnFormula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calculatedColumnFormula>
    </tableColumn>
    <tableColumn id="15" xr3:uid="{EE704669-6842-4AAF-BEC5-6701791A2A13}" name="Avg" dataDxfId="6">
      <calculatedColumnFormula>VLOOKUP(TableOMP[[#This Row],[Label]],TableAvg[],2,FALSE)</calculatedColumnFormula>
    </tableColumn>
    <tableColumn id="16" xr3:uid="{BB6D40B8-41D7-47A2-ABD3-05A62494E6EB}" name="StdDev" dataDxfId="5">
      <calculatedColumnFormula>VLOOKUP(TableOMP[[#This Row],[Label]],TableAvg[],3,FALSE)</calculatedColumnFormula>
    </tableColumn>
    <tableColumn id="17" xr3:uid="{00943421-329C-42C2-92EB-29B5AB73137C}" name="Low" dataDxfId="4">
      <calculatedColumnFormula>TableOMP[[#This Row],[Avg]]-$U$2*TableOMP[[#This Row],[StdDev]]</calculatedColumnFormula>
    </tableColumn>
    <tableColumn id="18" xr3:uid="{81746D78-2A05-4902-B5C4-870146FB8426}" name="High" dataDxfId="3">
      <calculatedColumnFormula>TableOMP[[#This Row],[Avg]]+$U$2*TableOMP[[#This Row],[StdDev]]</calculatedColumnFormula>
    </tableColumn>
    <tableColumn id="19" xr3:uid="{F9013FD8-EF78-4033-BFFC-9DFD205B8A56}" name="Pick" dataDxfId="2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268"/>
  <sheetViews>
    <sheetView tabSelected="1" topLeftCell="A216" workbookViewId="0">
      <selection activeCell="L269" sqref="L269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23</v>
      </c>
      <c r="O1" t="s">
        <v>21</v>
      </c>
      <c r="P1" t="s">
        <v>28</v>
      </c>
      <c r="Q1" t="s">
        <v>29</v>
      </c>
      <c r="R1" t="s">
        <v>30</v>
      </c>
      <c r="S1" t="s">
        <v>31</v>
      </c>
      <c r="U1" t="s">
        <v>32</v>
      </c>
      <c r="V1" t="s">
        <v>35</v>
      </c>
      <c r="W1" t="s">
        <v>36</v>
      </c>
      <c r="X1" t="s">
        <v>34</v>
      </c>
      <c r="Y1" t="s">
        <v>37</v>
      </c>
    </row>
    <row r="2" spans="1:27" x14ac:dyDescent="0.25">
      <c r="A2" t="s">
        <v>15</v>
      </c>
      <c r="B2">
        <v>100</v>
      </c>
      <c r="C2">
        <v>100</v>
      </c>
      <c r="D2">
        <v>100000</v>
      </c>
      <c r="E2">
        <v>1</v>
      </c>
      <c r="F2">
        <v>1</v>
      </c>
      <c r="G2">
        <v>1.1043670000000001</v>
      </c>
      <c r="H2">
        <v>4.8568E-2</v>
      </c>
      <c r="I2">
        <v>0</v>
      </c>
      <c r="J2">
        <v>0</v>
      </c>
      <c r="K2" t="str">
        <f t="shared" ref="K2:K24" si="0">MID(M2,23,1)</f>
        <v>4</v>
      </c>
      <c r="L2" t="s">
        <v>38</v>
      </c>
      <c r="M2" t="s">
        <v>39</v>
      </c>
      <c r="N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2" t="e">
        <f>VLOOKUP(TableOMP[[#This Row],[Label]],TableAvg[],2,FALSE)</f>
        <v>#N/A</v>
      </c>
      <c r="P2" t="e">
        <f>VLOOKUP(TableOMP[[#This Row],[Label]],TableAvg[],3,FALSE)</f>
        <v>#N/A</v>
      </c>
      <c r="Q2" t="e">
        <f>TableOMP[[#This Row],[Avg]]-$U$2*TableOMP[[#This Row],[StdDev]]</f>
        <v>#N/A</v>
      </c>
      <c r="R2" t="e">
        <f>TableOMP[[#This Row],[Avg]]+$U$2*TableOMP[[#This Row],[StdDev]]</f>
        <v>#N/A</v>
      </c>
      <c r="S2" t="e">
        <f>IF(AND(TableOMP[[#This Row],[total_time]]&gt;=TableOMP[[#This Row],[Low]], TableOMP[[#This Row],[total_time]]&lt;=TableOMP[[#This Row],[High]]),1,0)</f>
        <v>#N/A</v>
      </c>
      <c r="U2">
        <v>1</v>
      </c>
      <c r="V2">
        <f>COUNTIF(S:S,"=1")</f>
        <v>0</v>
      </c>
      <c r="W2">
        <f>COUNTIF(S:S,"=0")</f>
        <v>0</v>
      </c>
      <c r="X2">
        <f>COUNT(S:S)</f>
        <v>0</v>
      </c>
      <c r="Y2">
        <v>9590</v>
      </c>
      <c r="Z2">
        <f>X2+Y2</f>
        <v>9590</v>
      </c>
      <c r="AA2">
        <v>10243</v>
      </c>
    </row>
    <row r="3" spans="1:27" x14ac:dyDescent="0.25">
      <c r="A3" t="s">
        <v>15</v>
      </c>
      <c r="B3">
        <v>100</v>
      </c>
      <c r="C3">
        <v>100</v>
      </c>
      <c r="D3">
        <v>100000</v>
      </c>
      <c r="E3">
        <v>1</v>
      </c>
      <c r="F3">
        <v>1</v>
      </c>
      <c r="G3">
        <v>1.0586690000000001</v>
      </c>
      <c r="H3">
        <v>5.6410000000000002E-3</v>
      </c>
      <c r="I3">
        <v>0</v>
      </c>
      <c r="J3">
        <v>0</v>
      </c>
      <c r="K3" t="str">
        <f t="shared" si="0"/>
        <v>4</v>
      </c>
      <c r="L3" t="s">
        <v>38</v>
      </c>
      <c r="M3" t="s">
        <v>39</v>
      </c>
      <c r="N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3" t="e">
        <f>VLOOKUP(TableOMP[[#This Row],[Label]],TableAvg[],2,FALSE)</f>
        <v>#N/A</v>
      </c>
      <c r="P3" t="e">
        <f>VLOOKUP(TableOMP[[#This Row],[Label]],TableAvg[],3,FALSE)</f>
        <v>#N/A</v>
      </c>
      <c r="Q3" t="e">
        <f>TableOMP[[#This Row],[Avg]]-$U$2*TableOMP[[#This Row],[StdDev]]</f>
        <v>#N/A</v>
      </c>
      <c r="R3" t="e">
        <f>TableOMP[[#This Row],[Avg]]+$U$2*TableOMP[[#This Row],[StdDev]]</f>
        <v>#N/A</v>
      </c>
      <c r="S3" t="e">
        <f>IF(AND(TableOMP[[#This Row],[total_time]]&gt;=TableOMP[[#This Row],[Low]], TableOMP[[#This Row],[total_time]]&lt;=TableOMP[[#This Row],[High]]),1,0)</f>
        <v>#N/A</v>
      </c>
    </row>
    <row r="4" spans="1:27" x14ac:dyDescent="0.25">
      <c r="A4" t="s">
        <v>15</v>
      </c>
      <c r="B4">
        <v>100</v>
      </c>
      <c r="C4">
        <v>100</v>
      </c>
      <c r="D4">
        <v>100000</v>
      </c>
      <c r="E4">
        <v>1</v>
      </c>
      <c r="F4">
        <v>1</v>
      </c>
      <c r="G4">
        <v>1.0592090000000001</v>
      </c>
      <c r="H4">
        <v>5.6680000000000003E-3</v>
      </c>
      <c r="I4">
        <v>0</v>
      </c>
      <c r="J4">
        <v>0</v>
      </c>
      <c r="K4" t="str">
        <f t="shared" si="0"/>
        <v>4</v>
      </c>
      <c r="L4" t="s">
        <v>38</v>
      </c>
      <c r="M4" t="s">
        <v>39</v>
      </c>
      <c r="N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4" t="e">
        <f>VLOOKUP(TableOMP[[#This Row],[Label]],TableAvg[],2,FALSE)</f>
        <v>#N/A</v>
      </c>
      <c r="P4" t="e">
        <f>VLOOKUP(TableOMP[[#This Row],[Label]],TableAvg[],3,FALSE)</f>
        <v>#N/A</v>
      </c>
      <c r="Q4" t="e">
        <f>TableOMP[[#This Row],[Avg]]-$U$2*TableOMP[[#This Row],[StdDev]]</f>
        <v>#N/A</v>
      </c>
      <c r="R4" t="e">
        <f>TableOMP[[#This Row],[Avg]]+$U$2*TableOMP[[#This Row],[StdDev]]</f>
        <v>#N/A</v>
      </c>
      <c r="S4" t="e">
        <f>IF(AND(TableOMP[[#This Row],[total_time]]&gt;=TableOMP[[#This Row],[Low]], TableOMP[[#This Row],[total_time]]&lt;=TableOMP[[#This Row],[High]]),1,0)</f>
        <v>#N/A</v>
      </c>
    </row>
    <row r="5" spans="1:27" x14ac:dyDescent="0.25">
      <c r="A5" t="s">
        <v>15</v>
      </c>
      <c r="B5">
        <v>100</v>
      </c>
      <c r="C5">
        <v>100</v>
      </c>
      <c r="D5">
        <v>100000</v>
      </c>
      <c r="E5">
        <v>1</v>
      </c>
      <c r="F5">
        <v>1</v>
      </c>
      <c r="G5">
        <v>1.066071</v>
      </c>
      <c r="H5">
        <v>1.1214999999999999E-2</v>
      </c>
      <c r="I5">
        <v>0</v>
      </c>
      <c r="J5">
        <v>0</v>
      </c>
      <c r="K5" t="str">
        <f t="shared" si="0"/>
        <v>4</v>
      </c>
      <c r="L5" t="s">
        <v>38</v>
      </c>
      <c r="M5" t="s">
        <v>39</v>
      </c>
      <c r="N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5" t="e">
        <f>VLOOKUP(TableOMP[[#This Row],[Label]],TableAvg[],2,FALSE)</f>
        <v>#N/A</v>
      </c>
      <c r="P5" t="e">
        <f>VLOOKUP(TableOMP[[#This Row],[Label]],TableAvg[],3,FALSE)</f>
        <v>#N/A</v>
      </c>
      <c r="Q5" t="e">
        <f>TableOMP[[#This Row],[Avg]]-$U$2*TableOMP[[#This Row],[StdDev]]</f>
        <v>#N/A</v>
      </c>
      <c r="R5" t="e">
        <f>TableOMP[[#This Row],[Avg]]+$U$2*TableOMP[[#This Row],[StdDev]]</f>
        <v>#N/A</v>
      </c>
      <c r="S5" t="e">
        <f>IF(AND(TableOMP[[#This Row],[total_time]]&gt;=TableOMP[[#This Row],[Low]], TableOMP[[#This Row],[total_time]]&lt;=TableOMP[[#This Row],[High]]),1,0)</f>
        <v>#N/A</v>
      </c>
    </row>
    <row r="6" spans="1:27" x14ac:dyDescent="0.25">
      <c r="A6" t="s">
        <v>15</v>
      </c>
      <c r="B6">
        <v>141</v>
      </c>
      <c r="C6">
        <v>100</v>
      </c>
      <c r="D6">
        <v>100000</v>
      </c>
      <c r="E6">
        <v>2</v>
      </c>
      <c r="F6">
        <v>1</v>
      </c>
      <c r="G6">
        <v>1.066058</v>
      </c>
      <c r="H6">
        <v>1.0312E-2</v>
      </c>
      <c r="I6">
        <v>4.9820000000000003E-3</v>
      </c>
      <c r="J6">
        <v>4.9820000000000003E-3</v>
      </c>
      <c r="K6" t="str">
        <f t="shared" si="0"/>
        <v>4</v>
      </c>
      <c r="L6" t="s">
        <v>38</v>
      </c>
      <c r="M6" t="s">
        <v>39</v>
      </c>
      <c r="N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e1 141 100 100000 1 2</v>
      </c>
      <c r="O6" t="e">
        <f>VLOOKUP(TableOMP[[#This Row],[Label]],TableAvg[],2,FALSE)</f>
        <v>#N/A</v>
      </c>
      <c r="P6" t="e">
        <f>VLOOKUP(TableOMP[[#This Row],[Label]],TableAvg[],3,FALSE)</f>
        <v>#N/A</v>
      </c>
      <c r="Q6" t="e">
        <f>TableOMP[[#This Row],[Avg]]-$U$2*TableOMP[[#This Row],[StdDev]]</f>
        <v>#N/A</v>
      </c>
      <c r="R6" t="e">
        <f>TableOMP[[#This Row],[Avg]]+$U$2*TableOMP[[#This Row],[StdDev]]</f>
        <v>#N/A</v>
      </c>
      <c r="S6" t="e">
        <f>IF(AND(TableOMP[[#This Row],[total_time]]&gt;=TableOMP[[#This Row],[Low]], TableOMP[[#This Row],[total_time]]&lt;=TableOMP[[#This Row],[High]]),1,0)</f>
        <v>#N/A</v>
      </c>
    </row>
    <row r="7" spans="1:27" x14ac:dyDescent="0.25">
      <c r="A7" t="s">
        <v>15</v>
      </c>
      <c r="B7">
        <v>200</v>
      </c>
      <c r="C7">
        <v>100</v>
      </c>
      <c r="D7">
        <v>100000</v>
      </c>
      <c r="E7">
        <v>3</v>
      </c>
      <c r="F7">
        <v>1</v>
      </c>
      <c r="G7">
        <v>1.0871580000000001</v>
      </c>
      <c r="H7">
        <v>2.4514999999999999E-2</v>
      </c>
      <c r="I7">
        <v>1.5893000000000001E-2</v>
      </c>
      <c r="J7">
        <v>7.9459999999999999E-3</v>
      </c>
      <c r="K7" t="str">
        <f t="shared" si="0"/>
        <v>4</v>
      </c>
      <c r="L7" t="s">
        <v>38</v>
      </c>
      <c r="M7" t="s">
        <v>39</v>
      </c>
      <c r="N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e1 200 100 100000 1 3</v>
      </c>
      <c r="O7" t="e">
        <f>VLOOKUP(TableOMP[[#This Row],[Label]],TableAvg[],2,FALSE)</f>
        <v>#N/A</v>
      </c>
      <c r="P7" t="e">
        <f>VLOOKUP(TableOMP[[#This Row],[Label]],TableAvg[],3,FALSE)</f>
        <v>#N/A</v>
      </c>
      <c r="Q7" t="e">
        <f>TableOMP[[#This Row],[Avg]]-$U$2*TableOMP[[#This Row],[StdDev]]</f>
        <v>#N/A</v>
      </c>
      <c r="R7" t="e">
        <f>TableOMP[[#This Row],[Avg]]+$U$2*TableOMP[[#This Row],[StdDev]]</f>
        <v>#N/A</v>
      </c>
      <c r="S7" t="e">
        <f>IF(AND(TableOMP[[#This Row],[total_time]]&gt;=TableOMP[[#This Row],[Low]], TableOMP[[#This Row],[total_time]]&lt;=TableOMP[[#This Row],[High]]),1,0)</f>
        <v>#N/A</v>
      </c>
    </row>
    <row r="8" spans="1:27" x14ac:dyDescent="0.25">
      <c r="A8" t="s">
        <v>15</v>
      </c>
      <c r="B8">
        <v>283</v>
      </c>
      <c r="C8">
        <v>100</v>
      </c>
      <c r="D8">
        <v>100000</v>
      </c>
      <c r="E8">
        <v>4</v>
      </c>
      <c r="F8">
        <v>1</v>
      </c>
      <c r="G8">
        <v>1.1148769999999999</v>
      </c>
      <c r="H8">
        <v>3.5449000000000001E-2</v>
      </c>
      <c r="I8">
        <v>1.9127999999999999E-2</v>
      </c>
      <c r="J8">
        <v>6.3759999999999997E-3</v>
      </c>
      <c r="K8" t="str">
        <f t="shared" si="0"/>
        <v>4</v>
      </c>
      <c r="L8" t="s">
        <v>38</v>
      </c>
      <c r="M8" t="s">
        <v>39</v>
      </c>
      <c r="N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e1 283 100 100000 1 4</v>
      </c>
      <c r="O8" t="e">
        <f>VLOOKUP(TableOMP[[#This Row],[Label]],TableAvg[],2,FALSE)</f>
        <v>#N/A</v>
      </c>
      <c r="P8" t="e">
        <f>VLOOKUP(TableOMP[[#This Row],[Label]],TableAvg[],3,FALSE)</f>
        <v>#N/A</v>
      </c>
      <c r="Q8" t="e">
        <f>TableOMP[[#This Row],[Avg]]-$U$2*TableOMP[[#This Row],[StdDev]]</f>
        <v>#N/A</v>
      </c>
      <c r="R8" t="e">
        <f>TableOMP[[#This Row],[Avg]]+$U$2*TableOMP[[#This Row],[StdDev]]</f>
        <v>#N/A</v>
      </c>
      <c r="S8" t="e">
        <f>IF(AND(TableOMP[[#This Row],[total_time]]&gt;=TableOMP[[#This Row],[Low]], TableOMP[[#This Row],[total_time]]&lt;=TableOMP[[#This Row],[High]]),1,0)</f>
        <v>#N/A</v>
      </c>
    </row>
    <row r="9" spans="1:27" x14ac:dyDescent="0.25">
      <c r="A9" t="s">
        <v>15</v>
      </c>
      <c r="B9">
        <v>400</v>
      </c>
      <c r="C9">
        <v>100</v>
      </c>
      <c r="D9">
        <v>100000</v>
      </c>
      <c r="E9">
        <v>5</v>
      </c>
      <c r="F9">
        <v>1</v>
      </c>
      <c r="G9">
        <v>1.1392800000000001</v>
      </c>
      <c r="H9">
        <v>3.7097999999999999E-2</v>
      </c>
      <c r="I9">
        <v>2.9397E-2</v>
      </c>
      <c r="J9">
        <v>7.3489999999999996E-3</v>
      </c>
      <c r="K9" t="str">
        <f t="shared" si="0"/>
        <v>4</v>
      </c>
      <c r="L9" t="s">
        <v>38</v>
      </c>
      <c r="M9" t="s">
        <v>39</v>
      </c>
      <c r="N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e1 400 100 100000 1 5</v>
      </c>
      <c r="O9" t="e">
        <f>VLOOKUP(TableOMP[[#This Row],[Label]],TableAvg[],2,FALSE)</f>
        <v>#N/A</v>
      </c>
      <c r="P9" t="e">
        <f>VLOOKUP(TableOMP[[#This Row],[Label]],TableAvg[],3,FALSE)</f>
        <v>#N/A</v>
      </c>
      <c r="Q9" t="e">
        <f>TableOMP[[#This Row],[Avg]]-$U$2*TableOMP[[#This Row],[StdDev]]</f>
        <v>#N/A</v>
      </c>
      <c r="R9" t="e">
        <f>TableOMP[[#This Row],[Avg]]+$U$2*TableOMP[[#This Row],[StdDev]]</f>
        <v>#N/A</v>
      </c>
      <c r="S9" t="e">
        <f>IF(AND(TableOMP[[#This Row],[total_time]]&gt;=TableOMP[[#This Row],[Low]], TableOMP[[#This Row],[total_time]]&lt;=TableOMP[[#This Row],[High]]),1,0)</f>
        <v>#N/A</v>
      </c>
    </row>
    <row r="10" spans="1:27" x14ac:dyDescent="0.25">
      <c r="A10" t="s">
        <v>15</v>
      </c>
      <c r="B10">
        <v>566</v>
      </c>
      <c r="C10">
        <v>100</v>
      </c>
      <c r="D10">
        <v>100000</v>
      </c>
      <c r="E10">
        <v>6</v>
      </c>
      <c r="F10">
        <v>1</v>
      </c>
      <c r="G10">
        <v>1.155745</v>
      </c>
      <c r="H10">
        <v>1.4529E-2</v>
      </c>
      <c r="I10">
        <v>3.7727999999999998E-2</v>
      </c>
      <c r="J10">
        <v>7.5459999999999998E-3</v>
      </c>
      <c r="K10" t="str">
        <f t="shared" si="0"/>
        <v>4</v>
      </c>
      <c r="L10" t="s">
        <v>38</v>
      </c>
      <c r="M10" t="s">
        <v>39</v>
      </c>
      <c r="N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e1 566 100 100000 1 6</v>
      </c>
      <c r="O10" t="e">
        <f>VLOOKUP(TableOMP[[#This Row],[Label]],TableAvg[],2,FALSE)</f>
        <v>#N/A</v>
      </c>
      <c r="P10" t="e">
        <f>VLOOKUP(TableOMP[[#This Row],[Label]],TableAvg[],3,FALSE)</f>
        <v>#N/A</v>
      </c>
      <c r="Q10" t="e">
        <f>TableOMP[[#This Row],[Avg]]-$U$2*TableOMP[[#This Row],[StdDev]]</f>
        <v>#N/A</v>
      </c>
      <c r="R10" t="e">
        <f>TableOMP[[#This Row],[Avg]]+$U$2*TableOMP[[#This Row],[StdDev]]</f>
        <v>#N/A</v>
      </c>
      <c r="S10" t="e">
        <f>IF(AND(TableOMP[[#This Row],[total_time]]&gt;=TableOMP[[#This Row],[Low]], TableOMP[[#This Row],[total_time]]&lt;=TableOMP[[#This Row],[High]]),1,0)</f>
        <v>#N/A</v>
      </c>
    </row>
    <row r="11" spans="1:27" x14ac:dyDescent="0.25">
      <c r="A11" t="s">
        <v>15</v>
      </c>
      <c r="B11">
        <v>800</v>
      </c>
      <c r="C11">
        <v>100</v>
      </c>
      <c r="D11">
        <v>100000</v>
      </c>
      <c r="E11">
        <v>7</v>
      </c>
      <c r="F11">
        <v>1</v>
      </c>
      <c r="G11">
        <v>1.2342960000000001</v>
      </c>
      <c r="H11">
        <v>1.7101999999999999E-2</v>
      </c>
      <c r="I11">
        <v>4.7980000000000002E-2</v>
      </c>
      <c r="J11">
        <v>7.9970000000000006E-3</v>
      </c>
      <c r="K11" t="str">
        <f t="shared" si="0"/>
        <v>4</v>
      </c>
      <c r="L11" t="s">
        <v>38</v>
      </c>
      <c r="M11" t="s">
        <v>39</v>
      </c>
      <c r="N1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e1 800 100 100000 1 7</v>
      </c>
      <c r="O11" t="e">
        <f>VLOOKUP(TableOMP[[#This Row],[Label]],TableAvg[],2,FALSE)</f>
        <v>#N/A</v>
      </c>
      <c r="P11" t="e">
        <f>VLOOKUP(TableOMP[[#This Row],[Label]],TableAvg[],3,FALSE)</f>
        <v>#N/A</v>
      </c>
      <c r="Q11" t="e">
        <f>TableOMP[[#This Row],[Avg]]-$U$2*TableOMP[[#This Row],[StdDev]]</f>
        <v>#N/A</v>
      </c>
      <c r="R11" t="e">
        <f>TableOMP[[#This Row],[Avg]]+$U$2*TableOMP[[#This Row],[StdDev]]</f>
        <v>#N/A</v>
      </c>
      <c r="S11" t="e">
        <f>IF(AND(TableOMP[[#This Row],[total_time]]&gt;=TableOMP[[#This Row],[Low]], TableOMP[[#This Row],[total_time]]&lt;=TableOMP[[#This Row],[High]]),1,0)</f>
        <v>#N/A</v>
      </c>
    </row>
    <row r="12" spans="1:27" x14ac:dyDescent="0.25">
      <c r="A12" t="s">
        <v>15</v>
      </c>
      <c r="B12">
        <v>1131</v>
      </c>
      <c r="C12">
        <v>100</v>
      </c>
      <c r="D12">
        <v>100000</v>
      </c>
      <c r="E12">
        <v>8</v>
      </c>
      <c r="F12">
        <v>1</v>
      </c>
      <c r="G12">
        <v>1.3696200000000001</v>
      </c>
      <c r="H12">
        <v>4.0460000000000003E-2</v>
      </c>
      <c r="I12">
        <v>5.5351999999999998E-2</v>
      </c>
      <c r="J12">
        <v>7.9070000000000008E-3</v>
      </c>
      <c r="K12" t="str">
        <f t="shared" si="0"/>
        <v>4</v>
      </c>
      <c r="L12" t="s">
        <v>38</v>
      </c>
      <c r="M12" t="s">
        <v>39</v>
      </c>
      <c r="N1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 100 100000 1 8</v>
      </c>
      <c r="O12" t="e">
        <f>VLOOKUP(TableOMP[[#This Row],[Label]],TableAvg[],2,FALSE)</f>
        <v>#N/A</v>
      </c>
      <c r="P12" t="e">
        <f>VLOOKUP(TableOMP[[#This Row],[Label]],TableAvg[],3,FALSE)</f>
        <v>#N/A</v>
      </c>
      <c r="Q12" t="e">
        <f>TableOMP[[#This Row],[Avg]]-$U$2*TableOMP[[#This Row],[StdDev]]</f>
        <v>#N/A</v>
      </c>
      <c r="R12" t="e">
        <f>TableOMP[[#This Row],[Avg]]+$U$2*TableOMP[[#This Row],[StdDev]]</f>
        <v>#N/A</v>
      </c>
      <c r="S12" t="e">
        <f>IF(AND(TableOMP[[#This Row],[total_time]]&gt;=TableOMP[[#This Row],[Low]], TableOMP[[#This Row],[total_time]]&lt;=TableOMP[[#This Row],[High]]),1,0)</f>
        <v>#N/A</v>
      </c>
    </row>
    <row r="13" spans="1:27" x14ac:dyDescent="0.25">
      <c r="A13" t="s">
        <v>15</v>
      </c>
      <c r="B13">
        <v>1600</v>
      </c>
      <c r="C13">
        <v>100</v>
      </c>
      <c r="D13">
        <v>100000</v>
      </c>
      <c r="E13">
        <v>9</v>
      </c>
      <c r="F13">
        <v>1</v>
      </c>
      <c r="G13">
        <v>1.6110869999999999</v>
      </c>
      <c r="H13">
        <v>5.1695999999999999E-2</v>
      </c>
      <c r="I13">
        <v>8.4570999999999993E-2</v>
      </c>
      <c r="J13">
        <v>1.0571000000000001E-2</v>
      </c>
      <c r="K13" t="str">
        <f t="shared" si="0"/>
        <v>4</v>
      </c>
      <c r="L13" t="s">
        <v>38</v>
      </c>
      <c r="M13" t="s">
        <v>39</v>
      </c>
      <c r="N1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 100 100000 1 9</v>
      </c>
      <c r="O13" t="e">
        <f>VLOOKUP(TableOMP[[#This Row],[Label]],TableAvg[],2,FALSE)</f>
        <v>#N/A</v>
      </c>
      <c r="P13" t="e">
        <f>VLOOKUP(TableOMP[[#This Row],[Label]],TableAvg[],3,FALSE)</f>
        <v>#N/A</v>
      </c>
      <c r="Q13" t="e">
        <f>TableOMP[[#This Row],[Avg]]-$U$2*TableOMP[[#This Row],[StdDev]]</f>
        <v>#N/A</v>
      </c>
      <c r="R13" t="e">
        <f>TableOMP[[#This Row],[Avg]]+$U$2*TableOMP[[#This Row],[StdDev]]</f>
        <v>#N/A</v>
      </c>
      <c r="S13" t="e">
        <f>IF(AND(TableOMP[[#This Row],[total_time]]&gt;=TableOMP[[#This Row],[Low]], TableOMP[[#This Row],[total_time]]&lt;=TableOMP[[#This Row],[High]]),1,0)</f>
        <v>#N/A</v>
      </c>
    </row>
    <row r="14" spans="1:27" x14ac:dyDescent="0.25">
      <c r="A14" t="s">
        <v>15</v>
      </c>
      <c r="B14">
        <v>2263</v>
      </c>
      <c r="C14">
        <v>100</v>
      </c>
      <c r="D14">
        <v>100000</v>
      </c>
      <c r="E14">
        <v>10</v>
      </c>
      <c r="F14">
        <v>1</v>
      </c>
      <c r="G14">
        <v>1.9882629999999999</v>
      </c>
      <c r="H14">
        <v>3.9022000000000001E-2</v>
      </c>
      <c r="I14">
        <v>0.12822800000000001</v>
      </c>
      <c r="J14">
        <v>1.4248E-2</v>
      </c>
      <c r="K14" t="str">
        <f t="shared" si="0"/>
        <v>4</v>
      </c>
      <c r="L14" t="s">
        <v>38</v>
      </c>
      <c r="M14" t="s">
        <v>39</v>
      </c>
      <c r="N1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2263 100 100000 1 10</v>
      </c>
      <c r="O14" t="e">
        <f>VLOOKUP(TableOMP[[#This Row],[Label]],TableAvg[],2,FALSE)</f>
        <v>#N/A</v>
      </c>
      <c r="P14" t="e">
        <f>VLOOKUP(TableOMP[[#This Row],[Label]],TableAvg[],3,FALSE)</f>
        <v>#N/A</v>
      </c>
      <c r="Q14" t="e">
        <f>TableOMP[[#This Row],[Avg]]-$U$2*TableOMP[[#This Row],[StdDev]]</f>
        <v>#N/A</v>
      </c>
      <c r="R14" t="e">
        <f>TableOMP[[#This Row],[Avg]]+$U$2*TableOMP[[#This Row],[StdDev]]</f>
        <v>#N/A</v>
      </c>
      <c r="S14" t="e">
        <f>IF(AND(TableOMP[[#This Row],[total_time]]&gt;=TableOMP[[#This Row],[Low]], TableOMP[[#This Row],[total_time]]&lt;=TableOMP[[#This Row],[High]]),1,0)</f>
        <v>#N/A</v>
      </c>
    </row>
    <row r="15" spans="1:27" x14ac:dyDescent="0.25">
      <c r="A15" t="s">
        <v>15</v>
      </c>
      <c r="B15">
        <v>3200</v>
      </c>
      <c r="C15">
        <v>100</v>
      </c>
      <c r="D15">
        <v>100000</v>
      </c>
      <c r="E15">
        <v>11</v>
      </c>
      <c r="F15">
        <v>1</v>
      </c>
      <c r="G15">
        <v>2.7216230000000001</v>
      </c>
      <c r="H15">
        <v>4.8294999999999998E-2</v>
      </c>
      <c r="I15">
        <v>0.207038</v>
      </c>
      <c r="J15">
        <v>2.0704E-2</v>
      </c>
      <c r="K15" t="str">
        <f t="shared" si="0"/>
        <v>4</v>
      </c>
      <c r="L15" t="s">
        <v>38</v>
      </c>
      <c r="M15" t="s">
        <v>39</v>
      </c>
      <c r="N1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 100 100000 1 11</v>
      </c>
      <c r="O15" t="e">
        <f>VLOOKUP(TableOMP[[#This Row],[Label]],TableAvg[],2,FALSE)</f>
        <v>#N/A</v>
      </c>
      <c r="P15" t="e">
        <f>VLOOKUP(TableOMP[[#This Row],[Label]],TableAvg[],3,FALSE)</f>
        <v>#N/A</v>
      </c>
      <c r="Q15" t="e">
        <f>TableOMP[[#This Row],[Avg]]-$U$2*TableOMP[[#This Row],[StdDev]]</f>
        <v>#N/A</v>
      </c>
      <c r="R15" t="e">
        <f>TableOMP[[#This Row],[Avg]]+$U$2*TableOMP[[#This Row],[StdDev]]</f>
        <v>#N/A</v>
      </c>
      <c r="S15" t="e">
        <f>IF(AND(TableOMP[[#This Row],[total_time]]&gt;=TableOMP[[#This Row],[Low]], TableOMP[[#This Row],[total_time]]&lt;=TableOMP[[#This Row],[High]]),1,0)</f>
        <v>#N/A</v>
      </c>
    </row>
    <row r="16" spans="1:27" x14ac:dyDescent="0.25">
      <c r="A16" t="s">
        <v>15</v>
      </c>
      <c r="B16">
        <v>4525</v>
      </c>
      <c r="C16">
        <v>100</v>
      </c>
      <c r="D16">
        <v>100000</v>
      </c>
      <c r="E16">
        <v>12</v>
      </c>
      <c r="F16">
        <v>1</v>
      </c>
      <c r="G16">
        <v>4.0882949999999996</v>
      </c>
      <c r="H16">
        <v>6.7534999999999998E-2</v>
      </c>
      <c r="I16">
        <v>0.34063199999999999</v>
      </c>
      <c r="J16">
        <v>3.0967000000000001E-2</v>
      </c>
      <c r="K16" t="str">
        <f t="shared" si="0"/>
        <v>4</v>
      </c>
      <c r="L16" t="s">
        <v>38</v>
      </c>
      <c r="M16" t="s">
        <v>39</v>
      </c>
      <c r="N1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4525 100 100000 1 12</v>
      </c>
      <c r="O16" t="e">
        <f>VLOOKUP(TableOMP[[#This Row],[Label]],TableAvg[],2,FALSE)</f>
        <v>#N/A</v>
      </c>
      <c r="P16" t="e">
        <f>VLOOKUP(TableOMP[[#This Row],[Label]],TableAvg[],3,FALSE)</f>
        <v>#N/A</v>
      </c>
      <c r="Q16" t="e">
        <f>TableOMP[[#This Row],[Avg]]-$U$2*TableOMP[[#This Row],[StdDev]]</f>
        <v>#N/A</v>
      </c>
      <c r="R16" t="e">
        <f>TableOMP[[#This Row],[Avg]]+$U$2*TableOMP[[#This Row],[StdDev]]</f>
        <v>#N/A</v>
      </c>
      <c r="S16" t="e">
        <f>IF(AND(TableOMP[[#This Row],[total_time]]&gt;=TableOMP[[#This Row],[Low]], TableOMP[[#This Row],[total_time]]&lt;=TableOMP[[#This Row],[High]]),1,0)</f>
        <v>#N/A</v>
      </c>
    </row>
    <row r="17" spans="1:19" x14ac:dyDescent="0.25">
      <c r="A17" t="s">
        <v>15</v>
      </c>
      <c r="B17">
        <v>6400</v>
      </c>
      <c r="C17">
        <v>100</v>
      </c>
      <c r="D17">
        <v>100000</v>
      </c>
      <c r="E17">
        <v>13</v>
      </c>
      <c r="F17">
        <v>1</v>
      </c>
      <c r="G17">
        <v>6.704332</v>
      </c>
      <c r="H17">
        <v>0.13672200000000001</v>
      </c>
      <c r="I17">
        <v>0.87209499999999995</v>
      </c>
      <c r="J17">
        <v>7.2675000000000003E-2</v>
      </c>
      <c r="K17" t="str">
        <f t="shared" si="0"/>
        <v>4</v>
      </c>
      <c r="L17" t="s">
        <v>38</v>
      </c>
      <c r="M17" t="s">
        <v>39</v>
      </c>
      <c r="N1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6400 100 100000 1 13</v>
      </c>
      <c r="O17" t="e">
        <f>VLOOKUP(TableOMP[[#This Row],[Label]],TableAvg[],2,FALSE)</f>
        <v>#N/A</v>
      </c>
      <c r="P17" t="e">
        <f>VLOOKUP(TableOMP[[#This Row],[Label]],TableAvg[],3,FALSE)</f>
        <v>#N/A</v>
      </c>
      <c r="Q17" t="e">
        <f>TableOMP[[#This Row],[Avg]]-$U$2*TableOMP[[#This Row],[StdDev]]</f>
        <v>#N/A</v>
      </c>
      <c r="R17" t="e">
        <f>TableOMP[[#This Row],[Avg]]+$U$2*TableOMP[[#This Row],[StdDev]]</f>
        <v>#N/A</v>
      </c>
      <c r="S17" t="e">
        <f>IF(AND(TableOMP[[#This Row],[total_time]]&gt;=TableOMP[[#This Row],[Low]], TableOMP[[#This Row],[total_time]]&lt;=TableOMP[[#This Row],[High]]),1,0)</f>
        <v>#N/A</v>
      </c>
    </row>
    <row r="18" spans="1:19" x14ac:dyDescent="0.25">
      <c r="A18" t="s">
        <v>15</v>
      </c>
      <c r="B18">
        <v>9051</v>
      </c>
      <c r="C18">
        <v>100</v>
      </c>
      <c r="D18">
        <v>100000</v>
      </c>
      <c r="E18">
        <v>14</v>
      </c>
      <c r="F18">
        <v>1</v>
      </c>
      <c r="G18">
        <v>11.445869999999999</v>
      </c>
      <c r="H18">
        <v>0.183698</v>
      </c>
      <c r="I18">
        <v>1.1845479999999999</v>
      </c>
      <c r="J18">
        <v>9.1119000000000006E-2</v>
      </c>
      <c r="K18" t="str">
        <f t="shared" si="0"/>
        <v>4</v>
      </c>
      <c r="L18" t="s">
        <v>38</v>
      </c>
      <c r="M18" t="s">
        <v>39</v>
      </c>
      <c r="N1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9051 100 100000 1 14</v>
      </c>
      <c r="O18" t="e">
        <f>VLOOKUP(TableOMP[[#This Row],[Label]],TableAvg[],2,FALSE)</f>
        <v>#N/A</v>
      </c>
      <c r="P18" t="e">
        <f>VLOOKUP(TableOMP[[#This Row],[Label]],TableAvg[],3,FALSE)</f>
        <v>#N/A</v>
      </c>
      <c r="Q18" t="e">
        <f>TableOMP[[#This Row],[Avg]]-$U$2*TableOMP[[#This Row],[StdDev]]</f>
        <v>#N/A</v>
      </c>
      <c r="R18" t="e">
        <f>TableOMP[[#This Row],[Avg]]+$U$2*TableOMP[[#This Row],[StdDev]]</f>
        <v>#N/A</v>
      </c>
      <c r="S18" t="e">
        <f>IF(AND(TableOMP[[#This Row],[total_time]]&gt;=TableOMP[[#This Row],[Low]], TableOMP[[#This Row],[total_time]]&lt;=TableOMP[[#This Row],[High]]),1,0)</f>
        <v>#N/A</v>
      </c>
    </row>
    <row r="19" spans="1:19" x14ac:dyDescent="0.25">
      <c r="A19" t="s">
        <v>15</v>
      </c>
      <c r="B19">
        <v>12800</v>
      </c>
      <c r="C19">
        <v>100</v>
      </c>
      <c r="D19">
        <v>100000</v>
      </c>
      <c r="E19">
        <v>15</v>
      </c>
      <c r="F19">
        <v>1</v>
      </c>
      <c r="G19">
        <v>20.788136000000002</v>
      </c>
      <c r="H19">
        <v>0.38081300000000001</v>
      </c>
      <c r="I19">
        <v>2.706871</v>
      </c>
      <c r="J19">
        <v>0.19334799999999999</v>
      </c>
      <c r="K19" t="str">
        <f t="shared" si="0"/>
        <v>4</v>
      </c>
      <c r="L19" t="s">
        <v>38</v>
      </c>
      <c r="M19" t="s">
        <v>39</v>
      </c>
      <c r="N1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12800 100 100000 1 15</v>
      </c>
      <c r="O19" t="e">
        <f>VLOOKUP(TableOMP[[#This Row],[Label]],TableAvg[],2,FALSE)</f>
        <v>#N/A</v>
      </c>
      <c r="P19" t="e">
        <f>VLOOKUP(TableOMP[[#This Row],[Label]],TableAvg[],3,FALSE)</f>
        <v>#N/A</v>
      </c>
      <c r="Q19" t="e">
        <f>TableOMP[[#This Row],[Avg]]-$U$2*TableOMP[[#This Row],[StdDev]]</f>
        <v>#N/A</v>
      </c>
      <c r="R19" t="e">
        <f>TableOMP[[#This Row],[Avg]]+$U$2*TableOMP[[#This Row],[StdDev]]</f>
        <v>#N/A</v>
      </c>
      <c r="S19" t="e">
        <f>IF(AND(TableOMP[[#This Row],[total_time]]&gt;=TableOMP[[#This Row],[Low]], TableOMP[[#This Row],[total_time]]&lt;=TableOMP[[#This Row],[High]]),1,0)</f>
        <v>#N/A</v>
      </c>
    </row>
    <row r="20" spans="1:19" x14ac:dyDescent="0.25">
      <c r="A20" t="s">
        <v>15</v>
      </c>
      <c r="B20">
        <v>18102</v>
      </c>
      <c r="C20">
        <v>100</v>
      </c>
      <c r="D20">
        <v>100000</v>
      </c>
      <c r="E20">
        <v>16</v>
      </c>
      <c r="F20">
        <v>1</v>
      </c>
      <c r="G20">
        <v>39.055228</v>
      </c>
      <c r="H20">
        <v>1.688869</v>
      </c>
      <c r="I20">
        <v>4.2339200000000003</v>
      </c>
      <c r="J20">
        <v>0.28226099999999998</v>
      </c>
      <c r="K20" t="str">
        <f t="shared" si="0"/>
        <v>4</v>
      </c>
      <c r="L20" t="s">
        <v>38</v>
      </c>
      <c r="M20" t="s">
        <v>39</v>
      </c>
      <c r="N2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18102 100 100000 1 16</v>
      </c>
      <c r="O20" t="e">
        <f>VLOOKUP(TableOMP[[#This Row],[Label]],TableAvg[],2,FALSE)</f>
        <v>#N/A</v>
      </c>
      <c r="P20" t="e">
        <f>VLOOKUP(TableOMP[[#This Row],[Label]],TableAvg[],3,FALSE)</f>
        <v>#N/A</v>
      </c>
      <c r="Q20" t="e">
        <f>TableOMP[[#This Row],[Avg]]-$U$2*TableOMP[[#This Row],[StdDev]]</f>
        <v>#N/A</v>
      </c>
      <c r="R20" t="e">
        <f>TableOMP[[#This Row],[Avg]]+$U$2*TableOMP[[#This Row],[StdDev]]</f>
        <v>#N/A</v>
      </c>
      <c r="S20" t="e">
        <f>IF(AND(TableOMP[[#This Row],[total_time]]&gt;=TableOMP[[#This Row],[Low]], TableOMP[[#This Row],[total_time]]&lt;=TableOMP[[#This Row],[High]]),1,0)</f>
        <v>#N/A</v>
      </c>
    </row>
    <row r="21" spans="1:19" x14ac:dyDescent="0.25">
      <c r="A21" t="s">
        <v>15</v>
      </c>
      <c r="B21">
        <v>25600</v>
      </c>
      <c r="C21">
        <v>100</v>
      </c>
      <c r="D21">
        <v>100000</v>
      </c>
      <c r="E21">
        <v>17</v>
      </c>
      <c r="F21">
        <v>1</v>
      </c>
      <c r="G21">
        <v>72.201008000000002</v>
      </c>
      <c r="H21">
        <v>1.4937450000000001</v>
      </c>
      <c r="I21">
        <v>5.8487679999999997</v>
      </c>
      <c r="J21">
        <v>0.36554799999999998</v>
      </c>
      <c r="K21" t="str">
        <f t="shared" si="0"/>
        <v>4</v>
      </c>
      <c r="L21" t="s">
        <v>38</v>
      </c>
      <c r="M21" t="s">
        <v>39</v>
      </c>
      <c r="N2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25600 100 100000 1 17</v>
      </c>
      <c r="O21" t="e">
        <f>VLOOKUP(TableOMP[[#This Row],[Label]],TableAvg[],2,FALSE)</f>
        <v>#N/A</v>
      </c>
      <c r="P21" t="e">
        <f>VLOOKUP(TableOMP[[#This Row],[Label]],TableAvg[],3,FALSE)</f>
        <v>#N/A</v>
      </c>
      <c r="Q21" t="e">
        <f>TableOMP[[#This Row],[Avg]]-$U$2*TableOMP[[#This Row],[StdDev]]</f>
        <v>#N/A</v>
      </c>
      <c r="R21" t="e">
        <f>TableOMP[[#This Row],[Avg]]+$U$2*TableOMP[[#This Row],[StdDev]]</f>
        <v>#N/A</v>
      </c>
      <c r="S21" t="e">
        <f>IF(AND(TableOMP[[#This Row],[total_time]]&gt;=TableOMP[[#This Row],[Low]], TableOMP[[#This Row],[total_time]]&lt;=TableOMP[[#This Row],[High]]),1,0)</f>
        <v>#N/A</v>
      </c>
    </row>
    <row r="22" spans="1:19" x14ac:dyDescent="0.25">
      <c r="A22" t="s">
        <v>15</v>
      </c>
      <c r="B22">
        <v>36204</v>
      </c>
      <c r="C22">
        <v>100</v>
      </c>
      <c r="D22">
        <v>100000</v>
      </c>
      <c r="E22">
        <v>18</v>
      </c>
      <c r="F22">
        <v>1</v>
      </c>
      <c r="G22">
        <v>134.61483699999999</v>
      </c>
      <c r="H22">
        <v>2.0288339999999998</v>
      </c>
      <c r="I22">
        <v>15.196529</v>
      </c>
      <c r="J22">
        <v>0.89391299999999996</v>
      </c>
      <c r="K22" t="str">
        <f t="shared" si="0"/>
        <v>4</v>
      </c>
      <c r="L22" t="s">
        <v>38</v>
      </c>
      <c r="M22" t="s">
        <v>39</v>
      </c>
      <c r="N2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36204 100 100000 1 18</v>
      </c>
      <c r="O22" t="e">
        <f>VLOOKUP(TableOMP[[#This Row],[Label]],TableAvg[],2,FALSE)</f>
        <v>#N/A</v>
      </c>
      <c r="P22" t="e">
        <f>VLOOKUP(TableOMP[[#This Row],[Label]],TableAvg[],3,FALSE)</f>
        <v>#N/A</v>
      </c>
      <c r="Q22" t="e">
        <f>TableOMP[[#This Row],[Avg]]-$U$2*TableOMP[[#This Row],[StdDev]]</f>
        <v>#N/A</v>
      </c>
      <c r="R22" t="e">
        <f>TableOMP[[#This Row],[Avg]]+$U$2*TableOMP[[#This Row],[StdDev]]</f>
        <v>#N/A</v>
      </c>
      <c r="S22" t="e">
        <f>IF(AND(TableOMP[[#This Row],[total_time]]&gt;=TableOMP[[#This Row],[Low]], TableOMP[[#This Row],[total_time]]&lt;=TableOMP[[#This Row],[High]]),1,0)</f>
        <v>#N/A</v>
      </c>
    </row>
    <row r="23" spans="1:19" x14ac:dyDescent="0.25">
      <c r="A23" t="s">
        <v>15</v>
      </c>
      <c r="B23">
        <v>51200</v>
      </c>
      <c r="C23">
        <v>100</v>
      </c>
      <c r="D23">
        <v>100000</v>
      </c>
      <c r="E23">
        <v>19</v>
      </c>
      <c r="F23">
        <v>1</v>
      </c>
      <c r="G23">
        <v>256.11184800000001</v>
      </c>
      <c r="H23">
        <v>3.3449089999999999</v>
      </c>
      <c r="I23">
        <v>21.307680000000001</v>
      </c>
      <c r="J23">
        <v>1.1837599999999999</v>
      </c>
      <c r="K23" t="str">
        <f t="shared" si="0"/>
        <v>4</v>
      </c>
      <c r="L23" t="s">
        <v>38</v>
      </c>
      <c r="M23" t="s">
        <v>39</v>
      </c>
      <c r="N2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51200 100 100000 1 19</v>
      </c>
      <c r="O23" t="e">
        <f>VLOOKUP(TableOMP[[#This Row],[Label]],TableAvg[],2,FALSE)</f>
        <v>#N/A</v>
      </c>
      <c r="P23" t="e">
        <f>VLOOKUP(TableOMP[[#This Row],[Label]],TableAvg[],3,FALSE)</f>
        <v>#N/A</v>
      </c>
      <c r="Q23" t="e">
        <f>TableOMP[[#This Row],[Avg]]-$U$2*TableOMP[[#This Row],[StdDev]]</f>
        <v>#N/A</v>
      </c>
      <c r="R23" t="e">
        <f>TableOMP[[#This Row],[Avg]]+$U$2*TableOMP[[#This Row],[StdDev]]</f>
        <v>#N/A</v>
      </c>
      <c r="S23" t="e">
        <f>IF(AND(TableOMP[[#This Row],[total_time]]&gt;=TableOMP[[#This Row],[Low]], TableOMP[[#This Row],[total_time]]&lt;=TableOMP[[#This Row],[High]]),1,0)</f>
        <v>#N/A</v>
      </c>
    </row>
    <row r="24" spans="1:19" x14ac:dyDescent="0.25">
      <c r="A24" t="s">
        <v>15</v>
      </c>
      <c r="B24">
        <v>72408</v>
      </c>
      <c r="C24">
        <v>100</v>
      </c>
      <c r="D24">
        <v>100000</v>
      </c>
      <c r="E24">
        <v>20</v>
      </c>
      <c r="F24">
        <v>1</v>
      </c>
      <c r="G24">
        <v>486.71338200000002</v>
      </c>
      <c r="H24">
        <v>6.3161129999999996</v>
      </c>
      <c r="I24">
        <v>38.090020000000003</v>
      </c>
      <c r="J24">
        <v>2.0047380000000001</v>
      </c>
      <c r="K24" t="str">
        <f t="shared" si="0"/>
        <v>4</v>
      </c>
      <c r="L24" t="s">
        <v>38</v>
      </c>
      <c r="M24" t="s">
        <v>39</v>
      </c>
      <c r="N2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72408 100 100000 1 20</v>
      </c>
      <c r="O24" t="e">
        <f>VLOOKUP(TableOMP[[#This Row],[Label]],TableAvg[],2,FALSE)</f>
        <v>#N/A</v>
      </c>
      <c r="P24" t="e">
        <f>VLOOKUP(TableOMP[[#This Row],[Label]],TableAvg[],3,FALSE)</f>
        <v>#N/A</v>
      </c>
      <c r="Q24" t="e">
        <f>TableOMP[[#This Row],[Avg]]-$U$2*TableOMP[[#This Row],[StdDev]]</f>
        <v>#N/A</v>
      </c>
      <c r="R24" t="e">
        <f>TableOMP[[#This Row],[Avg]]+$U$2*TableOMP[[#This Row],[StdDev]]</f>
        <v>#N/A</v>
      </c>
      <c r="S24" t="e">
        <f>IF(AND(TableOMP[[#This Row],[total_time]]&gt;=TableOMP[[#This Row],[Low]], TableOMP[[#This Row],[total_time]]&lt;=TableOMP[[#This Row],[High]]),1,0)</f>
        <v>#N/A</v>
      </c>
    </row>
    <row r="25" spans="1:19" x14ac:dyDescent="0.25">
      <c r="A25" t="s">
        <v>17</v>
      </c>
      <c r="B25">
        <v>100</v>
      </c>
      <c r="C25">
        <v>0</v>
      </c>
      <c r="D25">
        <v>0</v>
      </c>
      <c r="E25">
        <v>1</v>
      </c>
      <c r="F25">
        <v>1</v>
      </c>
      <c r="G25">
        <v>1.0470619999999999</v>
      </c>
      <c r="H25">
        <v>3.0569999999999998E-3</v>
      </c>
      <c r="I25">
        <v>0</v>
      </c>
      <c r="J25">
        <v>0</v>
      </c>
      <c r="K25" t="str">
        <f>MID(M25,23,1)</f>
        <v>5</v>
      </c>
      <c r="L25" t="s">
        <v>41</v>
      </c>
      <c r="M25" t="s">
        <v>42</v>
      </c>
      <c r="N2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25" t="e">
        <f>VLOOKUP(TableOMP[[#This Row],[Label]],TableAvg[],2,FALSE)</f>
        <v>#N/A</v>
      </c>
      <c r="P25" t="e">
        <f>VLOOKUP(TableOMP[[#This Row],[Label]],TableAvg[],3,FALSE)</f>
        <v>#N/A</v>
      </c>
      <c r="Q25" t="e">
        <f>TableOMP[[#This Row],[Avg]]-$U$2*TableOMP[[#This Row],[StdDev]]</f>
        <v>#N/A</v>
      </c>
      <c r="R25" t="e">
        <f>TableOMP[[#This Row],[Avg]]+$U$2*TableOMP[[#This Row],[StdDev]]</f>
        <v>#N/A</v>
      </c>
      <c r="S25" t="e">
        <f>IF(AND(TableOMP[[#This Row],[total_time]]&gt;=TableOMP[[#This Row],[Low]], TableOMP[[#This Row],[total_time]]&lt;=TableOMP[[#This Row],[High]]),1,0)</f>
        <v>#N/A</v>
      </c>
    </row>
    <row r="26" spans="1:19" x14ac:dyDescent="0.25">
      <c r="A26" t="s">
        <v>17</v>
      </c>
      <c r="B26">
        <v>141</v>
      </c>
      <c r="C26">
        <v>0</v>
      </c>
      <c r="D26">
        <v>0</v>
      </c>
      <c r="E26">
        <v>2</v>
      </c>
      <c r="F26">
        <v>1</v>
      </c>
      <c r="G26">
        <v>1.0358940000000001</v>
      </c>
      <c r="H26">
        <v>1.6249999999999999E-3</v>
      </c>
      <c r="I26">
        <v>1.0430000000000001E-3</v>
      </c>
      <c r="J26">
        <v>1.0430000000000001E-3</v>
      </c>
      <c r="K26" t="str">
        <f t="shared" ref="K26:K57" si="1">MID(M26,23,1)</f>
        <v>5</v>
      </c>
      <c r="L26" t="s">
        <v>41</v>
      </c>
      <c r="M26" t="s">
        <v>42</v>
      </c>
      <c r="N2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26" t="e">
        <f>VLOOKUP(TableOMP[[#This Row],[Label]],TableAvg[],2,FALSE)</f>
        <v>#N/A</v>
      </c>
      <c r="P26" t="e">
        <f>VLOOKUP(TableOMP[[#This Row],[Label]],TableAvg[],3,FALSE)</f>
        <v>#N/A</v>
      </c>
      <c r="Q26" t="e">
        <f>TableOMP[[#This Row],[Avg]]-$U$2*TableOMP[[#This Row],[StdDev]]</f>
        <v>#N/A</v>
      </c>
      <c r="R26" t="e">
        <f>TableOMP[[#This Row],[Avg]]+$U$2*TableOMP[[#This Row],[StdDev]]</f>
        <v>#N/A</v>
      </c>
      <c r="S26" t="e">
        <f>IF(AND(TableOMP[[#This Row],[total_time]]&gt;=TableOMP[[#This Row],[Low]], TableOMP[[#This Row],[total_time]]&lt;=TableOMP[[#This Row],[High]]),1,0)</f>
        <v>#N/A</v>
      </c>
    </row>
    <row r="27" spans="1:19" x14ac:dyDescent="0.25">
      <c r="A27" t="s">
        <v>17</v>
      </c>
      <c r="B27">
        <v>200</v>
      </c>
      <c r="C27">
        <v>0</v>
      </c>
      <c r="D27">
        <v>0</v>
      </c>
      <c r="E27">
        <v>3</v>
      </c>
      <c r="F27">
        <v>1</v>
      </c>
      <c r="G27">
        <v>1.038216</v>
      </c>
      <c r="H27">
        <v>1.8090000000000001E-3</v>
      </c>
      <c r="I27">
        <v>1.8240000000000001E-3</v>
      </c>
      <c r="J27">
        <v>9.1200000000000005E-4</v>
      </c>
      <c r="K27" t="str">
        <f t="shared" si="1"/>
        <v>5</v>
      </c>
      <c r="L27" t="s">
        <v>41</v>
      </c>
      <c r="M27" t="s">
        <v>42</v>
      </c>
      <c r="N2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27" t="e">
        <f>VLOOKUP(TableOMP[[#This Row],[Label]],TableAvg[],2,FALSE)</f>
        <v>#N/A</v>
      </c>
      <c r="P27" t="e">
        <f>VLOOKUP(TableOMP[[#This Row],[Label]],TableAvg[],3,FALSE)</f>
        <v>#N/A</v>
      </c>
      <c r="Q27" t="e">
        <f>TableOMP[[#This Row],[Avg]]-$U$2*TableOMP[[#This Row],[StdDev]]</f>
        <v>#N/A</v>
      </c>
      <c r="R27" t="e">
        <f>TableOMP[[#This Row],[Avg]]+$U$2*TableOMP[[#This Row],[StdDev]]</f>
        <v>#N/A</v>
      </c>
      <c r="S27" t="e">
        <f>IF(AND(TableOMP[[#This Row],[total_time]]&gt;=TableOMP[[#This Row],[Low]], TableOMP[[#This Row],[total_time]]&lt;=TableOMP[[#This Row],[High]]),1,0)</f>
        <v>#N/A</v>
      </c>
    </row>
    <row r="28" spans="1:19" x14ac:dyDescent="0.25">
      <c r="A28" t="s">
        <v>17</v>
      </c>
      <c r="B28">
        <v>283</v>
      </c>
      <c r="C28">
        <v>0</v>
      </c>
      <c r="D28">
        <v>0</v>
      </c>
      <c r="E28">
        <v>4</v>
      </c>
      <c r="F28">
        <v>1</v>
      </c>
      <c r="G28">
        <v>1.0505739999999999</v>
      </c>
      <c r="H28">
        <v>1.8209999999999999E-3</v>
      </c>
      <c r="I28">
        <v>2.232E-3</v>
      </c>
      <c r="J28">
        <v>7.4399999999999998E-4</v>
      </c>
      <c r="K28" t="str">
        <f t="shared" si="1"/>
        <v>5</v>
      </c>
      <c r="L28" t="s">
        <v>41</v>
      </c>
      <c r="M28" t="s">
        <v>42</v>
      </c>
      <c r="N2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28" t="e">
        <f>VLOOKUP(TableOMP[[#This Row],[Label]],TableAvg[],2,FALSE)</f>
        <v>#N/A</v>
      </c>
      <c r="P28" t="e">
        <f>VLOOKUP(TableOMP[[#This Row],[Label]],TableAvg[],3,FALSE)</f>
        <v>#N/A</v>
      </c>
      <c r="Q28" t="e">
        <f>TableOMP[[#This Row],[Avg]]-$U$2*TableOMP[[#This Row],[StdDev]]</f>
        <v>#N/A</v>
      </c>
      <c r="R28" t="e">
        <f>TableOMP[[#This Row],[Avg]]+$U$2*TableOMP[[#This Row],[StdDev]]</f>
        <v>#N/A</v>
      </c>
      <c r="S28" t="e">
        <f>IF(AND(TableOMP[[#This Row],[total_time]]&gt;=TableOMP[[#This Row],[Low]], TableOMP[[#This Row],[total_time]]&lt;=TableOMP[[#This Row],[High]]),1,0)</f>
        <v>#N/A</v>
      </c>
    </row>
    <row r="29" spans="1:19" x14ac:dyDescent="0.25">
      <c r="A29" t="s">
        <v>17</v>
      </c>
      <c r="B29">
        <v>400</v>
      </c>
      <c r="C29">
        <v>0</v>
      </c>
      <c r="D29">
        <v>0</v>
      </c>
      <c r="E29">
        <v>5</v>
      </c>
      <c r="F29">
        <v>1</v>
      </c>
      <c r="G29">
        <v>1.0679080000000001</v>
      </c>
      <c r="H29">
        <v>2.6610000000000002E-3</v>
      </c>
      <c r="I29">
        <v>6.0130000000000001E-3</v>
      </c>
      <c r="J29">
        <v>1.503E-3</v>
      </c>
      <c r="K29" t="str">
        <f t="shared" si="1"/>
        <v>5</v>
      </c>
      <c r="L29" t="s">
        <v>41</v>
      </c>
      <c r="M29" t="s">
        <v>42</v>
      </c>
      <c r="N2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29" t="e">
        <f>VLOOKUP(TableOMP[[#This Row],[Label]],TableAvg[],2,FALSE)</f>
        <v>#N/A</v>
      </c>
      <c r="P29" t="e">
        <f>VLOOKUP(TableOMP[[#This Row],[Label]],TableAvg[],3,FALSE)</f>
        <v>#N/A</v>
      </c>
      <c r="Q29" t="e">
        <f>TableOMP[[#This Row],[Avg]]-$U$2*TableOMP[[#This Row],[StdDev]]</f>
        <v>#N/A</v>
      </c>
      <c r="R29" t="e">
        <f>TableOMP[[#This Row],[Avg]]+$U$2*TableOMP[[#This Row],[StdDev]]</f>
        <v>#N/A</v>
      </c>
      <c r="S29" t="e">
        <f>IF(AND(TableOMP[[#This Row],[total_time]]&gt;=TableOMP[[#This Row],[Low]], TableOMP[[#This Row],[total_time]]&lt;=TableOMP[[#This Row],[High]]),1,0)</f>
        <v>#N/A</v>
      </c>
    </row>
    <row r="30" spans="1:19" x14ac:dyDescent="0.25">
      <c r="A30" t="s">
        <v>17</v>
      </c>
      <c r="B30">
        <v>566</v>
      </c>
      <c r="C30">
        <v>0</v>
      </c>
      <c r="D30">
        <v>0</v>
      </c>
      <c r="E30">
        <v>6</v>
      </c>
      <c r="F30">
        <v>1</v>
      </c>
      <c r="G30">
        <v>1.053639</v>
      </c>
      <c r="H30">
        <v>3.1089999999999998E-3</v>
      </c>
      <c r="I30">
        <v>5.9690000000000003E-3</v>
      </c>
      <c r="J30">
        <v>1.194E-3</v>
      </c>
      <c r="K30" t="str">
        <f t="shared" si="1"/>
        <v>5</v>
      </c>
      <c r="L30" t="s">
        <v>41</v>
      </c>
      <c r="M30" t="s">
        <v>42</v>
      </c>
      <c r="N3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30" t="e">
        <f>VLOOKUP(TableOMP[[#This Row],[Label]],TableAvg[],2,FALSE)</f>
        <v>#N/A</v>
      </c>
      <c r="P30" t="e">
        <f>VLOOKUP(TableOMP[[#This Row],[Label]],TableAvg[],3,FALSE)</f>
        <v>#N/A</v>
      </c>
      <c r="Q30" t="e">
        <f>TableOMP[[#This Row],[Avg]]-$U$2*TableOMP[[#This Row],[StdDev]]</f>
        <v>#N/A</v>
      </c>
      <c r="R30" t="e">
        <f>TableOMP[[#This Row],[Avg]]+$U$2*TableOMP[[#This Row],[StdDev]]</f>
        <v>#N/A</v>
      </c>
      <c r="S30" t="e">
        <f>IF(AND(TableOMP[[#This Row],[total_time]]&gt;=TableOMP[[#This Row],[Low]], TableOMP[[#This Row],[total_time]]&lt;=TableOMP[[#This Row],[High]]),1,0)</f>
        <v>#N/A</v>
      </c>
    </row>
    <row r="31" spans="1:19" x14ac:dyDescent="0.25">
      <c r="A31" t="s">
        <v>17</v>
      </c>
      <c r="B31">
        <v>800</v>
      </c>
      <c r="C31">
        <v>0</v>
      </c>
      <c r="D31">
        <v>0</v>
      </c>
      <c r="E31">
        <v>7</v>
      </c>
      <c r="F31">
        <v>1</v>
      </c>
      <c r="G31">
        <v>1.0869310000000001</v>
      </c>
      <c r="H31">
        <v>3.5969999999999999E-3</v>
      </c>
      <c r="I31">
        <v>4.0559999999999997E-3</v>
      </c>
      <c r="J31">
        <v>6.7599999999999995E-4</v>
      </c>
      <c r="K31" t="str">
        <f t="shared" si="1"/>
        <v>5</v>
      </c>
      <c r="L31" t="s">
        <v>41</v>
      </c>
      <c r="M31" t="s">
        <v>42</v>
      </c>
      <c r="N3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31" t="e">
        <f>VLOOKUP(TableOMP[[#This Row],[Label]],TableAvg[],2,FALSE)</f>
        <v>#N/A</v>
      </c>
      <c r="P31" t="e">
        <f>VLOOKUP(TableOMP[[#This Row],[Label]],TableAvg[],3,FALSE)</f>
        <v>#N/A</v>
      </c>
      <c r="Q31" t="e">
        <f>TableOMP[[#This Row],[Avg]]-$U$2*TableOMP[[#This Row],[StdDev]]</f>
        <v>#N/A</v>
      </c>
      <c r="R31" t="e">
        <f>TableOMP[[#This Row],[Avg]]+$U$2*TableOMP[[#This Row],[StdDev]]</f>
        <v>#N/A</v>
      </c>
      <c r="S31" t="e">
        <f>IF(AND(TableOMP[[#This Row],[total_time]]&gt;=TableOMP[[#This Row],[Low]], TableOMP[[#This Row],[total_time]]&lt;=TableOMP[[#This Row],[High]]),1,0)</f>
        <v>#N/A</v>
      </c>
    </row>
    <row r="32" spans="1:19" x14ac:dyDescent="0.25">
      <c r="A32" t="s">
        <v>17</v>
      </c>
      <c r="B32">
        <v>1131</v>
      </c>
      <c r="C32">
        <v>0</v>
      </c>
      <c r="D32">
        <v>0</v>
      </c>
      <c r="E32">
        <v>8</v>
      </c>
      <c r="F32">
        <v>1</v>
      </c>
      <c r="G32">
        <v>1.089369</v>
      </c>
      <c r="H32">
        <v>3.5370000000000002E-3</v>
      </c>
      <c r="I32">
        <v>7.7939999999999997E-3</v>
      </c>
      <c r="J32">
        <v>1.1130000000000001E-3</v>
      </c>
      <c r="K32" t="str">
        <f t="shared" si="1"/>
        <v>5</v>
      </c>
      <c r="L32" t="s">
        <v>41</v>
      </c>
      <c r="M32" t="s">
        <v>42</v>
      </c>
      <c r="N3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32" t="e">
        <f>VLOOKUP(TableOMP[[#This Row],[Label]],TableAvg[],2,FALSE)</f>
        <v>#N/A</v>
      </c>
      <c r="P32" t="e">
        <f>VLOOKUP(TableOMP[[#This Row],[Label]],TableAvg[],3,FALSE)</f>
        <v>#N/A</v>
      </c>
      <c r="Q32" t="e">
        <f>TableOMP[[#This Row],[Avg]]-$U$2*TableOMP[[#This Row],[StdDev]]</f>
        <v>#N/A</v>
      </c>
      <c r="R32" t="e">
        <f>TableOMP[[#This Row],[Avg]]+$U$2*TableOMP[[#This Row],[StdDev]]</f>
        <v>#N/A</v>
      </c>
      <c r="S32" t="e">
        <f>IF(AND(TableOMP[[#This Row],[total_time]]&gt;=TableOMP[[#This Row],[Low]], TableOMP[[#This Row],[total_time]]&lt;=TableOMP[[#This Row],[High]]),1,0)</f>
        <v>#N/A</v>
      </c>
    </row>
    <row r="33" spans="1:19" x14ac:dyDescent="0.25">
      <c r="A33" t="s">
        <v>17</v>
      </c>
      <c r="B33">
        <v>1600</v>
      </c>
      <c r="C33">
        <v>0</v>
      </c>
      <c r="D33">
        <v>0</v>
      </c>
      <c r="E33">
        <v>9</v>
      </c>
      <c r="F33">
        <v>1</v>
      </c>
      <c r="G33">
        <v>1.1113980000000001</v>
      </c>
      <c r="H33">
        <v>5.352E-3</v>
      </c>
      <c r="I33">
        <v>7.7270000000000004E-3</v>
      </c>
      <c r="J33">
        <v>9.6599999999999995E-4</v>
      </c>
      <c r="K33" t="str">
        <f t="shared" si="1"/>
        <v>5</v>
      </c>
      <c r="L33" t="s">
        <v>41</v>
      </c>
      <c r="M33" t="s">
        <v>42</v>
      </c>
      <c r="N3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33" t="e">
        <f>VLOOKUP(TableOMP[[#This Row],[Label]],TableAvg[],2,FALSE)</f>
        <v>#N/A</v>
      </c>
      <c r="P33" t="e">
        <f>VLOOKUP(TableOMP[[#This Row],[Label]],TableAvg[],3,FALSE)</f>
        <v>#N/A</v>
      </c>
      <c r="Q33" t="e">
        <f>TableOMP[[#This Row],[Avg]]-$U$2*TableOMP[[#This Row],[StdDev]]</f>
        <v>#N/A</v>
      </c>
      <c r="R33" t="e">
        <f>TableOMP[[#This Row],[Avg]]+$U$2*TableOMP[[#This Row],[StdDev]]</f>
        <v>#N/A</v>
      </c>
      <c r="S33" t="e">
        <f>IF(AND(TableOMP[[#This Row],[total_time]]&gt;=TableOMP[[#This Row],[Low]], TableOMP[[#This Row],[total_time]]&lt;=TableOMP[[#This Row],[High]]),1,0)</f>
        <v>#N/A</v>
      </c>
    </row>
    <row r="34" spans="1:19" x14ac:dyDescent="0.25">
      <c r="A34" t="s">
        <v>17</v>
      </c>
      <c r="B34">
        <v>2263</v>
      </c>
      <c r="C34">
        <v>0</v>
      </c>
      <c r="D34">
        <v>0</v>
      </c>
      <c r="E34">
        <v>10</v>
      </c>
      <c r="F34">
        <v>1</v>
      </c>
      <c r="G34">
        <v>1.126417</v>
      </c>
      <c r="H34">
        <v>1.4164E-2</v>
      </c>
      <c r="I34">
        <v>9.4599999999999997E-3</v>
      </c>
      <c r="J34">
        <v>1.0510000000000001E-3</v>
      </c>
      <c r="K34" t="str">
        <f t="shared" si="1"/>
        <v>5</v>
      </c>
      <c r="L34" t="s">
        <v>41</v>
      </c>
      <c r="M34" t="s">
        <v>42</v>
      </c>
      <c r="N3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34" t="e">
        <f>VLOOKUP(TableOMP[[#This Row],[Label]],TableAvg[],2,FALSE)</f>
        <v>#N/A</v>
      </c>
      <c r="P34" t="e">
        <f>VLOOKUP(TableOMP[[#This Row],[Label]],TableAvg[],3,FALSE)</f>
        <v>#N/A</v>
      </c>
      <c r="Q34" t="e">
        <f>TableOMP[[#This Row],[Avg]]-$U$2*TableOMP[[#This Row],[StdDev]]</f>
        <v>#N/A</v>
      </c>
      <c r="R34" t="e">
        <f>TableOMP[[#This Row],[Avg]]+$U$2*TableOMP[[#This Row],[StdDev]]</f>
        <v>#N/A</v>
      </c>
      <c r="S34" t="e">
        <f>IF(AND(TableOMP[[#This Row],[total_time]]&gt;=TableOMP[[#This Row],[Low]], TableOMP[[#This Row],[total_time]]&lt;=TableOMP[[#This Row],[High]]),1,0)</f>
        <v>#N/A</v>
      </c>
    </row>
    <row r="35" spans="1:19" x14ac:dyDescent="0.25">
      <c r="A35" t="s">
        <v>17</v>
      </c>
      <c r="B35">
        <v>3200</v>
      </c>
      <c r="C35">
        <v>0</v>
      </c>
      <c r="D35">
        <v>0</v>
      </c>
      <c r="E35">
        <v>11</v>
      </c>
      <c r="F35">
        <v>1</v>
      </c>
      <c r="G35">
        <v>1.131035</v>
      </c>
      <c r="H35">
        <v>1.3295E-2</v>
      </c>
      <c r="I35">
        <v>9.2420000000000002E-3</v>
      </c>
      <c r="J35">
        <v>9.2400000000000002E-4</v>
      </c>
      <c r="K35" t="str">
        <f t="shared" si="1"/>
        <v>5</v>
      </c>
      <c r="L35" t="s">
        <v>41</v>
      </c>
      <c r="M35" t="s">
        <v>42</v>
      </c>
      <c r="N3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35" t="e">
        <f>VLOOKUP(TableOMP[[#This Row],[Label]],TableAvg[],2,FALSE)</f>
        <v>#N/A</v>
      </c>
      <c r="P35" t="e">
        <f>VLOOKUP(TableOMP[[#This Row],[Label]],TableAvg[],3,FALSE)</f>
        <v>#N/A</v>
      </c>
      <c r="Q35" t="e">
        <f>TableOMP[[#This Row],[Avg]]-$U$2*TableOMP[[#This Row],[StdDev]]</f>
        <v>#N/A</v>
      </c>
      <c r="R35" t="e">
        <f>TableOMP[[#This Row],[Avg]]+$U$2*TableOMP[[#This Row],[StdDev]]</f>
        <v>#N/A</v>
      </c>
      <c r="S35" t="e">
        <f>IF(AND(TableOMP[[#This Row],[total_time]]&gt;=TableOMP[[#This Row],[Low]], TableOMP[[#This Row],[total_time]]&lt;=TableOMP[[#This Row],[High]]),1,0)</f>
        <v>#N/A</v>
      </c>
    </row>
    <row r="36" spans="1:19" x14ac:dyDescent="0.25">
      <c r="A36" t="s">
        <v>17</v>
      </c>
      <c r="B36">
        <v>4525</v>
      </c>
      <c r="C36">
        <v>0</v>
      </c>
      <c r="D36">
        <v>0</v>
      </c>
      <c r="E36">
        <v>12</v>
      </c>
      <c r="F36">
        <v>1</v>
      </c>
      <c r="G36">
        <v>1.161046</v>
      </c>
      <c r="H36">
        <v>2.5547E-2</v>
      </c>
      <c r="I36">
        <v>2.8420999999999998E-2</v>
      </c>
      <c r="J36">
        <v>2.5839999999999999E-3</v>
      </c>
      <c r="K36" t="str">
        <f t="shared" si="1"/>
        <v>5</v>
      </c>
      <c r="L36" t="s">
        <v>41</v>
      </c>
      <c r="M36" t="s">
        <v>42</v>
      </c>
      <c r="N3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36" t="e">
        <f>VLOOKUP(TableOMP[[#This Row],[Label]],TableAvg[],2,FALSE)</f>
        <v>#N/A</v>
      </c>
      <c r="P36" t="e">
        <f>VLOOKUP(TableOMP[[#This Row],[Label]],TableAvg[],3,FALSE)</f>
        <v>#N/A</v>
      </c>
      <c r="Q36" t="e">
        <f>TableOMP[[#This Row],[Avg]]-$U$2*TableOMP[[#This Row],[StdDev]]</f>
        <v>#N/A</v>
      </c>
      <c r="R36" t="e">
        <f>TableOMP[[#This Row],[Avg]]+$U$2*TableOMP[[#This Row],[StdDev]]</f>
        <v>#N/A</v>
      </c>
      <c r="S36" t="e">
        <f>IF(AND(TableOMP[[#This Row],[total_time]]&gt;=TableOMP[[#This Row],[Low]], TableOMP[[#This Row],[total_time]]&lt;=TableOMP[[#This Row],[High]]),1,0)</f>
        <v>#N/A</v>
      </c>
    </row>
    <row r="37" spans="1:19" x14ac:dyDescent="0.25">
      <c r="A37" t="s">
        <v>17</v>
      </c>
      <c r="B37">
        <v>6400</v>
      </c>
      <c r="C37">
        <v>0</v>
      </c>
      <c r="D37">
        <v>0</v>
      </c>
      <c r="E37">
        <v>13</v>
      </c>
      <c r="F37">
        <v>1</v>
      </c>
      <c r="G37">
        <v>1.2414160000000001</v>
      </c>
      <c r="H37">
        <v>5.6285000000000002E-2</v>
      </c>
      <c r="I37">
        <v>3.4182999999999998E-2</v>
      </c>
      <c r="J37">
        <v>2.849E-3</v>
      </c>
      <c r="K37" t="str">
        <f t="shared" si="1"/>
        <v>5</v>
      </c>
      <c r="L37" t="s">
        <v>41</v>
      </c>
      <c r="M37" t="s">
        <v>42</v>
      </c>
      <c r="N3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37" t="e">
        <f>VLOOKUP(TableOMP[[#This Row],[Label]],TableAvg[],2,FALSE)</f>
        <v>#N/A</v>
      </c>
      <c r="P37" t="e">
        <f>VLOOKUP(TableOMP[[#This Row],[Label]],TableAvg[],3,FALSE)</f>
        <v>#N/A</v>
      </c>
      <c r="Q37" t="e">
        <f>TableOMP[[#This Row],[Avg]]-$U$2*TableOMP[[#This Row],[StdDev]]</f>
        <v>#N/A</v>
      </c>
      <c r="R37" t="e">
        <f>TableOMP[[#This Row],[Avg]]+$U$2*TableOMP[[#This Row],[StdDev]]</f>
        <v>#N/A</v>
      </c>
      <c r="S37" t="e">
        <f>IF(AND(TableOMP[[#This Row],[total_time]]&gt;=TableOMP[[#This Row],[Low]], TableOMP[[#This Row],[total_time]]&lt;=TableOMP[[#This Row],[High]]),1,0)</f>
        <v>#N/A</v>
      </c>
    </row>
    <row r="38" spans="1:19" x14ac:dyDescent="0.25">
      <c r="A38" t="s">
        <v>17</v>
      </c>
      <c r="B38">
        <v>9051</v>
      </c>
      <c r="C38">
        <v>0</v>
      </c>
      <c r="D38">
        <v>0</v>
      </c>
      <c r="E38">
        <v>14</v>
      </c>
      <c r="F38">
        <v>1</v>
      </c>
      <c r="G38">
        <v>1.293309</v>
      </c>
      <c r="H38">
        <v>8.4583000000000005E-2</v>
      </c>
      <c r="I38">
        <v>0.146145</v>
      </c>
      <c r="J38">
        <v>1.1242E-2</v>
      </c>
      <c r="K38" t="str">
        <f t="shared" si="1"/>
        <v>5</v>
      </c>
      <c r="L38" t="s">
        <v>41</v>
      </c>
      <c r="M38" t="s">
        <v>42</v>
      </c>
      <c r="N3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38" t="e">
        <f>VLOOKUP(TableOMP[[#This Row],[Label]],TableAvg[],2,FALSE)</f>
        <v>#N/A</v>
      </c>
      <c r="P38" t="e">
        <f>VLOOKUP(TableOMP[[#This Row],[Label]],TableAvg[],3,FALSE)</f>
        <v>#N/A</v>
      </c>
      <c r="Q38" t="e">
        <f>TableOMP[[#This Row],[Avg]]-$U$2*TableOMP[[#This Row],[StdDev]]</f>
        <v>#N/A</v>
      </c>
      <c r="R38" t="e">
        <f>TableOMP[[#This Row],[Avg]]+$U$2*TableOMP[[#This Row],[StdDev]]</f>
        <v>#N/A</v>
      </c>
      <c r="S38" t="e">
        <f>IF(AND(TableOMP[[#This Row],[total_time]]&gt;=TableOMP[[#This Row],[Low]], TableOMP[[#This Row],[total_time]]&lt;=TableOMP[[#This Row],[High]]),1,0)</f>
        <v>#N/A</v>
      </c>
    </row>
    <row r="39" spans="1:19" x14ac:dyDescent="0.25">
      <c r="A39" t="s">
        <v>17</v>
      </c>
      <c r="B39">
        <v>12800</v>
      </c>
      <c r="C39">
        <v>0</v>
      </c>
      <c r="D39">
        <v>0</v>
      </c>
      <c r="E39">
        <v>15</v>
      </c>
      <c r="F39">
        <v>1</v>
      </c>
      <c r="G39">
        <v>1.4665550000000001</v>
      </c>
      <c r="H39">
        <v>0.156669</v>
      </c>
      <c r="I39">
        <v>0.21302099999999999</v>
      </c>
      <c r="J39">
        <v>1.5216E-2</v>
      </c>
      <c r="K39" t="str">
        <f t="shared" si="1"/>
        <v>5</v>
      </c>
      <c r="L39" t="s">
        <v>41</v>
      </c>
      <c r="M39" t="s">
        <v>42</v>
      </c>
      <c r="N3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39" t="e">
        <f>VLOOKUP(TableOMP[[#This Row],[Label]],TableAvg[],2,FALSE)</f>
        <v>#N/A</v>
      </c>
      <c r="P39" t="e">
        <f>VLOOKUP(TableOMP[[#This Row],[Label]],TableAvg[],3,FALSE)</f>
        <v>#N/A</v>
      </c>
      <c r="Q39" t="e">
        <f>TableOMP[[#This Row],[Avg]]-$U$2*TableOMP[[#This Row],[StdDev]]</f>
        <v>#N/A</v>
      </c>
      <c r="R39" t="e">
        <f>TableOMP[[#This Row],[Avg]]+$U$2*TableOMP[[#This Row],[StdDev]]</f>
        <v>#N/A</v>
      </c>
      <c r="S39" t="e">
        <f>IF(AND(TableOMP[[#This Row],[total_time]]&gt;=TableOMP[[#This Row],[Low]], TableOMP[[#This Row],[total_time]]&lt;=TableOMP[[#This Row],[High]]),1,0)</f>
        <v>#N/A</v>
      </c>
    </row>
    <row r="40" spans="1:19" x14ac:dyDescent="0.25">
      <c r="A40" t="s">
        <v>17</v>
      </c>
      <c r="B40">
        <v>18102</v>
      </c>
      <c r="C40">
        <v>0</v>
      </c>
      <c r="D40">
        <v>0</v>
      </c>
      <c r="E40">
        <v>16</v>
      </c>
      <c r="F40">
        <v>1</v>
      </c>
      <c r="G40">
        <v>1.7853969999999999</v>
      </c>
      <c r="H40">
        <v>0.317801</v>
      </c>
      <c r="I40">
        <v>0.43418400000000001</v>
      </c>
      <c r="J40">
        <v>2.8946E-2</v>
      </c>
      <c r="K40" t="str">
        <f t="shared" si="1"/>
        <v>5</v>
      </c>
      <c r="L40" t="s">
        <v>41</v>
      </c>
      <c r="M40" t="s">
        <v>42</v>
      </c>
      <c r="N4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40" t="e">
        <f>VLOOKUP(TableOMP[[#This Row],[Label]],TableAvg[],2,FALSE)</f>
        <v>#N/A</v>
      </c>
      <c r="P40" t="e">
        <f>VLOOKUP(TableOMP[[#This Row],[Label]],TableAvg[],3,FALSE)</f>
        <v>#N/A</v>
      </c>
      <c r="Q40" t="e">
        <f>TableOMP[[#This Row],[Avg]]-$U$2*TableOMP[[#This Row],[StdDev]]</f>
        <v>#N/A</v>
      </c>
      <c r="R40" t="e">
        <f>TableOMP[[#This Row],[Avg]]+$U$2*TableOMP[[#This Row],[StdDev]]</f>
        <v>#N/A</v>
      </c>
      <c r="S40" t="e">
        <f>IF(AND(TableOMP[[#This Row],[total_time]]&gt;=TableOMP[[#This Row],[Low]], TableOMP[[#This Row],[total_time]]&lt;=TableOMP[[#This Row],[High]]),1,0)</f>
        <v>#N/A</v>
      </c>
    </row>
    <row r="41" spans="1:19" x14ac:dyDescent="0.25">
      <c r="A41" t="s">
        <v>17</v>
      </c>
      <c r="B41">
        <v>25600</v>
      </c>
      <c r="C41">
        <v>0</v>
      </c>
      <c r="D41">
        <v>0</v>
      </c>
      <c r="E41">
        <v>17</v>
      </c>
      <c r="F41">
        <v>1</v>
      </c>
      <c r="G41">
        <v>2.4054090000000001</v>
      </c>
      <c r="H41">
        <v>0.61494899999999997</v>
      </c>
      <c r="I41">
        <v>0.77458700000000003</v>
      </c>
      <c r="J41">
        <v>4.8411999999999997E-2</v>
      </c>
      <c r="K41" t="str">
        <f t="shared" si="1"/>
        <v>5</v>
      </c>
      <c r="L41" t="s">
        <v>41</v>
      </c>
      <c r="M41" t="s">
        <v>42</v>
      </c>
      <c r="N4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41" t="e">
        <f>VLOOKUP(TableOMP[[#This Row],[Label]],TableAvg[],2,FALSE)</f>
        <v>#N/A</v>
      </c>
      <c r="P41" t="e">
        <f>VLOOKUP(TableOMP[[#This Row],[Label]],TableAvg[],3,FALSE)</f>
        <v>#N/A</v>
      </c>
      <c r="Q41" t="e">
        <f>TableOMP[[#This Row],[Avg]]-$U$2*TableOMP[[#This Row],[StdDev]]</f>
        <v>#N/A</v>
      </c>
      <c r="R41" t="e">
        <f>TableOMP[[#This Row],[Avg]]+$U$2*TableOMP[[#This Row],[StdDev]]</f>
        <v>#N/A</v>
      </c>
      <c r="S41" t="e">
        <f>IF(AND(TableOMP[[#This Row],[total_time]]&gt;=TableOMP[[#This Row],[Low]], TableOMP[[#This Row],[total_time]]&lt;=TableOMP[[#This Row],[High]]),1,0)</f>
        <v>#N/A</v>
      </c>
    </row>
    <row r="42" spans="1:19" x14ac:dyDescent="0.25">
      <c r="A42" t="s">
        <v>17</v>
      </c>
      <c r="B42">
        <v>36204</v>
      </c>
      <c r="C42">
        <v>0</v>
      </c>
      <c r="D42">
        <v>0</v>
      </c>
      <c r="E42">
        <v>18</v>
      </c>
      <c r="F42">
        <v>1</v>
      </c>
      <c r="G42">
        <v>3.5756250000000001</v>
      </c>
      <c r="H42">
        <v>1.2108890000000001</v>
      </c>
      <c r="I42">
        <v>1.3902429999999999</v>
      </c>
      <c r="J42">
        <v>8.1779000000000004E-2</v>
      </c>
      <c r="K42" t="str">
        <f t="shared" si="1"/>
        <v>5</v>
      </c>
      <c r="L42" t="s">
        <v>41</v>
      </c>
      <c r="M42" t="s">
        <v>42</v>
      </c>
      <c r="N4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42" t="e">
        <f>VLOOKUP(TableOMP[[#This Row],[Label]],TableAvg[],2,FALSE)</f>
        <v>#N/A</v>
      </c>
      <c r="P42" t="e">
        <f>VLOOKUP(TableOMP[[#This Row],[Label]],TableAvg[],3,FALSE)</f>
        <v>#N/A</v>
      </c>
      <c r="Q42" t="e">
        <f>TableOMP[[#This Row],[Avg]]-$U$2*TableOMP[[#This Row],[StdDev]]</f>
        <v>#N/A</v>
      </c>
      <c r="R42" t="e">
        <f>TableOMP[[#This Row],[Avg]]+$U$2*TableOMP[[#This Row],[StdDev]]</f>
        <v>#N/A</v>
      </c>
      <c r="S42" t="e">
        <f>IF(AND(TableOMP[[#This Row],[total_time]]&gt;=TableOMP[[#This Row],[Low]], TableOMP[[#This Row],[total_time]]&lt;=TableOMP[[#This Row],[High]]),1,0)</f>
        <v>#N/A</v>
      </c>
    </row>
    <row r="43" spans="1:19" x14ac:dyDescent="0.25">
      <c r="A43" t="s">
        <v>17</v>
      </c>
      <c r="B43">
        <v>51200</v>
      </c>
      <c r="C43">
        <v>0</v>
      </c>
      <c r="D43">
        <v>0</v>
      </c>
      <c r="E43">
        <v>19</v>
      </c>
      <c r="F43">
        <v>1</v>
      </c>
      <c r="G43">
        <v>5.6504779999999997</v>
      </c>
      <c r="H43">
        <v>2.2734730000000001</v>
      </c>
      <c r="I43">
        <v>2.8858809999999999</v>
      </c>
      <c r="J43">
        <v>0.160327</v>
      </c>
      <c r="K43" t="str">
        <f t="shared" si="1"/>
        <v>5</v>
      </c>
      <c r="L43" t="s">
        <v>41</v>
      </c>
      <c r="M43" t="s">
        <v>42</v>
      </c>
      <c r="N4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43" t="e">
        <f>VLOOKUP(TableOMP[[#This Row],[Label]],TableAvg[],2,FALSE)</f>
        <v>#N/A</v>
      </c>
      <c r="P43" t="e">
        <f>VLOOKUP(TableOMP[[#This Row],[Label]],TableAvg[],3,FALSE)</f>
        <v>#N/A</v>
      </c>
      <c r="Q43" t="e">
        <f>TableOMP[[#This Row],[Avg]]-$U$2*TableOMP[[#This Row],[StdDev]]</f>
        <v>#N/A</v>
      </c>
      <c r="R43" t="e">
        <f>TableOMP[[#This Row],[Avg]]+$U$2*TableOMP[[#This Row],[StdDev]]</f>
        <v>#N/A</v>
      </c>
      <c r="S43" t="e">
        <f>IF(AND(TableOMP[[#This Row],[total_time]]&gt;=TableOMP[[#This Row],[Low]], TableOMP[[#This Row],[total_time]]&lt;=TableOMP[[#This Row],[High]]),1,0)</f>
        <v>#N/A</v>
      </c>
    </row>
    <row r="44" spans="1:19" x14ac:dyDescent="0.25">
      <c r="A44" t="s">
        <v>17</v>
      </c>
      <c r="B44">
        <v>72408</v>
      </c>
      <c r="C44">
        <v>0</v>
      </c>
      <c r="D44">
        <v>0</v>
      </c>
      <c r="E44">
        <v>20</v>
      </c>
      <c r="F44">
        <v>1</v>
      </c>
      <c r="G44">
        <v>10.049576999999999</v>
      </c>
      <c r="H44">
        <v>4.6764770000000002</v>
      </c>
      <c r="I44">
        <v>5.505916</v>
      </c>
      <c r="J44">
        <v>0.28978500000000001</v>
      </c>
      <c r="K44" t="str">
        <f t="shared" si="1"/>
        <v>5</v>
      </c>
      <c r="L44" t="s">
        <v>41</v>
      </c>
      <c r="M44" t="s">
        <v>42</v>
      </c>
      <c r="N4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44" t="e">
        <f>VLOOKUP(TableOMP[[#This Row],[Label]],TableAvg[],2,FALSE)</f>
        <v>#N/A</v>
      </c>
      <c r="P44" t="e">
        <f>VLOOKUP(TableOMP[[#This Row],[Label]],TableAvg[],3,FALSE)</f>
        <v>#N/A</v>
      </c>
      <c r="Q44" t="e">
        <f>TableOMP[[#This Row],[Avg]]-$U$2*TableOMP[[#This Row],[StdDev]]</f>
        <v>#N/A</v>
      </c>
      <c r="R44" t="e">
        <f>TableOMP[[#This Row],[Avg]]+$U$2*TableOMP[[#This Row],[StdDev]]</f>
        <v>#N/A</v>
      </c>
      <c r="S44" t="e">
        <f>IF(AND(TableOMP[[#This Row],[total_time]]&gt;=TableOMP[[#This Row],[Low]], TableOMP[[#This Row],[total_time]]&lt;=TableOMP[[#This Row],[High]]),1,0)</f>
        <v>#N/A</v>
      </c>
    </row>
    <row r="45" spans="1:19" x14ac:dyDescent="0.25">
      <c r="A45" t="s">
        <v>17</v>
      </c>
      <c r="B45">
        <v>102400</v>
      </c>
      <c r="C45">
        <v>0</v>
      </c>
      <c r="D45">
        <v>0</v>
      </c>
      <c r="E45">
        <v>21</v>
      </c>
      <c r="F45">
        <v>1</v>
      </c>
      <c r="G45">
        <v>19.293481</v>
      </c>
      <c r="H45">
        <v>10.114602</v>
      </c>
      <c r="I45">
        <v>11.97481</v>
      </c>
      <c r="J45">
        <v>0.59874000000000005</v>
      </c>
      <c r="K45" t="str">
        <f t="shared" si="1"/>
        <v>5</v>
      </c>
      <c r="L45" t="s">
        <v>41</v>
      </c>
      <c r="M45" t="s">
        <v>42</v>
      </c>
      <c r="N4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45" t="e">
        <f>VLOOKUP(TableOMP[[#This Row],[Label]],TableAvg[],2,FALSE)</f>
        <v>#N/A</v>
      </c>
      <c r="P45" t="e">
        <f>VLOOKUP(TableOMP[[#This Row],[Label]],TableAvg[],3,FALSE)</f>
        <v>#N/A</v>
      </c>
      <c r="Q45" t="e">
        <f>TableOMP[[#This Row],[Avg]]-$U$2*TableOMP[[#This Row],[StdDev]]</f>
        <v>#N/A</v>
      </c>
      <c r="R45" t="e">
        <f>TableOMP[[#This Row],[Avg]]+$U$2*TableOMP[[#This Row],[StdDev]]</f>
        <v>#N/A</v>
      </c>
      <c r="S45" t="e">
        <f>IF(AND(TableOMP[[#This Row],[total_time]]&gt;=TableOMP[[#This Row],[Low]], TableOMP[[#This Row],[total_time]]&lt;=TableOMP[[#This Row],[High]]),1,0)</f>
        <v>#N/A</v>
      </c>
    </row>
    <row r="46" spans="1:19" x14ac:dyDescent="0.25">
      <c r="A46" t="s">
        <v>17</v>
      </c>
      <c r="B46">
        <v>144815</v>
      </c>
      <c r="C46">
        <v>0</v>
      </c>
      <c r="D46">
        <v>0</v>
      </c>
      <c r="E46">
        <v>22</v>
      </c>
      <c r="F46">
        <v>1</v>
      </c>
      <c r="G46">
        <v>40.651629</v>
      </c>
      <c r="H46">
        <v>21.630703</v>
      </c>
      <c r="I46">
        <v>24.793455000000002</v>
      </c>
      <c r="J46">
        <v>1.1806410000000001</v>
      </c>
      <c r="K46" t="str">
        <f t="shared" si="1"/>
        <v>5</v>
      </c>
      <c r="L46" t="s">
        <v>41</v>
      </c>
      <c r="M46" t="s">
        <v>42</v>
      </c>
      <c r="N4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46" t="e">
        <f>VLOOKUP(TableOMP[[#This Row],[Label]],TableAvg[],2,FALSE)</f>
        <v>#N/A</v>
      </c>
      <c r="P46" t="e">
        <f>VLOOKUP(TableOMP[[#This Row],[Label]],TableAvg[],3,FALSE)</f>
        <v>#N/A</v>
      </c>
      <c r="Q46" t="e">
        <f>TableOMP[[#This Row],[Avg]]-$U$2*TableOMP[[#This Row],[StdDev]]</f>
        <v>#N/A</v>
      </c>
      <c r="R46" t="e">
        <f>TableOMP[[#This Row],[Avg]]+$U$2*TableOMP[[#This Row],[StdDev]]</f>
        <v>#N/A</v>
      </c>
      <c r="S46" t="e">
        <f>IF(AND(TableOMP[[#This Row],[total_time]]&gt;=TableOMP[[#This Row],[Low]], TableOMP[[#This Row],[total_time]]&lt;=TableOMP[[#This Row],[High]]),1,0)</f>
        <v>#N/A</v>
      </c>
    </row>
    <row r="47" spans="1:19" x14ac:dyDescent="0.25">
      <c r="A47" t="s">
        <v>17</v>
      </c>
      <c r="B47">
        <v>204800</v>
      </c>
      <c r="C47">
        <v>0</v>
      </c>
      <c r="D47">
        <v>0</v>
      </c>
      <c r="E47">
        <v>23</v>
      </c>
      <c r="F47">
        <v>1</v>
      </c>
      <c r="G47">
        <v>102.27620899999999</v>
      </c>
      <c r="H47">
        <v>68.892443999999998</v>
      </c>
      <c r="I47">
        <v>61.048924999999997</v>
      </c>
      <c r="J47">
        <v>2.7749510000000002</v>
      </c>
      <c r="K47" t="str">
        <f t="shared" si="1"/>
        <v>5</v>
      </c>
      <c r="L47" t="s">
        <v>41</v>
      </c>
      <c r="M47" t="s">
        <v>42</v>
      </c>
      <c r="N4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47" t="e">
        <f>VLOOKUP(TableOMP[[#This Row],[Label]],TableAvg[],2,FALSE)</f>
        <v>#N/A</v>
      </c>
      <c r="P47" t="e">
        <f>VLOOKUP(TableOMP[[#This Row],[Label]],TableAvg[],3,FALSE)</f>
        <v>#N/A</v>
      </c>
      <c r="Q47" t="e">
        <f>TableOMP[[#This Row],[Avg]]-$U$2*TableOMP[[#This Row],[StdDev]]</f>
        <v>#N/A</v>
      </c>
      <c r="R47" t="e">
        <f>TableOMP[[#This Row],[Avg]]+$U$2*TableOMP[[#This Row],[StdDev]]</f>
        <v>#N/A</v>
      </c>
      <c r="S47" t="e">
        <f>IF(AND(TableOMP[[#This Row],[total_time]]&gt;=TableOMP[[#This Row],[Low]], TableOMP[[#This Row],[total_time]]&lt;=TableOMP[[#This Row],[High]]),1,0)</f>
        <v>#N/A</v>
      </c>
    </row>
    <row r="48" spans="1:19" x14ac:dyDescent="0.25">
      <c r="A48" t="s">
        <v>17</v>
      </c>
      <c r="B48">
        <v>289631</v>
      </c>
      <c r="C48">
        <v>0</v>
      </c>
      <c r="D48">
        <v>0</v>
      </c>
      <c r="E48">
        <v>24</v>
      </c>
      <c r="F48">
        <v>1</v>
      </c>
      <c r="G48">
        <v>401.35363599999999</v>
      </c>
      <c r="H48">
        <v>336.93731600000001</v>
      </c>
      <c r="I48">
        <v>382.62365599999998</v>
      </c>
      <c r="J48">
        <v>16.635811</v>
      </c>
      <c r="K48" t="str">
        <f t="shared" si="1"/>
        <v>5</v>
      </c>
      <c r="L48" t="s">
        <v>41</v>
      </c>
      <c r="M48" t="s">
        <v>42</v>
      </c>
      <c r="N4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48" t="e">
        <f>VLOOKUP(TableOMP[[#This Row],[Label]],TableAvg[],2,FALSE)</f>
        <v>#N/A</v>
      </c>
      <c r="P48" t="e">
        <f>VLOOKUP(TableOMP[[#This Row],[Label]],TableAvg[],3,FALSE)</f>
        <v>#N/A</v>
      </c>
      <c r="Q48" t="e">
        <f>TableOMP[[#This Row],[Avg]]-$U$2*TableOMP[[#This Row],[StdDev]]</f>
        <v>#N/A</v>
      </c>
      <c r="R48" t="e">
        <f>TableOMP[[#This Row],[Avg]]+$U$2*TableOMP[[#This Row],[StdDev]]</f>
        <v>#N/A</v>
      </c>
      <c r="S48" t="e">
        <f>IF(AND(TableOMP[[#This Row],[total_time]]&gt;=TableOMP[[#This Row],[Low]], TableOMP[[#This Row],[total_time]]&lt;=TableOMP[[#This Row],[High]]),1,0)</f>
        <v>#N/A</v>
      </c>
    </row>
    <row r="49" spans="1:19" x14ac:dyDescent="0.25">
      <c r="A49" t="s">
        <v>17</v>
      </c>
      <c r="B49">
        <v>100</v>
      </c>
      <c r="C49">
        <v>0</v>
      </c>
      <c r="D49">
        <v>0</v>
      </c>
      <c r="E49">
        <v>1</v>
      </c>
      <c r="F49">
        <v>1</v>
      </c>
      <c r="G49">
        <v>1.045404</v>
      </c>
      <c r="H49">
        <v>2.2239999999999998E-3</v>
      </c>
      <c r="I49">
        <v>0</v>
      </c>
      <c r="J49">
        <v>0</v>
      </c>
      <c r="K49" t="str">
        <f t="shared" si="1"/>
        <v>5</v>
      </c>
      <c r="L49" t="s">
        <v>41</v>
      </c>
      <c r="M49" t="s">
        <v>42</v>
      </c>
      <c r="N4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49" t="e">
        <f>VLOOKUP(TableOMP[[#This Row],[Label]],TableAvg[],2,FALSE)</f>
        <v>#N/A</v>
      </c>
      <c r="P49" t="e">
        <f>VLOOKUP(TableOMP[[#This Row],[Label]],TableAvg[],3,FALSE)</f>
        <v>#N/A</v>
      </c>
      <c r="Q49" t="e">
        <f>TableOMP[[#This Row],[Avg]]-$U$2*TableOMP[[#This Row],[StdDev]]</f>
        <v>#N/A</v>
      </c>
      <c r="R49" t="e">
        <f>TableOMP[[#This Row],[Avg]]+$U$2*TableOMP[[#This Row],[StdDev]]</f>
        <v>#N/A</v>
      </c>
      <c r="S49" t="e">
        <f>IF(AND(TableOMP[[#This Row],[total_time]]&gt;=TableOMP[[#This Row],[Low]], TableOMP[[#This Row],[total_time]]&lt;=TableOMP[[#This Row],[High]]),1,0)</f>
        <v>#N/A</v>
      </c>
    </row>
    <row r="50" spans="1:19" x14ac:dyDescent="0.25">
      <c r="A50" t="s">
        <v>17</v>
      </c>
      <c r="B50">
        <v>141</v>
      </c>
      <c r="C50">
        <v>0</v>
      </c>
      <c r="D50">
        <v>0</v>
      </c>
      <c r="E50">
        <v>2</v>
      </c>
      <c r="F50">
        <v>1</v>
      </c>
      <c r="G50">
        <v>1.0363599999999999</v>
      </c>
      <c r="H50">
        <v>1.508E-3</v>
      </c>
      <c r="I50">
        <v>7.5500000000000003E-4</v>
      </c>
      <c r="J50">
        <v>7.5500000000000003E-4</v>
      </c>
      <c r="K50" t="str">
        <f t="shared" si="1"/>
        <v>5</v>
      </c>
      <c r="L50" t="s">
        <v>41</v>
      </c>
      <c r="M50" t="s">
        <v>42</v>
      </c>
      <c r="N5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50" t="e">
        <f>VLOOKUP(TableOMP[[#This Row],[Label]],TableAvg[],2,FALSE)</f>
        <v>#N/A</v>
      </c>
      <c r="P50" t="e">
        <f>VLOOKUP(TableOMP[[#This Row],[Label]],TableAvg[],3,FALSE)</f>
        <v>#N/A</v>
      </c>
      <c r="Q50" t="e">
        <f>TableOMP[[#This Row],[Avg]]-$U$2*TableOMP[[#This Row],[StdDev]]</f>
        <v>#N/A</v>
      </c>
      <c r="R50" t="e">
        <f>TableOMP[[#This Row],[Avg]]+$U$2*TableOMP[[#This Row],[StdDev]]</f>
        <v>#N/A</v>
      </c>
      <c r="S50" t="e">
        <f>IF(AND(TableOMP[[#This Row],[total_time]]&gt;=TableOMP[[#This Row],[Low]], TableOMP[[#This Row],[total_time]]&lt;=TableOMP[[#This Row],[High]]),1,0)</f>
        <v>#N/A</v>
      </c>
    </row>
    <row r="51" spans="1:19" x14ac:dyDescent="0.25">
      <c r="A51" t="s">
        <v>17</v>
      </c>
      <c r="B51">
        <v>200</v>
      </c>
      <c r="C51">
        <v>0</v>
      </c>
      <c r="D51">
        <v>0</v>
      </c>
      <c r="E51">
        <v>3</v>
      </c>
      <c r="F51">
        <v>1</v>
      </c>
      <c r="G51">
        <v>1.0403709999999999</v>
      </c>
      <c r="H51">
        <v>1.438E-3</v>
      </c>
      <c r="I51">
        <v>1.3879999999999999E-3</v>
      </c>
      <c r="J51">
        <v>6.9399999999999996E-4</v>
      </c>
      <c r="K51" t="str">
        <f t="shared" si="1"/>
        <v>5</v>
      </c>
      <c r="L51" t="s">
        <v>41</v>
      </c>
      <c r="M51" t="s">
        <v>42</v>
      </c>
      <c r="N5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51" t="e">
        <f>VLOOKUP(TableOMP[[#This Row],[Label]],TableAvg[],2,FALSE)</f>
        <v>#N/A</v>
      </c>
      <c r="P51" t="e">
        <f>VLOOKUP(TableOMP[[#This Row],[Label]],TableAvg[],3,FALSE)</f>
        <v>#N/A</v>
      </c>
      <c r="Q51" t="e">
        <f>TableOMP[[#This Row],[Avg]]-$U$2*TableOMP[[#This Row],[StdDev]]</f>
        <v>#N/A</v>
      </c>
      <c r="R51" t="e">
        <f>TableOMP[[#This Row],[Avg]]+$U$2*TableOMP[[#This Row],[StdDev]]</f>
        <v>#N/A</v>
      </c>
      <c r="S51" t="e">
        <f>IF(AND(TableOMP[[#This Row],[total_time]]&gt;=TableOMP[[#This Row],[Low]], TableOMP[[#This Row],[total_time]]&lt;=TableOMP[[#This Row],[High]]),1,0)</f>
        <v>#N/A</v>
      </c>
    </row>
    <row r="52" spans="1:19" x14ac:dyDescent="0.25">
      <c r="A52" t="s">
        <v>17</v>
      </c>
      <c r="B52">
        <v>283</v>
      </c>
      <c r="C52">
        <v>0</v>
      </c>
      <c r="D52">
        <v>0</v>
      </c>
      <c r="E52">
        <v>4</v>
      </c>
      <c r="F52">
        <v>1</v>
      </c>
      <c r="G52">
        <v>1.043558</v>
      </c>
      <c r="H52">
        <v>1.872E-3</v>
      </c>
      <c r="I52">
        <v>3.398E-3</v>
      </c>
      <c r="J52">
        <v>1.1329999999999999E-3</v>
      </c>
      <c r="K52" t="str">
        <f t="shared" si="1"/>
        <v>5</v>
      </c>
      <c r="L52" t="s">
        <v>41</v>
      </c>
      <c r="M52" t="s">
        <v>42</v>
      </c>
      <c r="N5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52" t="e">
        <f>VLOOKUP(TableOMP[[#This Row],[Label]],TableAvg[],2,FALSE)</f>
        <v>#N/A</v>
      </c>
      <c r="P52" t="e">
        <f>VLOOKUP(TableOMP[[#This Row],[Label]],TableAvg[],3,FALSE)</f>
        <v>#N/A</v>
      </c>
      <c r="Q52" t="e">
        <f>TableOMP[[#This Row],[Avg]]-$U$2*TableOMP[[#This Row],[StdDev]]</f>
        <v>#N/A</v>
      </c>
      <c r="R52" t="e">
        <f>TableOMP[[#This Row],[Avg]]+$U$2*TableOMP[[#This Row],[StdDev]]</f>
        <v>#N/A</v>
      </c>
      <c r="S52" t="e">
        <f>IF(AND(TableOMP[[#This Row],[total_time]]&gt;=TableOMP[[#This Row],[Low]], TableOMP[[#This Row],[total_time]]&lt;=TableOMP[[#This Row],[High]]),1,0)</f>
        <v>#N/A</v>
      </c>
    </row>
    <row r="53" spans="1:19" x14ac:dyDescent="0.25">
      <c r="A53" t="s">
        <v>17</v>
      </c>
      <c r="B53">
        <v>400</v>
      </c>
      <c r="C53">
        <v>0</v>
      </c>
      <c r="D53">
        <v>0</v>
      </c>
      <c r="E53">
        <v>5</v>
      </c>
      <c r="F53">
        <v>1</v>
      </c>
      <c r="G53">
        <v>1.050592</v>
      </c>
      <c r="H53">
        <v>2.6740000000000002E-3</v>
      </c>
      <c r="I53">
        <v>5.7540000000000004E-3</v>
      </c>
      <c r="J53">
        <v>1.438E-3</v>
      </c>
      <c r="K53" t="str">
        <f t="shared" si="1"/>
        <v>5</v>
      </c>
      <c r="L53" t="s">
        <v>41</v>
      </c>
      <c r="M53" t="s">
        <v>42</v>
      </c>
      <c r="N5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53" t="e">
        <f>VLOOKUP(TableOMP[[#This Row],[Label]],TableAvg[],2,FALSE)</f>
        <v>#N/A</v>
      </c>
      <c r="P53" t="e">
        <f>VLOOKUP(TableOMP[[#This Row],[Label]],TableAvg[],3,FALSE)</f>
        <v>#N/A</v>
      </c>
      <c r="Q53" t="e">
        <f>TableOMP[[#This Row],[Avg]]-$U$2*TableOMP[[#This Row],[StdDev]]</f>
        <v>#N/A</v>
      </c>
      <c r="R53" t="e">
        <f>TableOMP[[#This Row],[Avg]]+$U$2*TableOMP[[#This Row],[StdDev]]</f>
        <v>#N/A</v>
      </c>
      <c r="S53" t="e">
        <f>IF(AND(TableOMP[[#This Row],[total_time]]&gt;=TableOMP[[#This Row],[Low]], TableOMP[[#This Row],[total_time]]&lt;=TableOMP[[#This Row],[High]]),1,0)</f>
        <v>#N/A</v>
      </c>
    </row>
    <row r="54" spans="1:19" x14ac:dyDescent="0.25">
      <c r="A54" t="s">
        <v>17</v>
      </c>
      <c r="B54">
        <v>566</v>
      </c>
      <c r="C54">
        <v>0</v>
      </c>
      <c r="D54">
        <v>0</v>
      </c>
      <c r="E54">
        <v>6</v>
      </c>
      <c r="F54">
        <v>1</v>
      </c>
      <c r="G54">
        <v>1.059712</v>
      </c>
      <c r="H54">
        <v>2.575E-3</v>
      </c>
      <c r="I54">
        <v>5.3790000000000001E-3</v>
      </c>
      <c r="J54">
        <v>1.0759999999999999E-3</v>
      </c>
      <c r="K54" t="str">
        <f t="shared" si="1"/>
        <v>5</v>
      </c>
      <c r="L54" t="s">
        <v>41</v>
      </c>
      <c r="M54" t="s">
        <v>42</v>
      </c>
      <c r="N5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54" t="e">
        <f>VLOOKUP(TableOMP[[#This Row],[Label]],TableAvg[],2,FALSE)</f>
        <v>#N/A</v>
      </c>
      <c r="P54" t="e">
        <f>VLOOKUP(TableOMP[[#This Row],[Label]],TableAvg[],3,FALSE)</f>
        <v>#N/A</v>
      </c>
      <c r="Q54" t="e">
        <f>TableOMP[[#This Row],[Avg]]-$U$2*TableOMP[[#This Row],[StdDev]]</f>
        <v>#N/A</v>
      </c>
      <c r="R54" t="e">
        <f>TableOMP[[#This Row],[Avg]]+$U$2*TableOMP[[#This Row],[StdDev]]</f>
        <v>#N/A</v>
      </c>
      <c r="S54" t="e">
        <f>IF(AND(TableOMP[[#This Row],[total_time]]&gt;=TableOMP[[#This Row],[Low]], TableOMP[[#This Row],[total_time]]&lt;=TableOMP[[#This Row],[High]]),1,0)</f>
        <v>#N/A</v>
      </c>
    </row>
    <row r="55" spans="1:19" x14ac:dyDescent="0.25">
      <c r="A55" t="s">
        <v>17</v>
      </c>
      <c r="B55">
        <v>800</v>
      </c>
      <c r="C55">
        <v>0</v>
      </c>
      <c r="D55">
        <v>0</v>
      </c>
      <c r="E55">
        <v>7</v>
      </c>
      <c r="F55">
        <v>1</v>
      </c>
      <c r="G55">
        <v>1.077693</v>
      </c>
      <c r="H55">
        <v>3.437E-3</v>
      </c>
      <c r="I55">
        <v>7.1789999999999996E-3</v>
      </c>
      <c r="J55">
        <v>1.196E-3</v>
      </c>
      <c r="K55" t="str">
        <f t="shared" si="1"/>
        <v>5</v>
      </c>
      <c r="L55" t="s">
        <v>41</v>
      </c>
      <c r="M55" t="s">
        <v>42</v>
      </c>
      <c r="N5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55" t="e">
        <f>VLOOKUP(TableOMP[[#This Row],[Label]],TableAvg[],2,FALSE)</f>
        <v>#N/A</v>
      </c>
      <c r="P55" t="e">
        <f>VLOOKUP(TableOMP[[#This Row],[Label]],TableAvg[],3,FALSE)</f>
        <v>#N/A</v>
      </c>
      <c r="Q55" t="e">
        <f>TableOMP[[#This Row],[Avg]]-$U$2*TableOMP[[#This Row],[StdDev]]</f>
        <v>#N/A</v>
      </c>
      <c r="R55" t="e">
        <f>TableOMP[[#This Row],[Avg]]+$U$2*TableOMP[[#This Row],[StdDev]]</f>
        <v>#N/A</v>
      </c>
      <c r="S55" t="e">
        <f>IF(AND(TableOMP[[#This Row],[total_time]]&gt;=TableOMP[[#This Row],[Low]], TableOMP[[#This Row],[total_time]]&lt;=TableOMP[[#This Row],[High]]),1,0)</f>
        <v>#N/A</v>
      </c>
    </row>
    <row r="56" spans="1:19" x14ac:dyDescent="0.25">
      <c r="A56" t="s">
        <v>17</v>
      </c>
      <c r="B56">
        <v>1131</v>
      </c>
      <c r="C56">
        <v>0</v>
      </c>
      <c r="D56">
        <v>0</v>
      </c>
      <c r="E56">
        <v>8</v>
      </c>
      <c r="F56">
        <v>1</v>
      </c>
      <c r="G56">
        <v>1.0628979999999999</v>
      </c>
      <c r="H56">
        <v>5.5019999999999999E-3</v>
      </c>
      <c r="I56">
        <v>1.1434E-2</v>
      </c>
      <c r="J56">
        <v>1.6329999999999999E-3</v>
      </c>
      <c r="K56" t="str">
        <f t="shared" si="1"/>
        <v>5</v>
      </c>
      <c r="L56" t="s">
        <v>41</v>
      </c>
      <c r="M56" t="s">
        <v>42</v>
      </c>
      <c r="N5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56" t="e">
        <f>VLOOKUP(TableOMP[[#This Row],[Label]],TableAvg[],2,FALSE)</f>
        <v>#N/A</v>
      </c>
      <c r="P56" t="e">
        <f>VLOOKUP(TableOMP[[#This Row],[Label]],TableAvg[],3,FALSE)</f>
        <v>#N/A</v>
      </c>
      <c r="Q56" t="e">
        <f>TableOMP[[#This Row],[Avg]]-$U$2*TableOMP[[#This Row],[StdDev]]</f>
        <v>#N/A</v>
      </c>
      <c r="R56" t="e">
        <f>TableOMP[[#This Row],[Avg]]+$U$2*TableOMP[[#This Row],[StdDev]]</f>
        <v>#N/A</v>
      </c>
      <c r="S56" t="e">
        <f>IF(AND(TableOMP[[#This Row],[total_time]]&gt;=TableOMP[[#This Row],[Low]], TableOMP[[#This Row],[total_time]]&lt;=TableOMP[[#This Row],[High]]),1,0)</f>
        <v>#N/A</v>
      </c>
    </row>
    <row r="57" spans="1:19" x14ac:dyDescent="0.25">
      <c r="A57" t="s">
        <v>17</v>
      </c>
      <c r="B57">
        <v>1600</v>
      </c>
      <c r="C57">
        <v>0</v>
      </c>
      <c r="D57">
        <v>0</v>
      </c>
      <c r="E57">
        <v>9</v>
      </c>
      <c r="F57">
        <v>1</v>
      </c>
      <c r="G57">
        <v>1.1115470000000001</v>
      </c>
      <c r="H57">
        <v>5.5820000000000002E-3</v>
      </c>
      <c r="I57">
        <v>6.1869999999999998E-3</v>
      </c>
      <c r="J57">
        <v>7.7300000000000003E-4</v>
      </c>
      <c r="K57" t="str">
        <f t="shared" si="1"/>
        <v>5</v>
      </c>
      <c r="L57" t="s">
        <v>41</v>
      </c>
      <c r="M57" t="s">
        <v>42</v>
      </c>
      <c r="N5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57" t="e">
        <f>VLOOKUP(TableOMP[[#This Row],[Label]],TableAvg[],2,FALSE)</f>
        <v>#N/A</v>
      </c>
      <c r="P57" t="e">
        <f>VLOOKUP(TableOMP[[#This Row],[Label]],TableAvg[],3,FALSE)</f>
        <v>#N/A</v>
      </c>
      <c r="Q57" t="e">
        <f>TableOMP[[#This Row],[Avg]]-$U$2*TableOMP[[#This Row],[StdDev]]</f>
        <v>#N/A</v>
      </c>
      <c r="R57" t="e">
        <f>TableOMP[[#This Row],[Avg]]+$U$2*TableOMP[[#This Row],[StdDev]]</f>
        <v>#N/A</v>
      </c>
      <c r="S57" t="e">
        <f>IF(AND(TableOMP[[#This Row],[total_time]]&gt;=TableOMP[[#This Row],[Low]], TableOMP[[#This Row],[total_time]]&lt;=TableOMP[[#This Row],[High]]),1,0)</f>
        <v>#N/A</v>
      </c>
    </row>
    <row r="58" spans="1:19" x14ac:dyDescent="0.25">
      <c r="A58" t="s">
        <v>17</v>
      </c>
      <c r="B58">
        <v>2263</v>
      </c>
      <c r="C58">
        <v>0</v>
      </c>
      <c r="D58">
        <v>0</v>
      </c>
      <c r="E58">
        <v>10</v>
      </c>
      <c r="F58">
        <v>1</v>
      </c>
      <c r="G58">
        <v>1.120269</v>
      </c>
      <c r="H58">
        <v>1.0017E-2</v>
      </c>
      <c r="I58">
        <v>2.0573999999999999E-2</v>
      </c>
      <c r="J58">
        <v>2.2859999999999998E-3</v>
      </c>
      <c r="K58" t="str">
        <f t="shared" ref="K58:K93" si="2">MID(M58,23,1)</f>
        <v>5</v>
      </c>
      <c r="L58" t="s">
        <v>41</v>
      </c>
      <c r="M58" t="s">
        <v>42</v>
      </c>
      <c r="N5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58" t="e">
        <f>VLOOKUP(TableOMP[[#This Row],[Label]],TableAvg[],2,FALSE)</f>
        <v>#N/A</v>
      </c>
      <c r="P58" t="e">
        <f>VLOOKUP(TableOMP[[#This Row],[Label]],TableAvg[],3,FALSE)</f>
        <v>#N/A</v>
      </c>
      <c r="Q58" t="e">
        <f>TableOMP[[#This Row],[Avg]]-$U$2*TableOMP[[#This Row],[StdDev]]</f>
        <v>#N/A</v>
      </c>
      <c r="R58" t="e">
        <f>TableOMP[[#This Row],[Avg]]+$U$2*TableOMP[[#This Row],[StdDev]]</f>
        <v>#N/A</v>
      </c>
      <c r="S58" t="e">
        <f>IF(AND(TableOMP[[#This Row],[total_time]]&gt;=TableOMP[[#This Row],[Low]], TableOMP[[#This Row],[total_time]]&lt;=TableOMP[[#This Row],[High]]),1,0)</f>
        <v>#N/A</v>
      </c>
    </row>
    <row r="59" spans="1:19" x14ac:dyDescent="0.25">
      <c r="A59" t="s">
        <v>17</v>
      </c>
      <c r="B59">
        <v>3200</v>
      </c>
      <c r="C59">
        <v>0</v>
      </c>
      <c r="D59">
        <v>0</v>
      </c>
      <c r="E59">
        <v>11</v>
      </c>
      <c r="F59">
        <v>1</v>
      </c>
      <c r="G59">
        <v>1.127553</v>
      </c>
      <c r="H59">
        <v>1.6279999999999999E-2</v>
      </c>
      <c r="I59">
        <v>2.1536E-2</v>
      </c>
      <c r="J59">
        <v>2.1540000000000001E-3</v>
      </c>
      <c r="K59" t="str">
        <f t="shared" si="2"/>
        <v>5</v>
      </c>
      <c r="L59" t="s">
        <v>41</v>
      </c>
      <c r="M59" t="s">
        <v>42</v>
      </c>
      <c r="N5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59" t="e">
        <f>VLOOKUP(TableOMP[[#This Row],[Label]],TableAvg[],2,FALSE)</f>
        <v>#N/A</v>
      </c>
      <c r="P59" t="e">
        <f>VLOOKUP(TableOMP[[#This Row],[Label]],TableAvg[],3,FALSE)</f>
        <v>#N/A</v>
      </c>
      <c r="Q59" t="e">
        <f>TableOMP[[#This Row],[Avg]]-$U$2*TableOMP[[#This Row],[StdDev]]</f>
        <v>#N/A</v>
      </c>
      <c r="R59" t="e">
        <f>TableOMP[[#This Row],[Avg]]+$U$2*TableOMP[[#This Row],[StdDev]]</f>
        <v>#N/A</v>
      </c>
      <c r="S59" t="e">
        <f>IF(AND(TableOMP[[#This Row],[total_time]]&gt;=TableOMP[[#This Row],[Low]], TableOMP[[#This Row],[total_time]]&lt;=TableOMP[[#This Row],[High]]),1,0)</f>
        <v>#N/A</v>
      </c>
    </row>
    <row r="60" spans="1:19" x14ac:dyDescent="0.25">
      <c r="A60" t="s">
        <v>17</v>
      </c>
      <c r="B60">
        <v>4525</v>
      </c>
      <c r="C60">
        <v>0</v>
      </c>
      <c r="D60">
        <v>0</v>
      </c>
      <c r="E60">
        <v>12</v>
      </c>
      <c r="F60">
        <v>1</v>
      </c>
      <c r="G60">
        <v>1.1754690000000001</v>
      </c>
      <c r="H60">
        <v>3.1988000000000003E-2</v>
      </c>
      <c r="I60">
        <v>6.1677999999999997E-2</v>
      </c>
      <c r="J60">
        <v>5.607E-3</v>
      </c>
      <c r="K60" t="str">
        <f t="shared" si="2"/>
        <v>5</v>
      </c>
      <c r="L60" t="s">
        <v>41</v>
      </c>
      <c r="M60" t="s">
        <v>42</v>
      </c>
      <c r="N6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60" t="e">
        <f>VLOOKUP(TableOMP[[#This Row],[Label]],TableAvg[],2,FALSE)</f>
        <v>#N/A</v>
      </c>
      <c r="P60" t="e">
        <f>VLOOKUP(TableOMP[[#This Row],[Label]],TableAvg[],3,FALSE)</f>
        <v>#N/A</v>
      </c>
      <c r="Q60" t="e">
        <f>TableOMP[[#This Row],[Avg]]-$U$2*TableOMP[[#This Row],[StdDev]]</f>
        <v>#N/A</v>
      </c>
      <c r="R60" t="e">
        <f>TableOMP[[#This Row],[Avg]]+$U$2*TableOMP[[#This Row],[StdDev]]</f>
        <v>#N/A</v>
      </c>
      <c r="S60" t="e">
        <f>IF(AND(TableOMP[[#This Row],[total_time]]&gt;=TableOMP[[#This Row],[Low]], TableOMP[[#This Row],[total_time]]&lt;=TableOMP[[#This Row],[High]]),1,0)</f>
        <v>#N/A</v>
      </c>
    </row>
    <row r="61" spans="1:19" x14ac:dyDescent="0.25">
      <c r="A61" t="s">
        <v>17</v>
      </c>
      <c r="B61">
        <v>6400</v>
      </c>
      <c r="C61">
        <v>0</v>
      </c>
      <c r="D61">
        <v>0</v>
      </c>
      <c r="E61">
        <v>13</v>
      </c>
      <c r="F61">
        <v>1</v>
      </c>
      <c r="G61">
        <v>1.240108</v>
      </c>
      <c r="H61">
        <v>4.9576000000000002E-2</v>
      </c>
      <c r="I61">
        <v>4.5901999999999998E-2</v>
      </c>
      <c r="J61">
        <v>3.8249999999999998E-3</v>
      </c>
      <c r="K61" t="str">
        <f t="shared" si="2"/>
        <v>5</v>
      </c>
      <c r="L61" t="s">
        <v>41</v>
      </c>
      <c r="M61" t="s">
        <v>42</v>
      </c>
      <c r="N6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61" t="e">
        <f>VLOOKUP(TableOMP[[#This Row],[Label]],TableAvg[],2,FALSE)</f>
        <v>#N/A</v>
      </c>
      <c r="P61" t="e">
        <f>VLOOKUP(TableOMP[[#This Row],[Label]],TableAvg[],3,FALSE)</f>
        <v>#N/A</v>
      </c>
      <c r="Q61" t="e">
        <f>TableOMP[[#This Row],[Avg]]-$U$2*TableOMP[[#This Row],[StdDev]]</f>
        <v>#N/A</v>
      </c>
      <c r="R61" t="e">
        <f>TableOMP[[#This Row],[Avg]]+$U$2*TableOMP[[#This Row],[StdDev]]</f>
        <v>#N/A</v>
      </c>
      <c r="S61" t="e">
        <f>IF(AND(TableOMP[[#This Row],[total_time]]&gt;=TableOMP[[#This Row],[Low]], TableOMP[[#This Row],[total_time]]&lt;=TableOMP[[#This Row],[High]]),1,0)</f>
        <v>#N/A</v>
      </c>
    </row>
    <row r="62" spans="1:19" x14ac:dyDescent="0.25">
      <c r="A62" t="s">
        <v>17</v>
      </c>
      <c r="B62">
        <v>9051</v>
      </c>
      <c r="C62">
        <v>0</v>
      </c>
      <c r="D62">
        <v>0</v>
      </c>
      <c r="E62">
        <v>14</v>
      </c>
      <c r="F62">
        <v>1</v>
      </c>
      <c r="G62">
        <v>1.321593</v>
      </c>
      <c r="H62">
        <v>8.9320999999999998E-2</v>
      </c>
      <c r="I62">
        <v>0.107264</v>
      </c>
      <c r="J62">
        <v>8.2509999999999997E-3</v>
      </c>
      <c r="K62" t="str">
        <f t="shared" si="2"/>
        <v>5</v>
      </c>
      <c r="L62" t="s">
        <v>41</v>
      </c>
      <c r="M62" t="s">
        <v>42</v>
      </c>
      <c r="N6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62" t="e">
        <f>VLOOKUP(TableOMP[[#This Row],[Label]],TableAvg[],2,FALSE)</f>
        <v>#N/A</v>
      </c>
      <c r="P62" t="e">
        <f>VLOOKUP(TableOMP[[#This Row],[Label]],TableAvg[],3,FALSE)</f>
        <v>#N/A</v>
      </c>
      <c r="Q62" t="e">
        <f>TableOMP[[#This Row],[Avg]]-$U$2*TableOMP[[#This Row],[StdDev]]</f>
        <v>#N/A</v>
      </c>
      <c r="R62" t="e">
        <f>TableOMP[[#This Row],[Avg]]+$U$2*TableOMP[[#This Row],[StdDev]]</f>
        <v>#N/A</v>
      </c>
      <c r="S62" t="e">
        <f>IF(AND(TableOMP[[#This Row],[total_time]]&gt;=TableOMP[[#This Row],[Low]], TableOMP[[#This Row],[total_time]]&lt;=TableOMP[[#This Row],[High]]),1,0)</f>
        <v>#N/A</v>
      </c>
    </row>
    <row r="63" spans="1:19" x14ac:dyDescent="0.25">
      <c r="A63" t="s">
        <v>17</v>
      </c>
      <c r="B63">
        <v>12800</v>
      </c>
      <c r="C63">
        <v>0</v>
      </c>
      <c r="D63">
        <v>0</v>
      </c>
      <c r="E63">
        <v>15</v>
      </c>
      <c r="F63">
        <v>1</v>
      </c>
      <c r="G63">
        <v>1.4887699999999999</v>
      </c>
      <c r="H63">
        <v>0.16595599999999999</v>
      </c>
      <c r="I63">
        <v>0.162076</v>
      </c>
      <c r="J63">
        <v>1.1577E-2</v>
      </c>
      <c r="K63" t="str">
        <f t="shared" si="2"/>
        <v>5</v>
      </c>
      <c r="L63" t="s">
        <v>41</v>
      </c>
      <c r="M63" t="s">
        <v>42</v>
      </c>
      <c r="N6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63" t="e">
        <f>VLOOKUP(TableOMP[[#This Row],[Label]],TableAvg[],2,FALSE)</f>
        <v>#N/A</v>
      </c>
      <c r="P63" t="e">
        <f>VLOOKUP(TableOMP[[#This Row],[Label]],TableAvg[],3,FALSE)</f>
        <v>#N/A</v>
      </c>
      <c r="Q63" t="e">
        <f>TableOMP[[#This Row],[Avg]]-$U$2*TableOMP[[#This Row],[StdDev]]</f>
        <v>#N/A</v>
      </c>
      <c r="R63" t="e">
        <f>TableOMP[[#This Row],[Avg]]+$U$2*TableOMP[[#This Row],[StdDev]]</f>
        <v>#N/A</v>
      </c>
      <c r="S63" t="e">
        <f>IF(AND(TableOMP[[#This Row],[total_time]]&gt;=TableOMP[[#This Row],[Low]], TableOMP[[#This Row],[total_time]]&lt;=TableOMP[[#This Row],[High]]),1,0)</f>
        <v>#N/A</v>
      </c>
    </row>
    <row r="64" spans="1:19" x14ac:dyDescent="0.25">
      <c r="A64" t="s">
        <v>17</v>
      </c>
      <c r="B64">
        <v>18102</v>
      </c>
      <c r="C64">
        <v>0</v>
      </c>
      <c r="D64">
        <v>0</v>
      </c>
      <c r="E64">
        <v>16</v>
      </c>
      <c r="F64">
        <v>1</v>
      </c>
      <c r="G64">
        <v>1.8288720000000001</v>
      </c>
      <c r="H64">
        <v>0.32147900000000001</v>
      </c>
      <c r="I64">
        <v>0.30077799999999999</v>
      </c>
      <c r="J64">
        <v>2.0052E-2</v>
      </c>
      <c r="K64" t="str">
        <f t="shared" si="2"/>
        <v>5</v>
      </c>
      <c r="L64" t="s">
        <v>41</v>
      </c>
      <c r="M64" t="s">
        <v>42</v>
      </c>
      <c r="N6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64" t="e">
        <f>VLOOKUP(TableOMP[[#This Row],[Label]],TableAvg[],2,FALSE)</f>
        <v>#N/A</v>
      </c>
      <c r="P64" t="e">
        <f>VLOOKUP(TableOMP[[#This Row],[Label]],TableAvg[],3,FALSE)</f>
        <v>#N/A</v>
      </c>
      <c r="Q64" t="e">
        <f>TableOMP[[#This Row],[Avg]]-$U$2*TableOMP[[#This Row],[StdDev]]</f>
        <v>#N/A</v>
      </c>
      <c r="R64" t="e">
        <f>TableOMP[[#This Row],[Avg]]+$U$2*TableOMP[[#This Row],[StdDev]]</f>
        <v>#N/A</v>
      </c>
      <c r="S64" t="e">
        <f>IF(AND(TableOMP[[#This Row],[total_time]]&gt;=TableOMP[[#This Row],[Low]], TableOMP[[#This Row],[total_time]]&lt;=TableOMP[[#This Row],[High]]),1,0)</f>
        <v>#N/A</v>
      </c>
    </row>
    <row r="65" spans="1:19" x14ac:dyDescent="0.25">
      <c r="A65" t="s">
        <v>17</v>
      </c>
      <c r="B65">
        <v>25600</v>
      </c>
      <c r="C65">
        <v>0</v>
      </c>
      <c r="D65">
        <v>0</v>
      </c>
      <c r="E65">
        <v>17</v>
      </c>
      <c r="F65">
        <v>1</v>
      </c>
      <c r="G65">
        <v>3.2415280000000002</v>
      </c>
      <c r="H65">
        <v>1.1372340000000001</v>
      </c>
      <c r="I65">
        <v>0.92391000000000001</v>
      </c>
      <c r="J65">
        <v>5.7743999999999997E-2</v>
      </c>
      <c r="K65" t="str">
        <f t="shared" si="2"/>
        <v>5</v>
      </c>
      <c r="L65" t="s">
        <v>41</v>
      </c>
      <c r="M65" t="s">
        <v>42</v>
      </c>
      <c r="N6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65" t="e">
        <f>VLOOKUP(TableOMP[[#This Row],[Label]],TableAvg[],2,FALSE)</f>
        <v>#N/A</v>
      </c>
      <c r="P65" t="e">
        <f>VLOOKUP(TableOMP[[#This Row],[Label]],TableAvg[],3,FALSE)</f>
        <v>#N/A</v>
      </c>
      <c r="Q65" t="e">
        <f>TableOMP[[#This Row],[Avg]]-$U$2*TableOMP[[#This Row],[StdDev]]</f>
        <v>#N/A</v>
      </c>
      <c r="R65" t="e">
        <f>TableOMP[[#This Row],[Avg]]+$U$2*TableOMP[[#This Row],[StdDev]]</f>
        <v>#N/A</v>
      </c>
      <c r="S65" t="e">
        <f>IF(AND(TableOMP[[#This Row],[total_time]]&gt;=TableOMP[[#This Row],[Low]], TableOMP[[#This Row],[total_time]]&lt;=TableOMP[[#This Row],[High]]),1,0)</f>
        <v>#N/A</v>
      </c>
    </row>
    <row r="66" spans="1:19" x14ac:dyDescent="0.25">
      <c r="A66" t="s">
        <v>17</v>
      </c>
      <c r="B66">
        <v>36204</v>
      </c>
      <c r="C66">
        <v>0</v>
      </c>
      <c r="D66">
        <v>0</v>
      </c>
      <c r="E66">
        <v>18</v>
      </c>
      <c r="F66">
        <v>1</v>
      </c>
      <c r="G66">
        <v>4.7356889999999998</v>
      </c>
      <c r="H66">
        <v>1.3839170000000001</v>
      </c>
      <c r="I66">
        <v>2.0153829999999999</v>
      </c>
      <c r="J66">
        <v>0.118552</v>
      </c>
      <c r="K66" t="str">
        <f t="shared" si="2"/>
        <v>5</v>
      </c>
      <c r="L66" t="s">
        <v>41</v>
      </c>
      <c r="M66" t="s">
        <v>42</v>
      </c>
      <c r="N6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66" t="e">
        <f>VLOOKUP(TableOMP[[#This Row],[Label]],TableAvg[],2,FALSE)</f>
        <v>#N/A</v>
      </c>
      <c r="P66" t="e">
        <f>VLOOKUP(TableOMP[[#This Row],[Label]],TableAvg[],3,FALSE)</f>
        <v>#N/A</v>
      </c>
      <c r="Q66" t="e">
        <f>TableOMP[[#This Row],[Avg]]-$U$2*TableOMP[[#This Row],[StdDev]]</f>
        <v>#N/A</v>
      </c>
      <c r="R66" t="e">
        <f>TableOMP[[#This Row],[Avg]]+$U$2*TableOMP[[#This Row],[StdDev]]</f>
        <v>#N/A</v>
      </c>
      <c r="S66" t="e">
        <f>IF(AND(TableOMP[[#This Row],[total_time]]&gt;=TableOMP[[#This Row],[Low]], TableOMP[[#This Row],[total_time]]&lt;=TableOMP[[#This Row],[High]]),1,0)</f>
        <v>#N/A</v>
      </c>
    </row>
    <row r="67" spans="1:19" x14ac:dyDescent="0.25">
      <c r="A67" t="s">
        <v>17</v>
      </c>
      <c r="B67">
        <v>51200</v>
      </c>
      <c r="C67">
        <v>0</v>
      </c>
      <c r="D67">
        <v>0</v>
      </c>
      <c r="E67">
        <v>19</v>
      </c>
      <c r="F67">
        <v>1</v>
      </c>
      <c r="G67">
        <v>6.713374</v>
      </c>
      <c r="H67">
        <v>2.8959630000000001</v>
      </c>
      <c r="I67">
        <v>2.4684949999999999</v>
      </c>
      <c r="J67">
        <v>0.13713900000000001</v>
      </c>
      <c r="K67" t="str">
        <f t="shared" si="2"/>
        <v>5</v>
      </c>
      <c r="L67" t="s">
        <v>41</v>
      </c>
      <c r="M67" t="s">
        <v>42</v>
      </c>
      <c r="N6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67" t="e">
        <f>VLOOKUP(TableOMP[[#This Row],[Label]],TableAvg[],2,FALSE)</f>
        <v>#N/A</v>
      </c>
      <c r="P67" t="e">
        <f>VLOOKUP(TableOMP[[#This Row],[Label]],TableAvg[],3,FALSE)</f>
        <v>#N/A</v>
      </c>
      <c r="Q67" t="e">
        <f>TableOMP[[#This Row],[Avg]]-$U$2*TableOMP[[#This Row],[StdDev]]</f>
        <v>#N/A</v>
      </c>
      <c r="R67" t="e">
        <f>TableOMP[[#This Row],[Avg]]+$U$2*TableOMP[[#This Row],[StdDev]]</f>
        <v>#N/A</v>
      </c>
      <c r="S67" t="e">
        <f>IF(AND(TableOMP[[#This Row],[total_time]]&gt;=TableOMP[[#This Row],[Low]], TableOMP[[#This Row],[total_time]]&lt;=TableOMP[[#This Row],[High]]),1,0)</f>
        <v>#N/A</v>
      </c>
    </row>
    <row r="68" spans="1:19" x14ac:dyDescent="0.25">
      <c r="A68" t="s">
        <v>17</v>
      </c>
      <c r="B68">
        <v>72408</v>
      </c>
      <c r="C68">
        <v>0</v>
      </c>
      <c r="D68">
        <v>0</v>
      </c>
      <c r="E68">
        <v>20</v>
      </c>
      <c r="F68">
        <v>1</v>
      </c>
      <c r="G68">
        <v>11.639747</v>
      </c>
      <c r="H68">
        <v>5.223039</v>
      </c>
      <c r="I68">
        <v>5.1993580000000001</v>
      </c>
      <c r="J68">
        <v>0.27365</v>
      </c>
      <c r="K68" t="str">
        <f t="shared" si="2"/>
        <v>5</v>
      </c>
      <c r="L68" t="s">
        <v>41</v>
      </c>
      <c r="M68" t="s">
        <v>42</v>
      </c>
      <c r="N6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68" t="e">
        <f>VLOOKUP(TableOMP[[#This Row],[Label]],TableAvg[],2,FALSE)</f>
        <v>#N/A</v>
      </c>
      <c r="P68" t="e">
        <f>VLOOKUP(TableOMP[[#This Row],[Label]],TableAvg[],3,FALSE)</f>
        <v>#N/A</v>
      </c>
      <c r="Q68" t="e">
        <f>TableOMP[[#This Row],[Avg]]-$U$2*TableOMP[[#This Row],[StdDev]]</f>
        <v>#N/A</v>
      </c>
      <c r="R68" t="e">
        <f>TableOMP[[#This Row],[Avg]]+$U$2*TableOMP[[#This Row],[StdDev]]</f>
        <v>#N/A</v>
      </c>
      <c r="S68" t="e">
        <f>IF(AND(TableOMP[[#This Row],[total_time]]&gt;=TableOMP[[#This Row],[Low]], TableOMP[[#This Row],[total_time]]&lt;=TableOMP[[#This Row],[High]]),1,0)</f>
        <v>#N/A</v>
      </c>
    </row>
    <row r="69" spans="1:19" x14ac:dyDescent="0.25">
      <c r="A69" t="s">
        <v>17</v>
      </c>
      <c r="B69">
        <v>102400</v>
      </c>
      <c r="C69">
        <v>0</v>
      </c>
      <c r="D69">
        <v>0</v>
      </c>
      <c r="E69">
        <v>21</v>
      </c>
      <c r="F69">
        <v>1</v>
      </c>
      <c r="G69">
        <v>22.817648999999999</v>
      </c>
      <c r="H69">
        <v>10.692543000000001</v>
      </c>
      <c r="I69">
        <v>10.652994</v>
      </c>
      <c r="J69">
        <v>0.53264999999999996</v>
      </c>
      <c r="K69" t="str">
        <f t="shared" si="2"/>
        <v>5</v>
      </c>
      <c r="L69" t="s">
        <v>41</v>
      </c>
      <c r="M69" t="s">
        <v>42</v>
      </c>
      <c r="N6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69" t="e">
        <f>VLOOKUP(TableOMP[[#This Row],[Label]],TableAvg[],2,FALSE)</f>
        <v>#N/A</v>
      </c>
      <c r="P69" t="e">
        <f>VLOOKUP(TableOMP[[#This Row],[Label]],TableAvg[],3,FALSE)</f>
        <v>#N/A</v>
      </c>
      <c r="Q69" t="e">
        <f>TableOMP[[#This Row],[Avg]]-$U$2*TableOMP[[#This Row],[StdDev]]</f>
        <v>#N/A</v>
      </c>
      <c r="R69" t="e">
        <f>TableOMP[[#This Row],[Avg]]+$U$2*TableOMP[[#This Row],[StdDev]]</f>
        <v>#N/A</v>
      </c>
      <c r="S69" t="e">
        <f>IF(AND(TableOMP[[#This Row],[total_time]]&gt;=TableOMP[[#This Row],[Low]], TableOMP[[#This Row],[total_time]]&lt;=TableOMP[[#This Row],[High]]),1,0)</f>
        <v>#N/A</v>
      </c>
    </row>
    <row r="70" spans="1:19" x14ac:dyDescent="0.25">
      <c r="A70" t="s">
        <v>17</v>
      </c>
      <c r="B70">
        <v>144815</v>
      </c>
      <c r="C70">
        <v>0</v>
      </c>
      <c r="D70">
        <v>0</v>
      </c>
      <c r="E70">
        <v>22</v>
      </c>
      <c r="F70">
        <v>1</v>
      </c>
      <c r="G70">
        <v>42.612777000000001</v>
      </c>
      <c r="H70">
        <v>23.146661000000002</v>
      </c>
      <c r="I70">
        <v>24.411111999999999</v>
      </c>
      <c r="J70">
        <v>1.162434</v>
      </c>
      <c r="K70" t="str">
        <f t="shared" si="2"/>
        <v>5</v>
      </c>
      <c r="L70" t="s">
        <v>41</v>
      </c>
      <c r="M70" t="s">
        <v>42</v>
      </c>
      <c r="N7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70" t="e">
        <f>VLOOKUP(TableOMP[[#This Row],[Label]],TableAvg[],2,FALSE)</f>
        <v>#N/A</v>
      </c>
      <c r="P70" t="e">
        <f>VLOOKUP(TableOMP[[#This Row],[Label]],TableAvg[],3,FALSE)</f>
        <v>#N/A</v>
      </c>
      <c r="Q70" t="e">
        <f>TableOMP[[#This Row],[Avg]]-$U$2*TableOMP[[#This Row],[StdDev]]</f>
        <v>#N/A</v>
      </c>
      <c r="R70" t="e">
        <f>TableOMP[[#This Row],[Avg]]+$U$2*TableOMP[[#This Row],[StdDev]]</f>
        <v>#N/A</v>
      </c>
      <c r="S70" t="e">
        <f>IF(AND(TableOMP[[#This Row],[total_time]]&gt;=TableOMP[[#This Row],[Low]], TableOMP[[#This Row],[total_time]]&lt;=TableOMP[[#This Row],[High]]),1,0)</f>
        <v>#N/A</v>
      </c>
    </row>
    <row r="71" spans="1:19" x14ac:dyDescent="0.25">
      <c r="A71" t="s">
        <v>17</v>
      </c>
      <c r="B71">
        <v>204800</v>
      </c>
      <c r="C71">
        <v>0</v>
      </c>
      <c r="D71">
        <v>0</v>
      </c>
      <c r="E71">
        <v>23</v>
      </c>
      <c r="F71">
        <v>1</v>
      </c>
      <c r="G71">
        <v>138.59003999999999</v>
      </c>
      <c r="H71">
        <v>95.892439999999993</v>
      </c>
      <c r="I71">
        <v>47.450896</v>
      </c>
      <c r="J71">
        <v>2.1568589999999999</v>
      </c>
      <c r="K71" t="str">
        <f t="shared" si="2"/>
        <v>5</v>
      </c>
      <c r="L71" t="s">
        <v>41</v>
      </c>
      <c r="M71" t="s">
        <v>42</v>
      </c>
      <c r="N7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71" t="e">
        <f>VLOOKUP(TableOMP[[#This Row],[Label]],TableAvg[],2,FALSE)</f>
        <v>#N/A</v>
      </c>
      <c r="P71" t="e">
        <f>VLOOKUP(TableOMP[[#This Row],[Label]],TableAvg[],3,FALSE)</f>
        <v>#N/A</v>
      </c>
      <c r="Q71" t="e">
        <f>TableOMP[[#This Row],[Avg]]-$U$2*TableOMP[[#This Row],[StdDev]]</f>
        <v>#N/A</v>
      </c>
      <c r="R71" t="e">
        <f>TableOMP[[#This Row],[Avg]]+$U$2*TableOMP[[#This Row],[StdDev]]</f>
        <v>#N/A</v>
      </c>
      <c r="S71" t="e">
        <f>IF(AND(TableOMP[[#This Row],[total_time]]&gt;=TableOMP[[#This Row],[Low]], TableOMP[[#This Row],[total_time]]&lt;=TableOMP[[#This Row],[High]]),1,0)</f>
        <v>#N/A</v>
      </c>
    </row>
    <row r="72" spans="1:19" x14ac:dyDescent="0.25">
      <c r="A72" t="s">
        <v>17</v>
      </c>
      <c r="B72">
        <v>289631</v>
      </c>
      <c r="C72">
        <v>0</v>
      </c>
      <c r="D72">
        <v>0</v>
      </c>
      <c r="E72">
        <v>24</v>
      </c>
      <c r="F72">
        <v>1</v>
      </c>
      <c r="G72">
        <v>315.192047</v>
      </c>
      <c r="H72">
        <v>253.90576899999999</v>
      </c>
      <c r="I72">
        <v>412.68453099999999</v>
      </c>
      <c r="J72">
        <v>17.942806000000001</v>
      </c>
      <c r="K72" t="str">
        <f t="shared" si="2"/>
        <v>5</v>
      </c>
      <c r="L72" t="s">
        <v>41</v>
      </c>
      <c r="M72" t="s">
        <v>42</v>
      </c>
      <c r="N7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72" t="e">
        <f>VLOOKUP(TableOMP[[#This Row],[Label]],TableAvg[],2,FALSE)</f>
        <v>#N/A</v>
      </c>
      <c r="P72" t="e">
        <f>VLOOKUP(TableOMP[[#This Row],[Label]],TableAvg[],3,FALSE)</f>
        <v>#N/A</v>
      </c>
      <c r="Q72" t="e">
        <f>TableOMP[[#This Row],[Avg]]-$U$2*TableOMP[[#This Row],[StdDev]]</f>
        <v>#N/A</v>
      </c>
      <c r="R72" t="e">
        <f>TableOMP[[#This Row],[Avg]]+$U$2*TableOMP[[#This Row],[StdDev]]</f>
        <v>#N/A</v>
      </c>
      <c r="S72" t="e">
        <f>IF(AND(TableOMP[[#This Row],[total_time]]&gt;=TableOMP[[#This Row],[Low]], TableOMP[[#This Row],[total_time]]&lt;=TableOMP[[#This Row],[High]]),1,0)</f>
        <v>#N/A</v>
      </c>
    </row>
    <row r="73" spans="1:19" x14ac:dyDescent="0.25">
      <c r="A73" t="s">
        <v>17</v>
      </c>
      <c r="B73">
        <v>100</v>
      </c>
      <c r="C73">
        <v>0</v>
      </c>
      <c r="D73">
        <v>0</v>
      </c>
      <c r="E73">
        <v>1</v>
      </c>
      <c r="F73">
        <v>1</v>
      </c>
      <c r="G73">
        <v>1.0391349999999999</v>
      </c>
      <c r="H73">
        <v>3.3370000000000001E-3</v>
      </c>
      <c r="I73">
        <v>0</v>
      </c>
      <c r="J73">
        <v>0</v>
      </c>
      <c r="K73" t="str">
        <f t="shared" si="2"/>
        <v>5</v>
      </c>
      <c r="L73" t="s">
        <v>41</v>
      </c>
      <c r="M73" t="s">
        <v>42</v>
      </c>
      <c r="N7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73" t="e">
        <f>VLOOKUP(TableOMP[[#This Row],[Label]],TableAvg[],2,FALSE)</f>
        <v>#N/A</v>
      </c>
      <c r="P73" t="e">
        <f>VLOOKUP(TableOMP[[#This Row],[Label]],TableAvg[],3,FALSE)</f>
        <v>#N/A</v>
      </c>
      <c r="Q73" t="e">
        <f>TableOMP[[#This Row],[Avg]]-$U$2*TableOMP[[#This Row],[StdDev]]</f>
        <v>#N/A</v>
      </c>
      <c r="R73" t="e">
        <f>TableOMP[[#This Row],[Avg]]+$U$2*TableOMP[[#This Row],[StdDev]]</f>
        <v>#N/A</v>
      </c>
      <c r="S73" t="e">
        <f>IF(AND(TableOMP[[#This Row],[total_time]]&gt;=TableOMP[[#This Row],[Low]], TableOMP[[#This Row],[total_time]]&lt;=TableOMP[[#This Row],[High]]),1,0)</f>
        <v>#N/A</v>
      </c>
    </row>
    <row r="74" spans="1:19" x14ac:dyDescent="0.25">
      <c r="A74" t="s">
        <v>17</v>
      </c>
      <c r="B74">
        <v>141</v>
      </c>
      <c r="C74">
        <v>0</v>
      </c>
      <c r="D74">
        <v>0</v>
      </c>
      <c r="E74">
        <v>2</v>
      </c>
      <c r="F74">
        <v>1</v>
      </c>
      <c r="G74">
        <v>1.178372</v>
      </c>
      <c r="H74">
        <v>0.145181</v>
      </c>
      <c r="I74">
        <v>6.38E-4</v>
      </c>
      <c r="J74">
        <v>6.38E-4</v>
      </c>
      <c r="K74" t="str">
        <f t="shared" si="2"/>
        <v>5</v>
      </c>
      <c r="L74" t="s">
        <v>41</v>
      </c>
      <c r="M74" t="s">
        <v>42</v>
      </c>
      <c r="N7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74" t="e">
        <f>VLOOKUP(TableOMP[[#This Row],[Label]],TableAvg[],2,FALSE)</f>
        <v>#N/A</v>
      </c>
      <c r="P74" t="e">
        <f>VLOOKUP(TableOMP[[#This Row],[Label]],TableAvg[],3,FALSE)</f>
        <v>#N/A</v>
      </c>
      <c r="Q74" t="e">
        <f>TableOMP[[#This Row],[Avg]]-$U$2*TableOMP[[#This Row],[StdDev]]</f>
        <v>#N/A</v>
      </c>
      <c r="R74" t="e">
        <f>TableOMP[[#This Row],[Avg]]+$U$2*TableOMP[[#This Row],[StdDev]]</f>
        <v>#N/A</v>
      </c>
      <c r="S74" t="e">
        <f>IF(AND(TableOMP[[#This Row],[total_time]]&gt;=TableOMP[[#This Row],[Low]], TableOMP[[#This Row],[total_time]]&lt;=TableOMP[[#This Row],[High]]),1,0)</f>
        <v>#N/A</v>
      </c>
    </row>
    <row r="75" spans="1:19" x14ac:dyDescent="0.25">
      <c r="A75" t="s">
        <v>17</v>
      </c>
      <c r="B75">
        <v>200</v>
      </c>
      <c r="C75">
        <v>0</v>
      </c>
      <c r="D75">
        <v>0</v>
      </c>
      <c r="E75">
        <v>3</v>
      </c>
      <c r="F75">
        <v>1</v>
      </c>
      <c r="G75">
        <v>1.043007</v>
      </c>
      <c r="H75">
        <v>1.9350000000000001E-3</v>
      </c>
      <c r="I75">
        <v>2.114E-3</v>
      </c>
      <c r="J75">
        <v>1.057E-3</v>
      </c>
      <c r="K75" t="str">
        <f t="shared" si="2"/>
        <v>5</v>
      </c>
      <c r="L75" t="s">
        <v>41</v>
      </c>
      <c r="M75" t="s">
        <v>42</v>
      </c>
      <c r="N7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75" t="e">
        <f>VLOOKUP(TableOMP[[#This Row],[Label]],TableAvg[],2,FALSE)</f>
        <v>#N/A</v>
      </c>
      <c r="P75" t="e">
        <f>VLOOKUP(TableOMP[[#This Row],[Label]],TableAvg[],3,FALSE)</f>
        <v>#N/A</v>
      </c>
      <c r="Q75" t="e">
        <f>TableOMP[[#This Row],[Avg]]-$U$2*TableOMP[[#This Row],[StdDev]]</f>
        <v>#N/A</v>
      </c>
      <c r="R75" t="e">
        <f>TableOMP[[#This Row],[Avg]]+$U$2*TableOMP[[#This Row],[StdDev]]</f>
        <v>#N/A</v>
      </c>
      <c r="S75" t="e">
        <f>IF(AND(TableOMP[[#This Row],[total_time]]&gt;=TableOMP[[#This Row],[Low]], TableOMP[[#This Row],[total_time]]&lt;=TableOMP[[#This Row],[High]]),1,0)</f>
        <v>#N/A</v>
      </c>
    </row>
    <row r="76" spans="1:19" x14ac:dyDescent="0.25">
      <c r="A76" t="s">
        <v>17</v>
      </c>
      <c r="B76">
        <v>283</v>
      </c>
      <c r="C76">
        <v>0</v>
      </c>
      <c r="D76">
        <v>0</v>
      </c>
      <c r="E76">
        <v>4</v>
      </c>
      <c r="F76">
        <v>1</v>
      </c>
      <c r="G76">
        <v>1.0600879999999999</v>
      </c>
      <c r="H76">
        <v>2.3419999999999999E-3</v>
      </c>
      <c r="I76">
        <v>1.653E-3</v>
      </c>
      <c r="J76">
        <v>5.5099999999999995E-4</v>
      </c>
      <c r="K76" t="str">
        <f t="shared" si="2"/>
        <v>5</v>
      </c>
      <c r="L76" t="s">
        <v>41</v>
      </c>
      <c r="M76" t="s">
        <v>42</v>
      </c>
      <c r="N7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76" t="e">
        <f>VLOOKUP(TableOMP[[#This Row],[Label]],TableAvg[],2,FALSE)</f>
        <v>#N/A</v>
      </c>
      <c r="P76" t="e">
        <f>VLOOKUP(TableOMP[[#This Row],[Label]],TableAvg[],3,FALSE)</f>
        <v>#N/A</v>
      </c>
      <c r="Q76" t="e">
        <f>TableOMP[[#This Row],[Avg]]-$U$2*TableOMP[[#This Row],[StdDev]]</f>
        <v>#N/A</v>
      </c>
      <c r="R76" t="e">
        <f>TableOMP[[#This Row],[Avg]]+$U$2*TableOMP[[#This Row],[StdDev]]</f>
        <v>#N/A</v>
      </c>
      <c r="S76" t="e">
        <f>IF(AND(TableOMP[[#This Row],[total_time]]&gt;=TableOMP[[#This Row],[Low]], TableOMP[[#This Row],[total_time]]&lt;=TableOMP[[#This Row],[High]]),1,0)</f>
        <v>#N/A</v>
      </c>
    </row>
    <row r="77" spans="1:19" x14ac:dyDescent="0.25">
      <c r="A77" t="s">
        <v>17</v>
      </c>
      <c r="B77">
        <v>400</v>
      </c>
      <c r="C77">
        <v>0</v>
      </c>
      <c r="D77">
        <v>0</v>
      </c>
      <c r="E77">
        <v>5</v>
      </c>
      <c r="F77">
        <v>1</v>
      </c>
      <c r="G77">
        <v>1.0504929999999999</v>
      </c>
      <c r="H77">
        <v>3.1059999999999998E-3</v>
      </c>
      <c r="I77">
        <v>3.6649999999999999E-3</v>
      </c>
      <c r="J77">
        <v>9.1600000000000004E-4</v>
      </c>
      <c r="K77" t="str">
        <f t="shared" si="2"/>
        <v>5</v>
      </c>
      <c r="L77" t="s">
        <v>41</v>
      </c>
      <c r="M77" t="s">
        <v>42</v>
      </c>
      <c r="N7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77" t="e">
        <f>VLOOKUP(TableOMP[[#This Row],[Label]],TableAvg[],2,FALSE)</f>
        <v>#N/A</v>
      </c>
      <c r="P77" t="e">
        <f>VLOOKUP(TableOMP[[#This Row],[Label]],TableAvg[],3,FALSE)</f>
        <v>#N/A</v>
      </c>
      <c r="Q77" t="e">
        <f>TableOMP[[#This Row],[Avg]]-$U$2*TableOMP[[#This Row],[StdDev]]</f>
        <v>#N/A</v>
      </c>
      <c r="R77" t="e">
        <f>TableOMP[[#This Row],[Avg]]+$U$2*TableOMP[[#This Row],[StdDev]]</f>
        <v>#N/A</v>
      </c>
      <c r="S77" t="e">
        <f>IF(AND(TableOMP[[#This Row],[total_time]]&gt;=TableOMP[[#This Row],[Low]], TableOMP[[#This Row],[total_time]]&lt;=TableOMP[[#This Row],[High]]),1,0)</f>
        <v>#N/A</v>
      </c>
    </row>
    <row r="78" spans="1:19" x14ac:dyDescent="0.25">
      <c r="A78" t="s">
        <v>17</v>
      </c>
      <c r="B78">
        <v>566</v>
      </c>
      <c r="C78">
        <v>0</v>
      </c>
      <c r="D78">
        <v>0</v>
      </c>
      <c r="E78">
        <v>6</v>
      </c>
      <c r="F78">
        <v>1</v>
      </c>
      <c r="G78">
        <v>1.0671409999999999</v>
      </c>
      <c r="H78">
        <v>2.6289999999999998E-3</v>
      </c>
      <c r="I78">
        <v>4.5149999999999999E-3</v>
      </c>
      <c r="J78">
        <v>9.0300000000000005E-4</v>
      </c>
      <c r="K78" t="str">
        <f t="shared" si="2"/>
        <v>5</v>
      </c>
      <c r="L78" t="s">
        <v>41</v>
      </c>
      <c r="M78" t="s">
        <v>42</v>
      </c>
      <c r="N7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78" t="e">
        <f>VLOOKUP(TableOMP[[#This Row],[Label]],TableAvg[],2,FALSE)</f>
        <v>#N/A</v>
      </c>
      <c r="P78" t="e">
        <f>VLOOKUP(TableOMP[[#This Row],[Label]],TableAvg[],3,FALSE)</f>
        <v>#N/A</v>
      </c>
      <c r="Q78" t="e">
        <f>TableOMP[[#This Row],[Avg]]-$U$2*TableOMP[[#This Row],[StdDev]]</f>
        <v>#N/A</v>
      </c>
      <c r="R78" t="e">
        <f>TableOMP[[#This Row],[Avg]]+$U$2*TableOMP[[#This Row],[StdDev]]</f>
        <v>#N/A</v>
      </c>
      <c r="S78" t="e">
        <f>IF(AND(TableOMP[[#This Row],[total_time]]&gt;=TableOMP[[#This Row],[Low]], TableOMP[[#This Row],[total_time]]&lt;=TableOMP[[#This Row],[High]]),1,0)</f>
        <v>#N/A</v>
      </c>
    </row>
    <row r="79" spans="1:19" x14ac:dyDescent="0.25">
      <c r="A79" t="s">
        <v>17</v>
      </c>
      <c r="B79">
        <v>800</v>
      </c>
      <c r="C79">
        <v>0</v>
      </c>
      <c r="D79">
        <v>0</v>
      </c>
      <c r="E79">
        <v>7</v>
      </c>
      <c r="F79">
        <v>1</v>
      </c>
      <c r="G79">
        <v>1.0677479999999999</v>
      </c>
      <c r="H79">
        <v>3.6549999999999998E-3</v>
      </c>
      <c r="I79">
        <v>8.2089999999999993E-3</v>
      </c>
      <c r="J79">
        <v>1.3680000000000001E-3</v>
      </c>
      <c r="K79" t="str">
        <f t="shared" si="2"/>
        <v>5</v>
      </c>
      <c r="L79" t="s">
        <v>41</v>
      </c>
      <c r="M79" t="s">
        <v>42</v>
      </c>
      <c r="N7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79" t="e">
        <f>VLOOKUP(TableOMP[[#This Row],[Label]],TableAvg[],2,FALSE)</f>
        <v>#N/A</v>
      </c>
      <c r="P79" t="e">
        <f>VLOOKUP(TableOMP[[#This Row],[Label]],TableAvg[],3,FALSE)</f>
        <v>#N/A</v>
      </c>
      <c r="Q79" t="e">
        <f>TableOMP[[#This Row],[Avg]]-$U$2*TableOMP[[#This Row],[StdDev]]</f>
        <v>#N/A</v>
      </c>
      <c r="R79" t="e">
        <f>TableOMP[[#This Row],[Avg]]+$U$2*TableOMP[[#This Row],[StdDev]]</f>
        <v>#N/A</v>
      </c>
      <c r="S79" t="e">
        <f>IF(AND(TableOMP[[#This Row],[total_time]]&gt;=TableOMP[[#This Row],[Low]], TableOMP[[#This Row],[total_time]]&lt;=TableOMP[[#This Row],[High]]),1,0)</f>
        <v>#N/A</v>
      </c>
    </row>
    <row r="80" spans="1:19" x14ac:dyDescent="0.25">
      <c r="A80" t="s">
        <v>17</v>
      </c>
      <c r="B80">
        <v>1131</v>
      </c>
      <c r="C80">
        <v>0</v>
      </c>
      <c r="D80">
        <v>0</v>
      </c>
      <c r="E80">
        <v>8</v>
      </c>
      <c r="F80">
        <v>1</v>
      </c>
      <c r="G80">
        <v>1.092632</v>
      </c>
      <c r="H80">
        <v>4.6430000000000004E-3</v>
      </c>
      <c r="I80">
        <v>8.371E-3</v>
      </c>
      <c r="J80">
        <v>1.196E-3</v>
      </c>
      <c r="K80" t="str">
        <f t="shared" si="2"/>
        <v>5</v>
      </c>
      <c r="L80" t="s">
        <v>41</v>
      </c>
      <c r="M80" t="s">
        <v>42</v>
      </c>
      <c r="N8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80" t="e">
        <f>VLOOKUP(TableOMP[[#This Row],[Label]],TableAvg[],2,FALSE)</f>
        <v>#N/A</v>
      </c>
      <c r="P80" t="e">
        <f>VLOOKUP(TableOMP[[#This Row],[Label]],TableAvg[],3,FALSE)</f>
        <v>#N/A</v>
      </c>
      <c r="Q80" t="e">
        <f>TableOMP[[#This Row],[Avg]]-$U$2*TableOMP[[#This Row],[StdDev]]</f>
        <v>#N/A</v>
      </c>
      <c r="R80" t="e">
        <f>TableOMP[[#This Row],[Avg]]+$U$2*TableOMP[[#This Row],[StdDev]]</f>
        <v>#N/A</v>
      </c>
      <c r="S80" t="e">
        <f>IF(AND(TableOMP[[#This Row],[total_time]]&gt;=TableOMP[[#This Row],[Low]], TableOMP[[#This Row],[total_time]]&lt;=TableOMP[[#This Row],[High]]),1,0)</f>
        <v>#N/A</v>
      </c>
    </row>
    <row r="81" spans="1:19" x14ac:dyDescent="0.25">
      <c r="A81" t="s">
        <v>17</v>
      </c>
      <c r="B81">
        <v>1600</v>
      </c>
      <c r="C81">
        <v>0</v>
      </c>
      <c r="D81">
        <v>0</v>
      </c>
      <c r="E81">
        <v>9</v>
      </c>
      <c r="F81">
        <v>1</v>
      </c>
      <c r="G81">
        <v>1.1110169999999999</v>
      </c>
      <c r="H81">
        <v>7.3980000000000001E-3</v>
      </c>
      <c r="I81">
        <v>1.0245000000000001E-2</v>
      </c>
      <c r="J81">
        <v>1.281E-3</v>
      </c>
      <c r="K81" t="str">
        <f t="shared" si="2"/>
        <v>5</v>
      </c>
      <c r="L81" t="s">
        <v>41</v>
      </c>
      <c r="M81" t="s">
        <v>42</v>
      </c>
      <c r="N8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81" t="e">
        <f>VLOOKUP(TableOMP[[#This Row],[Label]],TableAvg[],2,FALSE)</f>
        <v>#N/A</v>
      </c>
      <c r="P81" t="e">
        <f>VLOOKUP(TableOMP[[#This Row],[Label]],TableAvg[],3,FALSE)</f>
        <v>#N/A</v>
      </c>
      <c r="Q81" t="e">
        <f>TableOMP[[#This Row],[Avg]]-$U$2*TableOMP[[#This Row],[StdDev]]</f>
        <v>#N/A</v>
      </c>
      <c r="R81" t="e">
        <f>TableOMP[[#This Row],[Avg]]+$U$2*TableOMP[[#This Row],[StdDev]]</f>
        <v>#N/A</v>
      </c>
      <c r="S81" t="e">
        <f>IF(AND(TableOMP[[#This Row],[total_time]]&gt;=TableOMP[[#This Row],[Low]], TableOMP[[#This Row],[total_time]]&lt;=TableOMP[[#This Row],[High]]),1,0)</f>
        <v>#N/A</v>
      </c>
    </row>
    <row r="82" spans="1:19" x14ac:dyDescent="0.25">
      <c r="A82" t="s">
        <v>17</v>
      </c>
      <c r="B82">
        <v>2263</v>
      </c>
      <c r="C82">
        <v>0</v>
      </c>
      <c r="D82">
        <v>0</v>
      </c>
      <c r="E82">
        <v>10</v>
      </c>
      <c r="F82">
        <v>1</v>
      </c>
      <c r="G82">
        <v>1.1312169999999999</v>
      </c>
      <c r="H82">
        <v>8.6789999999999992E-3</v>
      </c>
      <c r="I82">
        <v>1.2403000000000001E-2</v>
      </c>
      <c r="J82">
        <v>1.3780000000000001E-3</v>
      </c>
      <c r="K82" t="str">
        <f t="shared" si="2"/>
        <v>5</v>
      </c>
      <c r="L82" t="s">
        <v>41</v>
      </c>
      <c r="M82" t="s">
        <v>42</v>
      </c>
      <c r="N8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82" t="e">
        <f>VLOOKUP(TableOMP[[#This Row],[Label]],TableAvg[],2,FALSE)</f>
        <v>#N/A</v>
      </c>
      <c r="P82" t="e">
        <f>VLOOKUP(TableOMP[[#This Row],[Label]],TableAvg[],3,FALSE)</f>
        <v>#N/A</v>
      </c>
      <c r="Q82" t="e">
        <f>TableOMP[[#This Row],[Avg]]-$U$2*TableOMP[[#This Row],[StdDev]]</f>
        <v>#N/A</v>
      </c>
      <c r="R82" t="e">
        <f>TableOMP[[#This Row],[Avg]]+$U$2*TableOMP[[#This Row],[StdDev]]</f>
        <v>#N/A</v>
      </c>
      <c r="S82" t="e">
        <f>IF(AND(TableOMP[[#This Row],[total_time]]&gt;=TableOMP[[#This Row],[Low]], TableOMP[[#This Row],[total_time]]&lt;=TableOMP[[#This Row],[High]]),1,0)</f>
        <v>#N/A</v>
      </c>
    </row>
    <row r="83" spans="1:19" x14ac:dyDescent="0.25">
      <c r="A83" t="s">
        <v>17</v>
      </c>
      <c r="B83">
        <v>3200</v>
      </c>
      <c r="C83">
        <v>0</v>
      </c>
      <c r="D83">
        <v>0</v>
      </c>
      <c r="E83">
        <v>11</v>
      </c>
      <c r="F83">
        <v>1</v>
      </c>
      <c r="G83">
        <v>1.1449339999999999</v>
      </c>
      <c r="H83">
        <v>1.4357999999999999E-2</v>
      </c>
      <c r="I83">
        <v>1.2584E-2</v>
      </c>
      <c r="J83">
        <v>1.258E-3</v>
      </c>
      <c r="K83" t="str">
        <f t="shared" si="2"/>
        <v>5</v>
      </c>
      <c r="L83" t="s">
        <v>41</v>
      </c>
      <c r="M83" t="s">
        <v>42</v>
      </c>
      <c r="N8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83" t="e">
        <f>VLOOKUP(TableOMP[[#This Row],[Label]],TableAvg[],2,FALSE)</f>
        <v>#N/A</v>
      </c>
      <c r="P83" t="e">
        <f>VLOOKUP(TableOMP[[#This Row],[Label]],TableAvg[],3,FALSE)</f>
        <v>#N/A</v>
      </c>
      <c r="Q83" t="e">
        <f>TableOMP[[#This Row],[Avg]]-$U$2*TableOMP[[#This Row],[StdDev]]</f>
        <v>#N/A</v>
      </c>
      <c r="R83" t="e">
        <f>TableOMP[[#This Row],[Avg]]+$U$2*TableOMP[[#This Row],[StdDev]]</f>
        <v>#N/A</v>
      </c>
      <c r="S83" t="e">
        <f>IF(AND(TableOMP[[#This Row],[total_time]]&gt;=TableOMP[[#This Row],[Low]], TableOMP[[#This Row],[total_time]]&lt;=TableOMP[[#This Row],[High]]),1,0)</f>
        <v>#N/A</v>
      </c>
    </row>
    <row r="84" spans="1:19" x14ac:dyDescent="0.25">
      <c r="A84" t="s">
        <v>17</v>
      </c>
      <c r="B84">
        <v>4525</v>
      </c>
      <c r="C84">
        <v>0</v>
      </c>
      <c r="D84">
        <v>0</v>
      </c>
      <c r="E84">
        <v>12</v>
      </c>
      <c r="F84">
        <v>1</v>
      </c>
      <c r="G84">
        <v>1.301145</v>
      </c>
      <c r="H84">
        <v>0.15131</v>
      </c>
      <c r="I84">
        <v>0.73095100000000002</v>
      </c>
      <c r="J84">
        <v>6.6449999999999995E-2</v>
      </c>
      <c r="K84" t="str">
        <f t="shared" si="2"/>
        <v>5</v>
      </c>
      <c r="L84" t="s">
        <v>41</v>
      </c>
      <c r="M84" t="s">
        <v>42</v>
      </c>
      <c r="N8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84" t="e">
        <f>VLOOKUP(TableOMP[[#This Row],[Label]],TableAvg[],2,FALSE)</f>
        <v>#N/A</v>
      </c>
      <c r="P84" t="e">
        <f>VLOOKUP(TableOMP[[#This Row],[Label]],TableAvg[],3,FALSE)</f>
        <v>#N/A</v>
      </c>
      <c r="Q84" t="e">
        <f>TableOMP[[#This Row],[Avg]]-$U$2*TableOMP[[#This Row],[StdDev]]</f>
        <v>#N/A</v>
      </c>
      <c r="R84" t="e">
        <f>TableOMP[[#This Row],[Avg]]+$U$2*TableOMP[[#This Row],[StdDev]]</f>
        <v>#N/A</v>
      </c>
      <c r="S84" t="e">
        <f>IF(AND(TableOMP[[#This Row],[total_time]]&gt;=TableOMP[[#This Row],[Low]], TableOMP[[#This Row],[total_time]]&lt;=TableOMP[[#This Row],[High]]),1,0)</f>
        <v>#N/A</v>
      </c>
    </row>
    <row r="85" spans="1:19" x14ac:dyDescent="0.25">
      <c r="A85" t="s">
        <v>17</v>
      </c>
      <c r="B85">
        <v>6400</v>
      </c>
      <c r="C85">
        <v>0</v>
      </c>
      <c r="D85">
        <v>0</v>
      </c>
      <c r="E85">
        <v>13</v>
      </c>
      <c r="F85">
        <v>1</v>
      </c>
      <c r="G85">
        <v>1.5624070000000001</v>
      </c>
      <c r="H85">
        <v>0.36967699999999998</v>
      </c>
      <c r="I85">
        <v>0.873201</v>
      </c>
      <c r="J85">
        <v>7.2766999999999998E-2</v>
      </c>
      <c r="K85" t="str">
        <f t="shared" si="2"/>
        <v>5</v>
      </c>
      <c r="L85" t="s">
        <v>41</v>
      </c>
      <c r="M85" t="s">
        <v>42</v>
      </c>
      <c r="N8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85" t="e">
        <f>VLOOKUP(TableOMP[[#This Row],[Label]],TableAvg[],2,FALSE)</f>
        <v>#N/A</v>
      </c>
      <c r="P85" t="e">
        <f>VLOOKUP(TableOMP[[#This Row],[Label]],TableAvg[],3,FALSE)</f>
        <v>#N/A</v>
      </c>
      <c r="Q85" t="e">
        <f>TableOMP[[#This Row],[Avg]]-$U$2*TableOMP[[#This Row],[StdDev]]</f>
        <v>#N/A</v>
      </c>
      <c r="R85" t="e">
        <f>TableOMP[[#This Row],[Avg]]+$U$2*TableOMP[[#This Row],[StdDev]]</f>
        <v>#N/A</v>
      </c>
      <c r="S85" t="e">
        <f>IF(AND(TableOMP[[#This Row],[total_time]]&gt;=TableOMP[[#This Row],[Low]], TableOMP[[#This Row],[total_time]]&lt;=TableOMP[[#This Row],[High]]),1,0)</f>
        <v>#N/A</v>
      </c>
    </row>
    <row r="86" spans="1:19" x14ac:dyDescent="0.25">
      <c r="A86" t="s">
        <v>17</v>
      </c>
      <c r="B86">
        <v>9051</v>
      </c>
      <c r="C86">
        <v>0</v>
      </c>
      <c r="D86">
        <v>0</v>
      </c>
      <c r="E86">
        <v>14</v>
      </c>
      <c r="F86">
        <v>1</v>
      </c>
      <c r="G86">
        <v>1.4091670000000001</v>
      </c>
      <c r="H86">
        <v>0.191357</v>
      </c>
      <c r="I86">
        <v>0.13123499999999999</v>
      </c>
      <c r="J86">
        <v>1.0095E-2</v>
      </c>
      <c r="K86" t="str">
        <f t="shared" si="2"/>
        <v>5</v>
      </c>
      <c r="L86" t="s">
        <v>41</v>
      </c>
      <c r="M86" t="s">
        <v>42</v>
      </c>
      <c r="N8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86" t="e">
        <f>VLOOKUP(TableOMP[[#This Row],[Label]],TableAvg[],2,FALSE)</f>
        <v>#N/A</v>
      </c>
      <c r="P86" t="e">
        <f>VLOOKUP(TableOMP[[#This Row],[Label]],TableAvg[],3,FALSE)</f>
        <v>#N/A</v>
      </c>
      <c r="Q86" t="e">
        <f>TableOMP[[#This Row],[Avg]]-$U$2*TableOMP[[#This Row],[StdDev]]</f>
        <v>#N/A</v>
      </c>
      <c r="R86" t="e">
        <f>TableOMP[[#This Row],[Avg]]+$U$2*TableOMP[[#This Row],[StdDev]]</f>
        <v>#N/A</v>
      </c>
      <c r="S86" t="e">
        <f>IF(AND(TableOMP[[#This Row],[total_time]]&gt;=TableOMP[[#This Row],[Low]], TableOMP[[#This Row],[total_time]]&lt;=TableOMP[[#This Row],[High]]),1,0)</f>
        <v>#N/A</v>
      </c>
    </row>
    <row r="87" spans="1:19" x14ac:dyDescent="0.25">
      <c r="A87" t="s">
        <v>17</v>
      </c>
      <c r="B87">
        <v>12800</v>
      </c>
      <c r="C87">
        <v>0</v>
      </c>
      <c r="D87">
        <v>0</v>
      </c>
      <c r="E87">
        <v>15</v>
      </c>
      <c r="F87">
        <v>1</v>
      </c>
      <c r="G87">
        <v>1.5021</v>
      </c>
      <c r="H87">
        <v>0.17230599999999999</v>
      </c>
      <c r="I87">
        <v>0.19104699999999999</v>
      </c>
      <c r="J87">
        <v>1.3646E-2</v>
      </c>
      <c r="K87" t="str">
        <f t="shared" si="2"/>
        <v>5</v>
      </c>
      <c r="L87" t="s">
        <v>41</v>
      </c>
      <c r="M87" t="s">
        <v>42</v>
      </c>
      <c r="N8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87" t="e">
        <f>VLOOKUP(TableOMP[[#This Row],[Label]],TableAvg[],2,FALSE)</f>
        <v>#N/A</v>
      </c>
      <c r="P87" t="e">
        <f>VLOOKUP(TableOMP[[#This Row],[Label]],TableAvg[],3,FALSE)</f>
        <v>#N/A</v>
      </c>
      <c r="Q87" t="e">
        <f>TableOMP[[#This Row],[Avg]]-$U$2*TableOMP[[#This Row],[StdDev]]</f>
        <v>#N/A</v>
      </c>
      <c r="R87" t="e">
        <f>TableOMP[[#This Row],[Avg]]+$U$2*TableOMP[[#This Row],[StdDev]]</f>
        <v>#N/A</v>
      </c>
      <c r="S87" t="e">
        <f>IF(AND(TableOMP[[#This Row],[total_time]]&gt;=TableOMP[[#This Row],[Low]], TableOMP[[#This Row],[total_time]]&lt;=TableOMP[[#This Row],[High]]),1,0)</f>
        <v>#N/A</v>
      </c>
    </row>
    <row r="88" spans="1:19" x14ac:dyDescent="0.25">
      <c r="A88" t="s">
        <v>17</v>
      </c>
      <c r="B88">
        <v>18102</v>
      </c>
      <c r="C88">
        <v>0</v>
      </c>
      <c r="D88">
        <v>0</v>
      </c>
      <c r="E88">
        <v>16</v>
      </c>
      <c r="F88">
        <v>1</v>
      </c>
      <c r="G88">
        <v>1.8246709999999999</v>
      </c>
      <c r="H88">
        <v>0.31963900000000001</v>
      </c>
      <c r="I88">
        <v>0.392125</v>
      </c>
      <c r="J88">
        <v>2.6141999999999999E-2</v>
      </c>
      <c r="K88" t="str">
        <f t="shared" si="2"/>
        <v>5</v>
      </c>
      <c r="L88" t="s">
        <v>41</v>
      </c>
      <c r="M88" t="s">
        <v>42</v>
      </c>
      <c r="N8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88" t="e">
        <f>VLOOKUP(TableOMP[[#This Row],[Label]],TableAvg[],2,FALSE)</f>
        <v>#N/A</v>
      </c>
      <c r="P88" t="e">
        <f>VLOOKUP(TableOMP[[#This Row],[Label]],TableAvg[],3,FALSE)</f>
        <v>#N/A</v>
      </c>
      <c r="Q88" t="e">
        <f>TableOMP[[#This Row],[Avg]]-$U$2*TableOMP[[#This Row],[StdDev]]</f>
        <v>#N/A</v>
      </c>
      <c r="R88" t="e">
        <f>TableOMP[[#This Row],[Avg]]+$U$2*TableOMP[[#This Row],[StdDev]]</f>
        <v>#N/A</v>
      </c>
      <c r="S88" t="e">
        <f>IF(AND(TableOMP[[#This Row],[total_time]]&gt;=TableOMP[[#This Row],[Low]], TableOMP[[#This Row],[total_time]]&lt;=TableOMP[[#This Row],[High]]),1,0)</f>
        <v>#N/A</v>
      </c>
    </row>
    <row r="89" spans="1:19" x14ac:dyDescent="0.25">
      <c r="A89" t="s">
        <v>17</v>
      </c>
      <c r="B89">
        <v>25600</v>
      </c>
      <c r="C89">
        <v>0</v>
      </c>
      <c r="D89">
        <v>0</v>
      </c>
      <c r="E89">
        <v>17</v>
      </c>
      <c r="F89">
        <v>1</v>
      </c>
      <c r="G89">
        <v>2.6429550000000002</v>
      </c>
      <c r="H89">
        <v>0.61705399999999999</v>
      </c>
      <c r="I89">
        <v>0.74467899999999998</v>
      </c>
      <c r="J89">
        <v>4.6542E-2</v>
      </c>
      <c r="K89" t="str">
        <f t="shared" si="2"/>
        <v>5</v>
      </c>
      <c r="L89" t="s">
        <v>41</v>
      </c>
      <c r="M89" t="s">
        <v>42</v>
      </c>
      <c r="N8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89" t="e">
        <f>VLOOKUP(TableOMP[[#This Row],[Label]],TableAvg[],2,FALSE)</f>
        <v>#N/A</v>
      </c>
      <c r="P89" t="e">
        <f>VLOOKUP(TableOMP[[#This Row],[Label]],TableAvg[],3,FALSE)</f>
        <v>#N/A</v>
      </c>
      <c r="Q89" t="e">
        <f>TableOMP[[#This Row],[Avg]]-$U$2*TableOMP[[#This Row],[StdDev]]</f>
        <v>#N/A</v>
      </c>
      <c r="R89" t="e">
        <f>TableOMP[[#This Row],[Avg]]+$U$2*TableOMP[[#This Row],[StdDev]]</f>
        <v>#N/A</v>
      </c>
      <c r="S89" t="e">
        <f>IF(AND(TableOMP[[#This Row],[total_time]]&gt;=TableOMP[[#This Row],[Low]], TableOMP[[#This Row],[total_time]]&lt;=TableOMP[[#This Row],[High]]),1,0)</f>
        <v>#N/A</v>
      </c>
    </row>
    <row r="90" spans="1:19" x14ac:dyDescent="0.25">
      <c r="A90" t="s">
        <v>17</v>
      </c>
      <c r="B90">
        <v>36204</v>
      </c>
      <c r="C90">
        <v>0</v>
      </c>
      <c r="D90">
        <v>0</v>
      </c>
      <c r="E90">
        <v>18</v>
      </c>
      <c r="F90">
        <v>1</v>
      </c>
      <c r="G90">
        <v>3.5282650000000002</v>
      </c>
      <c r="H90">
        <v>1.1727050000000001</v>
      </c>
      <c r="I90">
        <v>1.427753</v>
      </c>
      <c r="J90">
        <v>8.3985000000000004E-2</v>
      </c>
      <c r="K90" t="str">
        <f t="shared" si="2"/>
        <v>5</v>
      </c>
      <c r="L90" t="s">
        <v>41</v>
      </c>
      <c r="M90" t="s">
        <v>42</v>
      </c>
      <c r="N9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90" t="e">
        <f>VLOOKUP(TableOMP[[#This Row],[Label]],TableAvg[],2,FALSE)</f>
        <v>#N/A</v>
      </c>
      <c r="P90" t="e">
        <f>VLOOKUP(TableOMP[[#This Row],[Label]],TableAvg[],3,FALSE)</f>
        <v>#N/A</v>
      </c>
      <c r="Q90" t="e">
        <f>TableOMP[[#This Row],[Avg]]-$U$2*TableOMP[[#This Row],[StdDev]]</f>
        <v>#N/A</v>
      </c>
      <c r="R90" t="e">
        <f>TableOMP[[#This Row],[Avg]]+$U$2*TableOMP[[#This Row],[StdDev]]</f>
        <v>#N/A</v>
      </c>
      <c r="S90" t="e">
        <f>IF(AND(TableOMP[[#This Row],[total_time]]&gt;=TableOMP[[#This Row],[Low]], TableOMP[[#This Row],[total_time]]&lt;=TableOMP[[#This Row],[High]]),1,0)</f>
        <v>#N/A</v>
      </c>
    </row>
    <row r="91" spans="1:19" x14ac:dyDescent="0.25">
      <c r="A91" t="s">
        <v>17</v>
      </c>
      <c r="B91">
        <v>51200</v>
      </c>
      <c r="C91">
        <v>0</v>
      </c>
      <c r="D91">
        <v>0</v>
      </c>
      <c r="E91">
        <v>19</v>
      </c>
      <c r="F91">
        <v>1</v>
      </c>
      <c r="G91">
        <v>5.79122</v>
      </c>
      <c r="H91">
        <v>2.387648</v>
      </c>
      <c r="I91">
        <v>2.9431799999999999</v>
      </c>
      <c r="J91">
        <v>0.16350999999999999</v>
      </c>
      <c r="K91" t="str">
        <f t="shared" si="2"/>
        <v>5</v>
      </c>
      <c r="L91" t="s">
        <v>41</v>
      </c>
      <c r="M91" t="s">
        <v>42</v>
      </c>
      <c r="N9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91" t="e">
        <f>VLOOKUP(TableOMP[[#This Row],[Label]],TableAvg[],2,FALSE)</f>
        <v>#N/A</v>
      </c>
      <c r="P91" t="e">
        <f>VLOOKUP(TableOMP[[#This Row],[Label]],TableAvg[],3,FALSE)</f>
        <v>#N/A</v>
      </c>
      <c r="Q91" t="e">
        <f>TableOMP[[#This Row],[Avg]]-$U$2*TableOMP[[#This Row],[StdDev]]</f>
        <v>#N/A</v>
      </c>
      <c r="R91" t="e">
        <f>TableOMP[[#This Row],[Avg]]+$U$2*TableOMP[[#This Row],[StdDev]]</f>
        <v>#N/A</v>
      </c>
      <c r="S91" t="e">
        <f>IF(AND(TableOMP[[#This Row],[total_time]]&gt;=TableOMP[[#This Row],[Low]], TableOMP[[#This Row],[total_time]]&lt;=TableOMP[[#This Row],[High]]),1,0)</f>
        <v>#N/A</v>
      </c>
    </row>
    <row r="92" spans="1:19" x14ac:dyDescent="0.25">
      <c r="A92" t="s">
        <v>17</v>
      </c>
      <c r="B92">
        <v>72408</v>
      </c>
      <c r="C92">
        <v>0</v>
      </c>
      <c r="D92">
        <v>0</v>
      </c>
      <c r="E92">
        <v>20</v>
      </c>
      <c r="F92">
        <v>1</v>
      </c>
      <c r="G92">
        <v>10.481263</v>
      </c>
      <c r="H92">
        <v>4.9198899999999997</v>
      </c>
      <c r="I92">
        <v>4.882714</v>
      </c>
      <c r="J92">
        <v>0.25698500000000002</v>
      </c>
      <c r="K92" t="str">
        <f t="shared" si="2"/>
        <v>5</v>
      </c>
      <c r="L92" t="s">
        <v>41</v>
      </c>
      <c r="M92" t="s">
        <v>42</v>
      </c>
      <c r="N9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92" t="e">
        <f>VLOOKUP(TableOMP[[#This Row],[Label]],TableAvg[],2,FALSE)</f>
        <v>#N/A</v>
      </c>
      <c r="P92" t="e">
        <f>VLOOKUP(TableOMP[[#This Row],[Label]],TableAvg[],3,FALSE)</f>
        <v>#N/A</v>
      </c>
      <c r="Q92" t="e">
        <f>TableOMP[[#This Row],[Avg]]-$U$2*TableOMP[[#This Row],[StdDev]]</f>
        <v>#N/A</v>
      </c>
      <c r="R92" t="e">
        <f>TableOMP[[#This Row],[Avg]]+$U$2*TableOMP[[#This Row],[StdDev]]</f>
        <v>#N/A</v>
      </c>
      <c r="S92" t="e">
        <f>IF(AND(TableOMP[[#This Row],[total_time]]&gt;=TableOMP[[#This Row],[Low]], TableOMP[[#This Row],[total_time]]&lt;=TableOMP[[#This Row],[High]]),1,0)</f>
        <v>#N/A</v>
      </c>
    </row>
    <row r="93" spans="1:19" x14ac:dyDescent="0.25">
      <c r="A93" t="s">
        <v>17</v>
      </c>
      <c r="B93">
        <v>102400</v>
      </c>
      <c r="C93">
        <v>0</v>
      </c>
      <c r="D93">
        <v>0</v>
      </c>
      <c r="E93">
        <v>21</v>
      </c>
      <c r="F93">
        <v>1</v>
      </c>
      <c r="G93">
        <v>22.311233999999999</v>
      </c>
      <c r="H93">
        <v>10.128748999999999</v>
      </c>
      <c r="I93">
        <v>10.249594</v>
      </c>
      <c r="J93">
        <v>0.51248000000000005</v>
      </c>
      <c r="K93" t="str">
        <f t="shared" si="2"/>
        <v>5</v>
      </c>
      <c r="L93" t="s">
        <v>41</v>
      </c>
      <c r="M93" t="s">
        <v>42</v>
      </c>
      <c r="N9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93" t="e">
        <f>VLOOKUP(TableOMP[[#This Row],[Label]],TableAvg[],2,FALSE)</f>
        <v>#N/A</v>
      </c>
      <c r="P93" t="e">
        <f>VLOOKUP(TableOMP[[#This Row],[Label]],TableAvg[],3,FALSE)</f>
        <v>#N/A</v>
      </c>
      <c r="Q93" t="e">
        <f>TableOMP[[#This Row],[Avg]]-$U$2*TableOMP[[#This Row],[StdDev]]</f>
        <v>#N/A</v>
      </c>
      <c r="R93" t="e">
        <f>TableOMP[[#This Row],[Avg]]+$U$2*TableOMP[[#This Row],[StdDev]]</f>
        <v>#N/A</v>
      </c>
      <c r="S93" t="e">
        <f>IF(AND(TableOMP[[#This Row],[total_time]]&gt;=TableOMP[[#This Row],[Low]], TableOMP[[#This Row],[total_time]]&lt;=TableOMP[[#This Row],[High]]),1,0)</f>
        <v>#N/A</v>
      </c>
    </row>
    <row r="94" spans="1:19" x14ac:dyDescent="0.25">
      <c r="A94" t="s">
        <v>17</v>
      </c>
      <c r="B94">
        <v>4000</v>
      </c>
      <c r="C94">
        <v>0</v>
      </c>
      <c r="D94">
        <v>0</v>
      </c>
      <c r="E94">
        <v>1</v>
      </c>
      <c r="F94">
        <v>1</v>
      </c>
      <c r="G94">
        <v>1.3027610000000001</v>
      </c>
      <c r="H94">
        <v>9.3959999999999998E-3</v>
      </c>
      <c r="I94">
        <v>0</v>
      </c>
      <c r="J94">
        <v>0</v>
      </c>
      <c r="K94" t="str">
        <f>MID(M94,23,1)</f>
        <v>4</v>
      </c>
      <c r="L94" t="s">
        <v>43</v>
      </c>
      <c r="M94" t="s">
        <v>44</v>
      </c>
      <c r="N9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94" t="e">
        <f>VLOOKUP(TableOMP[[#This Row],[Label]],TableAvg[],2,FALSE)</f>
        <v>#N/A</v>
      </c>
      <c r="P94" t="e">
        <f>VLOOKUP(TableOMP[[#This Row],[Label]],TableAvg[],3,FALSE)</f>
        <v>#N/A</v>
      </c>
      <c r="Q94" t="e">
        <f>TableOMP[[#This Row],[Avg]]-$U$2*TableOMP[[#This Row],[StdDev]]</f>
        <v>#N/A</v>
      </c>
      <c r="R94" t="e">
        <f>TableOMP[[#This Row],[Avg]]+$U$2*TableOMP[[#This Row],[StdDev]]</f>
        <v>#N/A</v>
      </c>
      <c r="S94" t="e">
        <f>IF(AND(TableOMP[[#This Row],[total_time]]&gt;=TableOMP[[#This Row],[Low]], TableOMP[[#This Row],[total_time]]&lt;=TableOMP[[#This Row],[High]]),1,0)</f>
        <v>#N/A</v>
      </c>
    </row>
    <row r="95" spans="1:19" x14ac:dyDescent="0.25">
      <c r="A95" t="s">
        <v>17</v>
      </c>
      <c r="B95">
        <v>5657</v>
      </c>
      <c r="C95">
        <v>0</v>
      </c>
      <c r="D95">
        <v>0</v>
      </c>
      <c r="E95">
        <v>2</v>
      </c>
      <c r="F95">
        <v>1</v>
      </c>
      <c r="G95">
        <v>1.3295509999999999</v>
      </c>
      <c r="H95">
        <v>3.7477000000000003E-2</v>
      </c>
      <c r="I95">
        <v>9.7990000000000004E-3</v>
      </c>
      <c r="J95">
        <v>9.7990000000000004E-3</v>
      </c>
      <c r="K95" t="str">
        <f t="shared" ref="K95:K128" si="3">MID(M95,23,1)</f>
        <v>4</v>
      </c>
      <c r="L95" t="s">
        <v>43</v>
      </c>
      <c r="M95" t="s">
        <v>44</v>
      </c>
      <c r="N9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95" t="e">
        <f>VLOOKUP(TableOMP[[#This Row],[Label]],TableAvg[],2,FALSE)</f>
        <v>#N/A</v>
      </c>
      <c r="P95" t="e">
        <f>VLOOKUP(TableOMP[[#This Row],[Label]],TableAvg[],3,FALSE)</f>
        <v>#N/A</v>
      </c>
      <c r="Q95" t="e">
        <f>TableOMP[[#This Row],[Avg]]-$U$2*TableOMP[[#This Row],[StdDev]]</f>
        <v>#N/A</v>
      </c>
      <c r="R95" t="e">
        <f>TableOMP[[#This Row],[Avg]]+$U$2*TableOMP[[#This Row],[StdDev]]</f>
        <v>#N/A</v>
      </c>
      <c r="S95" t="e">
        <f>IF(AND(TableOMP[[#This Row],[total_time]]&gt;=TableOMP[[#This Row],[Low]], TableOMP[[#This Row],[total_time]]&lt;=TableOMP[[#This Row],[High]]),1,0)</f>
        <v>#N/A</v>
      </c>
    </row>
    <row r="96" spans="1:19" x14ac:dyDescent="0.25">
      <c r="A96" t="s">
        <v>17</v>
      </c>
      <c r="B96">
        <v>8000</v>
      </c>
      <c r="C96">
        <v>0</v>
      </c>
      <c r="D96">
        <v>0</v>
      </c>
      <c r="E96">
        <v>4</v>
      </c>
      <c r="F96">
        <v>1</v>
      </c>
      <c r="G96">
        <v>1.3733709999999999</v>
      </c>
      <c r="H96">
        <v>6.5931000000000003E-2</v>
      </c>
      <c r="I96">
        <v>3.1112999999999998E-2</v>
      </c>
      <c r="J96">
        <v>1.0371E-2</v>
      </c>
      <c r="K96" t="str">
        <f t="shared" si="3"/>
        <v>4</v>
      </c>
      <c r="L96" t="s">
        <v>43</v>
      </c>
      <c r="M96" t="s">
        <v>44</v>
      </c>
      <c r="N9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96" t="e">
        <f>VLOOKUP(TableOMP[[#This Row],[Label]],TableAvg[],2,FALSE)</f>
        <v>#N/A</v>
      </c>
      <c r="P96" t="e">
        <f>VLOOKUP(TableOMP[[#This Row],[Label]],TableAvg[],3,FALSE)</f>
        <v>#N/A</v>
      </c>
      <c r="Q96" t="e">
        <f>TableOMP[[#This Row],[Avg]]-$U$2*TableOMP[[#This Row],[StdDev]]</f>
        <v>#N/A</v>
      </c>
      <c r="R96" t="e">
        <f>TableOMP[[#This Row],[Avg]]+$U$2*TableOMP[[#This Row],[StdDev]]</f>
        <v>#N/A</v>
      </c>
      <c r="S96" t="e">
        <f>IF(AND(TableOMP[[#This Row],[total_time]]&gt;=TableOMP[[#This Row],[Low]], TableOMP[[#This Row],[total_time]]&lt;=TableOMP[[#This Row],[High]]),1,0)</f>
        <v>#N/A</v>
      </c>
    </row>
    <row r="97" spans="1:19" x14ac:dyDescent="0.25">
      <c r="A97" t="s">
        <v>17</v>
      </c>
      <c r="B97">
        <v>11314</v>
      </c>
      <c r="C97">
        <v>0</v>
      </c>
      <c r="D97">
        <v>0</v>
      </c>
      <c r="E97">
        <v>8</v>
      </c>
      <c r="F97">
        <v>1</v>
      </c>
      <c r="G97">
        <v>1.463714</v>
      </c>
      <c r="H97">
        <v>0.122033</v>
      </c>
      <c r="I97">
        <v>8.8363999999999998E-2</v>
      </c>
      <c r="J97">
        <v>1.2623000000000001E-2</v>
      </c>
      <c r="K97" t="str">
        <f t="shared" si="3"/>
        <v>4</v>
      </c>
      <c r="L97" t="s">
        <v>43</v>
      </c>
      <c r="M97" t="s">
        <v>44</v>
      </c>
      <c r="N9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97" t="e">
        <f>VLOOKUP(TableOMP[[#This Row],[Label]],TableAvg[],2,FALSE)</f>
        <v>#N/A</v>
      </c>
      <c r="P97" t="e">
        <f>VLOOKUP(TableOMP[[#This Row],[Label]],TableAvg[],3,FALSE)</f>
        <v>#N/A</v>
      </c>
      <c r="Q97" t="e">
        <f>TableOMP[[#This Row],[Avg]]-$U$2*TableOMP[[#This Row],[StdDev]]</f>
        <v>#N/A</v>
      </c>
      <c r="R97" t="e">
        <f>TableOMP[[#This Row],[Avg]]+$U$2*TableOMP[[#This Row],[StdDev]]</f>
        <v>#N/A</v>
      </c>
      <c r="S97" t="e">
        <f>IF(AND(TableOMP[[#This Row],[total_time]]&gt;=TableOMP[[#This Row],[Low]], TableOMP[[#This Row],[total_time]]&lt;=TableOMP[[#This Row],[High]]),1,0)</f>
        <v>#N/A</v>
      </c>
    </row>
    <row r="98" spans="1:19" x14ac:dyDescent="0.25">
      <c r="A98" t="s">
        <v>17</v>
      </c>
      <c r="B98">
        <v>16000</v>
      </c>
      <c r="C98">
        <v>0</v>
      </c>
      <c r="D98">
        <v>0</v>
      </c>
      <c r="E98">
        <v>16</v>
      </c>
      <c r="F98">
        <v>1</v>
      </c>
      <c r="G98">
        <v>1.8059780000000001</v>
      </c>
      <c r="H98">
        <v>0.40916599999999997</v>
      </c>
      <c r="I98">
        <v>0.34435300000000002</v>
      </c>
      <c r="J98">
        <v>2.2957000000000002E-2</v>
      </c>
      <c r="K98" t="str">
        <f t="shared" si="3"/>
        <v>4</v>
      </c>
      <c r="L98" t="s">
        <v>43</v>
      </c>
      <c r="M98" t="s">
        <v>44</v>
      </c>
      <c r="N9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98" t="e">
        <f>VLOOKUP(TableOMP[[#This Row],[Label]],TableAvg[],2,FALSE)</f>
        <v>#N/A</v>
      </c>
      <c r="P98" t="e">
        <f>VLOOKUP(TableOMP[[#This Row],[Label]],TableAvg[],3,FALSE)</f>
        <v>#N/A</v>
      </c>
      <c r="Q98" t="e">
        <f>TableOMP[[#This Row],[Avg]]-$U$2*TableOMP[[#This Row],[StdDev]]</f>
        <v>#N/A</v>
      </c>
      <c r="R98" t="e">
        <f>TableOMP[[#This Row],[Avg]]+$U$2*TableOMP[[#This Row],[StdDev]]</f>
        <v>#N/A</v>
      </c>
      <c r="S98" t="e">
        <f>IF(AND(TableOMP[[#This Row],[total_time]]&gt;=TableOMP[[#This Row],[Low]], TableOMP[[#This Row],[total_time]]&lt;=TableOMP[[#This Row],[High]]),1,0)</f>
        <v>#N/A</v>
      </c>
    </row>
    <row r="99" spans="1:19" x14ac:dyDescent="0.25">
      <c r="A99" t="s">
        <v>17</v>
      </c>
      <c r="B99">
        <v>22627</v>
      </c>
      <c r="C99">
        <v>0</v>
      </c>
      <c r="D99">
        <v>0</v>
      </c>
      <c r="E99">
        <v>32</v>
      </c>
      <c r="F99">
        <v>1</v>
      </c>
      <c r="G99">
        <v>2.132269</v>
      </c>
      <c r="H99">
        <v>0.461316</v>
      </c>
      <c r="I99">
        <v>0.75442900000000002</v>
      </c>
      <c r="J99">
        <v>2.4336E-2</v>
      </c>
      <c r="K99" t="str">
        <f t="shared" si="3"/>
        <v>4</v>
      </c>
      <c r="L99" t="s">
        <v>43</v>
      </c>
      <c r="M99" t="s">
        <v>44</v>
      </c>
      <c r="N9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99" t="e">
        <f>VLOOKUP(TableOMP[[#This Row],[Label]],TableAvg[],2,FALSE)</f>
        <v>#N/A</v>
      </c>
      <c r="P99" t="e">
        <f>VLOOKUP(TableOMP[[#This Row],[Label]],TableAvg[],3,FALSE)</f>
        <v>#N/A</v>
      </c>
      <c r="Q99" t="e">
        <f>TableOMP[[#This Row],[Avg]]-$U$2*TableOMP[[#This Row],[StdDev]]</f>
        <v>#N/A</v>
      </c>
      <c r="R99" t="e">
        <f>TableOMP[[#This Row],[Avg]]+$U$2*TableOMP[[#This Row],[StdDev]]</f>
        <v>#N/A</v>
      </c>
      <c r="S99" t="e">
        <f>IF(AND(TableOMP[[#This Row],[total_time]]&gt;=TableOMP[[#This Row],[Low]], TableOMP[[#This Row],[total_time]]&lt;=TableOMP[[#This Row],[High]]),1,0)</f>
        <v>#N/A</v>
      </c>
    </row>
    <row r="100" spans="1:19" x14ac:dyDescent="0.25">
      <c r="A100" t="s">
        <v>17</v>
      </c>
      <c r="B100">
        <v>32000</v>
      </c>
      <c r="C100">
        <v>0</v>
      </c>
      <c r="D100">
        <v>0</v>
      </c>
      <c r="E100">
        <v>64</v>
      </c>
      <c r="F100">
        <v>1</v>
      </c>
      <c r="G100">
        <v>2.2788140000000001</v>
      </c>
      <c r="H100">
        <v>0.90352699999999997</v>
      </c>
      <c r="I100">
        <v>1.791345</v>
      </c>
      <c r="J100">
        <v>2.8434000000000001E-2</v>
      </c>
      <c r="K100" t="str">
        <f t="shared" si="3"/>
        <v>4</v>
      </c>
      <c r="L100" t="s">
        <v>43</v>
      </c>
      <c r="M100" t="s">
        <v>44</v>
      </c>
      <c r="N10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0" t="e">
        <f>VLOOKUP(TableOMP[[#This Row],[Label]],TableAvg[],2,FALSE)</f>
        <v>#N/A</v>
      </c>
      <c r="P100" t="e">
        <f>VLOOKUP(TableOMP[[#This Row],[Label]],TableAvg[],3,FALSE)</f>
        <v>#N/A</v>
      </c>
      <c r="Q100" t="e">
        <f>TableOMP[[#This Row],[Avg]]-$U$2*TableOMP[[#This Row],[StdDev]]</f>
        <v>#N/A</v>
      </c>
      <c r="R100" t="e">
        <f>TableOMP[[#This Row],[Avg]]+$U$2*TableOMP[[#This Row],[StdDev]]</f>
        <v>#N/A</v>
      </c>
      <c r="S100" t="e">
        <f>IF(AND(TableOMP[[#This Row],[total_time]]&gt;=TableOMP[[#This Row],[Low]], TableOMP[[#This Row],[total_time]]&lt;=TableOMP[[#This Row],[High]]),1,0)</f>
        <v>#N/A</v>
      </c>
    </row>
    <row r="101" spans="1:19" x14ac:dyDescent="0.25">
      <c r="A101" t="s">
        <v>17</v>
      </c>
      <c r="B101">
        <v>4000</v>
      </c>
      <c r="C101">
        <v>0</v>
      </c>
      <c r="D101">
        <v>0</v>
      </c>
      <c r="E101">
        <v>1</v>
      </c>
      <c r="F101">
        <v>1</v>
      </c>
      <c r="G101">
        <v>1.3056019999999999</v>
      </c>
      <c r="H101">
        <v>1.2081E-2</v>
      </c>
      <c r="I101">
        <v>0</v>
      </c>
      <c r="J101">
        <v>0</v>
      </c>
      <c r="K101" t="str">
        <f t="shared" si="3"/>
        <v>4</v>
      </c>
      <c r="L101" t="s">
        <v>43</v>
      </c>
      <c r="M101" t="s">
        <v>44</v>
      </c>
      <c r="N10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1" t="e">
        <f>VLOOKUP(TableOMP[[#This Row],[Label]],TableAvg[],2,FALSE)</f>
        <v>#N/A</v>
      </c>
      <c r="P101" t="e">
        <f>VLOOKUP(TableOMP[[#This Row],[Label]],TableAvg[],3,FALSE)</f>
        <v>#N/A</v>
      </c>
      <c r="Q101" t="e">
        <f>TableOMP[[#This Row],[Avg]]-$U$2*TableOMP[[#This Row],[StdDev]]</f>
        <v>#N/A</v>
      </c>
      <c r="R101" t="e">
        <f>TableOMP[[#This Row],[Avg]]+$U$2*TableOMP[[#This Row],[StdDev]]</f>
        <v>#N/A</v>
      </c>
      <c r="S101" t="e">
        <f>IF(AND(TableOMP[[#This Row],[total_time]]&gt;=TableOMP[[#This Row],[Low]], TableOMP[[#This Row],[total_time]]&lt;=TableOMP[[#This Row],[High]]),1,0)</f>
        <v>#N/A</v>
      </c>
    </row>
    <row r="102" spans="1:19" x14ac:dyDescent="0.25">
      <c r="A102" t="s">
        <v>17</v>
      </c>
      <c r="B102">
        <v>5657</v>
      </c>
      <c r="C102">
        <v>0</v>
      </c>
      <c r="D102">
        <v>0</v>
      </c>
      <c r="E102">
        <v>2</v>
      </c>
      <c r="F102">
        <v>1</v>
      </c>
      <c r="G102">
        <v>1.3592040000000001</v>
      </c>
      <c r="H102">
        <v>6.6758999999999999E-2</v>
      </c>
      <c r="I102">
        <v>3.5982E-2</v>
      </c>
      <c r="J102">
        <v>3.5982E-2</v>
      </c>
      <c r="K102" t="str">
        <f t="shared" si="3"/>
        <v>4</v>
      </c>
      <c r="L102" t="s">
        <v>43</v>
      </c>
      <c r="M102" t="s">
        <v>44</v>
      </c>
      <c r="N10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2" t="e">
        <f>VLOOKUP(TableOMP[[#This Row],[Label]],TableAvg[],2,FALSE)</f>
        <v>#N/A</v>
      </c>
      <c r="P102" t="e">
        <f>VLOOKUP(TableOMP[[#This Row],[Label]],TableAvg[],3,FALSE)</f>
        <v>#N/A</v>
      </c>
      <c r="Q102" t="e">
        <f>TableOMP[[#This Row],[Avg]]-$U$2*TableOMP[[#This Row],[StdDev]]</f>
        <v>#N/A</v>
      </c>
      <c r="R102" t="e">
        <f>TableOMP[[#This Row],[Avg]]+$U$2*TableOMP[[#This Row],[StdDev]]</f>
        <v>#N/A</v>
      </c>
      <c r="S102" t="e">
        <f>IF(AND(TableOMP[[#This Row],[total_time]]&gt;=TableOMP[[#This Row],[Low]], TableOMP[[#This Row],[total_time]]&lt;=TableOMP[[#This Row],[High]]),1,0)</f>
        <v>#N/A</v>
      </c>
    </row>
    <row r="103" spans="1:19" x14ac:dyDescent="0.25">
      <c r="A103" t="s">
        <v>17</v>
      </c>
      <c r="B103">
        <v>8000</v>
      </c>
      <c r="C103">
        <v>0</v>
      </c>
      <c r="D103">
        <v>0</v>
      </c>
      <c r="E103">
        <v>4</v>
      </c>
      <c r="F103">
        <v>1</v>
      </c>
      <c r="G103">
        <v>1.575237</v>
      </c>
      <c r="H103">
        <v>0.27060200000000001</v>
      </c>
      <c r="I103">
        <v>7.4438000000000004E-2</v>
      </c>
      <c r="J103">
        <v>2.4813000000000002E-2</v>
      </c>
      <c r="K103" t="str">
        <f t="shared" si="3"/>
        <v>4</v>
      </c>
      <c r="L103" t="s">
        <v>43</v>
      </c>
      <c r="M103" t="s">
        <v>44</v>
      </c>
      <c r="N10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03" t="e">
        <f>VLOOKUP(TableOMP[[#This Row],[Label]],TableAvg[],2,FALSE)</f>
        <v>#N/A</v>
      </c>
      <c r="P103" t="e">
        <f>VLOOKUP(TableOMP[[#This Row],[Label]],TableAvg[],3,FALSE)</f>
        <v>#N/A</v>
      </c>
      <c r="Q103" t="e">
        <f>TableOMP[[#This Row],[Avg]]-$U$2*TableOMP[[#This Row],[StdDev]]</f>
        <v>#N/A</v>
      </c>
      <c r="R103" t="e">
        <f>TableOMP[[#This Row],[Avg]]+$U$2*TableOMP[[#This Row],[StdDev]]</f>
        <v>#N/A</v>
      </c>
      <c r="S103" t="e">
        <f>IF(AND(TableOMP[[#This Row],[total_time]]&gt;=TableOMP[[#This Row],[Low]], TableOMP[[#This Row],[total_time]]&lt;=TableOMP[[#This Row],[High]]),1,0)</f>
        <v>#N/A</v>
      </c>
    </row>
    <row r="104" spans="1:19" x14ac:dyDescent="0.25">
      <c r="A104" t="s">
        <v>17</v>
      </c>
      <c r="B104">
        <v>11314</v>
      </c>
      <c r="C104">
        <v>0</v>
      </c>
      <c r="D104">
        <v>0</v>
      </c>
      <c r="E104">
        <v>8</v>
      </c>
      <c r="F104">
        <v>1</v>
      </c>
      <c r="G104">
        <v>1.4464630000000001</v>
      </c>
      <c r="H104">
        <v>0.126441</v>
      </c>
      <c r="I104">
        <v>0.103101</v>
      </c>
      <c r="J104">
        <v>1.4729000000000001E-2</v>
      </c>
      <c r="K104" t="str">
        <f t="shared" si="3"/>
        <v>4</v>
      </c>
      <c r="L104" t="s">
        <v>43</v>
      </c>
      <c r="M104" t="s">
        <v>44</v>
      </c>
      <c r="N10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04" t="e">
        <f>VLOOKUP(TableOMP[[#This Row],[Label]],TableAvg[],2,FALSE)</f>
        <v>#N/A</v>
      </c>
      <c r="P104" t="e">
        <f>VLOOKUP(TableOMP[[#This Row],[Label]],TableAvg[],3,FALSE)</f>
        <v>#N/A</v>
      </c>
      <c r="Q104" t="e">
        <f>TableOMP[[#This Row],[Avg]]-$U$2*TableOMP[[#This Row],[StdDev]]</f>
        <v>#N/A</v>
      </c>
      <c r="R104" t="e">
        <f>TableOMP[[#This Row],[Avg]]+$U$2*TableOMP[[#This Row],[StdDev]]</f>
        <v>#N/A</v>
      </c>
      <c r="S104" t="e">
        <f>IF(AND(TableOMP[[#This Row],[total_time]]&gt;=TableOMP[[#This Row],[Low]], TableOMP[[#This Row],[total_time]]&lt;=TableOMP[[#This Row],[High]]),1,0)</f>
        <v>#N/A</v>
      </c>
    </row>
    <row r="105" spans="1:19" x14ac:dyDescent="0.25">
      <c r="A105" t="s">
        <v>17</v>
      </c>
      <c r="B105">
        <v>16000</v>
      </c>
      <c r="C105">
        <v>0</v>
      </c>
      <c r="D105">
        <v>0</v>
      </c>
      <c r="E105">
        <v>16</v>
      </c>
      <c r="F105">
        <v>1</v>
      </c>
      <c r="G105">
        <v>1.640048</v>
      </c>
      <c r="H105">
        <v>0.27185599999999999</v>
      </c>
      <c r="I105">
        <v>0.47420099999999998</v>
      </c>
      <c r="J105">
        <v>3.1613000000000002E-2</v>
      </c>
      <c r="K105" t="str">
        <f t="shared" si="3"/>
        <v>4</v>
      </c>
      <c r="L105" t="s">
        <v>43</v>
      </c>
      <c r="M105" t="s">
        <v>44</v>
      </c>
      <c r="N10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05" t="e">
        <f>VLOOKUP(TableOMP[[#This Row],[Label]],TableAvg[],2,FALSE)</f>
        <v>#N/A</v>
      </c>
      <c r="P105" t="e">
        <f>VLOOKUP(TableOMP[[#This Row],[Label]],TableAvg[],3,FALSE)</f>
        <v>#N/A</v>
      </c>
      <c r="Q105" t="e">
        <f>TableOMP[[#This Row],[Avg]]-$U$2*TableOMP[[#This Row],[StdDev]]</f>
        <v>#N/A</v>
      </c>
      <c r="R105" t="e">
        <f>TableOMP[[#This Row],[Avg]]+$U$2*TableOMP[[#This Row],[StdDev]]</f>
        <v>#N/A</v>
      </c>
      <c r="S105" t="e">
        <f>IF(AND(TableOMP[[#This Row],[total_time]]&gt;=TableOMP[[#This Row],[Low]], TableOMP[[#This Row],[total_time]]&lt;=TableOMP[[#This Row],[High]]),1,0)</f>
        <v>#N/A</v>
      </c>
    </row>
    <row r="106" spans="1:19" x14ac:dyDescent="0.25">
      <c r="A106" t="s">
        <v>17</v>
      </c>
      <c r="B106">
        <v>22627</v>
      </c>
      <c r="C106">
        <v>0</v>
      </c>
      <c r="D106">
        <v>0</v>
      </c>
      <c r="E106">
        <v>32</v>
      </c>
      <c r="F106">
        <v>1</v>
      </c>
      <c r="G106">
        <v>2.0027789999999999</v>
      </c>
      <c r="H106">
        <v>0.44929400000000003</v>
      </c>
      <c r="I106">
        <v>0.73805900000000002</v>
      </c>
      <c r="J106">
        <v>2.3807999999999999E-2</v>
      </c>
      <c r="K106" t="str">
        <f t="shared" si="3"/>
        <v>4</v>
      </c>
      <c r="L106" t="s">
        <v>43</v>
      </c>
      <c r="M106" t="s">
        <v>44</v>
      </c>
      <c r="N10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06" t="e">
        <f>VLOOKUP(TableOMP[[#This Row],[Label]],TableAvg[],2,FALSE)</f>
        <v>#N/A</v>
      </c>
      <c r="P106" t="e">
        <f>VLOOKUP(TableOMP[[#This Row],[Label]],TableAvg[],3,FALSE)</f>
        <v>#N/A</v>
      </c>
      <c r="Q106" t="e">
        <f>TableOMP[[#This Row],[Avg]]-$U$2*TableOMP[[#This Row],[StdDev]]</f>
        <v>#N/A</v>
      </c>
      <c r="R106" t="e">
        <f>TableOMP[[#This Row],[Avg]]+$U$2*TableOMP[[#This Row],[StdDev]]</f>
        <v>#N/A</v>
      </c>
      <c r="S106" t="e">
        <f>IF(AND(TableOMP[[#This Row],[total_time]]&gt;=TableOMP[[#This Row],[Low]], TableOMP[[#This Row],[total_time]]&lt;=TableOMP[[#This Row],[High]]),1,0)</f>
        <v>#N/A</v>
      </c>
    </row>
    <row r="107" spans="1:19" x14ac:dyDescent="0.25">
      <c r="A107" t="s">
        <v>17</v>
      </c>
      <c r="B107">
        <v>32000</v>
      </c>
      <c r="C107">
        <v>0</v>
      </c>
      <c r="D107">
        <v>0</v>
      </c>
      <c r="E107">
        <v>64</v>
      </c>
      <c r="F107">
        <v>1</v>
      </c>
      <c r="G107">
        <v>2.3157399999999999</v>
      </c>
      <c r="H107">
        <v>0.94814600000000004</v>
      </c>
      <c r="I107">
        <v>1.840058</v>
      </c>
      <c r="J107">
        <v>2.9207E-2</v>
      </c>
      <c r="K107" t="str">
        <f t="shared" si="3"/>
        <v>4</v>
      </c>
      <c r="L107" t="s">
        <v>43</v>
      </c>
      <c r="M107" t="s">
        <v>44</v>
      </c>
      <c r="N10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7" t="e">
        <f>VLOOKUP(TableOMP[[#This Row],[Label]],TableAvg[],2,FALSE)</f>
        <v>#N/A</v>
      </c>
      <c r="P107" t="e">
        <f>VLOOKUP(TableOMP[[#This Row],[Label]],TableAvg[],3,FALSE)</f>
        <v>#N/A</v>
      </c>
      <c r="Q107" t="e">
        <f>TableOMP[[#This Row],[Avg]]-$U$2*TableOMP[[#This Row],[StdDev]]</f>
        <v>#N/A</v>
      </c>
      <c r="R107" t="e">
        <f>TableOMP[[#This Row],[Avg]]+$U$2*TableOMP[[#This Row],[StdDev]]</f>
        <v>#N/A</v>
      </c>
      <c r="S107" t="e">
        <f>IF(AND(TableOMP[[#This Row],[total_time]]&gt;=TableOMP[[#This Row],[Low]], TableOMP[[#This Row],[total_time]]&lt;=TableOMP[[#This Row],[High]]),1,0)</f>
        <v>#N/A</v>
      </c>
    </row>
    <row r="108" spans="1:19" x14ac:dyDescent="0.25">
      <c r="A108" t="s">
        <v>17</v>
      </c>
      <c r="B108">
        <v>4000</v>
      </c>
      <c r="C108">
        <v>0</v>
      </c>
      <c r="D108">
        <v>0</v>
      </c>
      <c r="E108">
        <v>1</v>
      </c>
      <c r="F108">
        <v>1</v>
      </c>
      <c r="G108">
        <v>1.303739</v>
      </c>
      <c r="H108">
        <v>1.136E-2</v>
      </c>
      <c r="I108">
        <v>0</v>
      </c>
      <c r="J108">
        <v>0</v>
      </c>
      <c r="K108" t="str">
        <f t="shared" si="3"/>
        <v>4</v>
      </c>
      <c r="L108" t="s">
        <v>43</v>
      </c>
      <c r="M108" t="s">
        <v>44</v>
      </c>
      <c r="N10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8" t="e">
        <f>VLOOKUP(TableOMP[[#This Row],[Label]],TableAvg[],2,FALSE)</f>
        <v>#N/A</v>
      </c>
      <c r="P108" t="e">
        <f>VLOOKUP(TableOMP[[#This Row],[Label]],TableAvg[],3,FALSE)</f>
        <v>#N/A</v>
      </c>
      <c r="Q108" t="e">
        <f>TableOMP[[#This Row],[Avg]]-$U$2*TableOMP[[#This Row],[StdDev]]</f>
        <v>#N/A</v>
      </c>
      <c r="R108" t="e">
        <f>TableOMP[[#This Row],[Avg]]+$U$2*TableOMP[[#This Row],[StdDev]]</f>
        <v>#N/A</v>
      </c>
      <c r="S108" t="e">
        <f>IF(AND(TableOMP[[#This Row],[total_time]]&gt;=TableOMP[[#This Row],[Low]], TableOMP[[#This Row],[total_time]]&lt;=TableOMP[[#This Row],[High]]),1,0)</f>
        <v>#N/A</v>
      </c>
    </row>
    <row r="109" spans="1:19" x14ac:dyDescent="0.25">
      <c r="A109" t="s">
        <v>17</v>
      </c>
      <c r="B109">
        <v>5657</v>
      </c>
      <c r="C109">
        <v>0</v>
      </c>
      <c r="D109">
        <v>0</v>
      </c>
      <c r="E109">
        <v>2</v>
      </c>
      <c r="F109">
        <v>1</v>
      </c>
      <c r="G109">
        <v>1.3319669999999999</v>
      </c>
      <c r="H109">
        <v>4.1103000000000001E-2</v>
      </c>
      <c r="I109">
        <v>9.639E-3</v>
      </c>
      <c r="J109">
        <v>9.639E-3</v>
      </c>
      <c r="K109" t="str">
        <f t="shared" si="3"/>
        <v>4</v>
      </c>
      <c r="L109" t="s">
        <v>43</v>
      </c>
      <c r="M109" t="s">
        <v>44</v>
      </c>
      <c r="N10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9" t="e">
        <f>VLOOKUP(TableOMP[[#This Row],[Label]],TableAvg[],2,FALSE)</f>
        <v>#N/A</v>
      </c>
      <c r="P109" t="e">
        <f>VLOOKUP(TableOMP[[#This Row],[Label]],TableAvg[],3,FALSE)</f>
        <v>#N/A</v>
      </c>
      <c r="Q109" t="e">
        <f>TableOMP[[#This Row],[Avg]]-$U$2*TableOMP[[#This Row],[StdDev]]</f>
        <v>#N/A</v>
      </c>
      <c r="R109" t="e">
        <f>TableOMP[[#This Row],[Avg]]+$U$2*TableOMP[[#This Row],[StdDev]]</f>
        <v>#N/A</v>
      </c>
      <c r="S109" t="e">
        <f>IF(AND(TableOMP[[#This Row],[total_time]]&gt;=TableOMP[[#This Row],[Low]], TableOMP[[#This Row],[total_time]]&lt;=TableOMP[[#This Row],[High]]),1,0)</f>
        <v>#N/A</v>
      </c>
    </row>
    <row r="110" spans="1:19" x14ac:dyDescent="0.25">
      <c r="A110" t="s">
        <v>17</v>
      </c>
      <c r="B110">
        <v>8000</v>
      </c>
      <c r="C110">
        <v>0</v>
      </c>
      <c r="D110">
        <v>0</v>
      </c>
      <c r="E110">
        <v>4</v>
      </c>
      <c r="F110">
        <v>1</v>
      </c>
      <c r="G110">
        <v>1.367256</v>
      </c>
      <c r="H110">
        <v>6.9151000000000004E-2</v>
      </c>
      <c r="I110">
        <v>3.5163E-2</v>
      </c>
      <c r="J110">
        <v>1.1721000000000001E-2</v>
      </c>
      <c r="K110" t="str">
        <f t="shared" si="3"/>
        <v>4</v>
      </c>
      <c r="L110" t="s">
        <v>43</v>
      </c>
      <c r="M110" t="s">
        <v>44</v>
      </c>
      <c r="N1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0" t="e">
        <f>VLOOKUP(TableOMP[[#This Row],[Label]],TableAvg[],2,FALSE)</f>
        <v>#N/A</v>
      </c>
      <c r="P110" t="e">
        <f>VLOOKUP(TableOMP[[#This Row],[Label]],TableAvg[],3,FALSE)</f>
        <v>#N/A</v>
      </c>
      <c r="Q110" t="e">
        <f>TableOMP[[#This Row],[Avg]]-$U$2*TableOMP[[#This Row],[StdDev]]</f>
        <v>#N/A</v>
      </c>
      <c r="R110" t="e">
        <f>TableOMP[[#This Row],[Avg]]+$U$2*TableOMP[[#This Row],[StdDev]]</f>
        <v>#N/A</v>
      </c>
      <c r="S110" t="e">
        <f>IF(AND(TableOMP[[#This Row],[total_time]]&gt;=TableOMP[[#This Row],[Low]], TableOMP[[#This Row],[total_time]]&lt;=TableOMP[[#This Row],[High]]),1,0)</f>
        <v>#N/A</v>
      </c>
    </row>
    <row r="111" spans="1:19" x14ac:dyDescent="0.25">
      <c r="A111" t="s">
        <v>17</v>
      </c>
      <c r="B111">
        <v>11314</v>
      </c>
      <c r="C111">
        <v>0</v>
      </c>
      <c r="D111">
        <v>0</v>
      </c>
      <c r="E111">
        <v>8</v>
      </c>
      <c r="F111">
        <v>1</v>
      </c>
      <c r="G111">
        <v>1.452539</v>
      </c>
      <c r="H111">
        <v>0.12512799999999999</v>
      </c>
      <c r="I111">
        <v>9.4410999999999995E-2</v>
      </c>
      <c r="J111">
        <v>1.3487000000000001E-2</v>
      </c>
      <c r="K111" t="str">
        <f t="shared" si="3"/>
        <v>4</v>
      </c>
      <c r="L111" t="s">
        <v>43</v>
      </c>
      <c r="M111" t="s">
        <v>44</v>
      </c>
      <c r="N11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1" t="e">
        <f>VLOOKUP(TableOMP[[#This Row],[Label]],TableAvg[],2,FALSE)</f>
        <v>#N/A</v>
      </c>
      <c r="P111" t="e">
        <f>VLOOKUP(TableOMP[[#This Row],[Label]],TableAvg[],3,FALSE)</f>
        <v>#N/A</v>
      </c>
      <c r="Q111" t="e">
        <f>TableOMP[[#This Row],[Avg]]-$U$2*TableOMP[[#This Row],[StdDev]]</f>
        <v>#N/A</v>
      </c>
      <c r="R111" t="e">
        <f>TableOMP[[#This Row],[Avg]]+$U$2*TableOMP[[#This Row],[StdDev]]</f>
        <v>#N/A</v>
      </c>
      <c r="S111" t="e">
        <f>IF(AND(TableOMP[[#This Row],[total_time]]&gt;=TableOMP[[#This Row],[Low]], TableOMP[[#This Row],[total_time]]&lt;=TableOMP[[#This Row],[High]]),1,0)</f>
        <v>#N/A</v>
      </c>
    </row>
    <row r="112" spans="1:19" x14ac:dyDescent="0.25">
      <c r="A112" t="s">
        <v>17</v>
      </c>
      <c r="B112">
        <v>16000</v>
      </c>
      <c r="C112">
        <v>0</v>
      </c>
      <c r="D112">
        <v>0</v>
      </c>
      <c r="E112">
        <v>16</v>
      </c>
      <c r="F112">
        <v>1</v>
      </c>
      <c r="G112">
        <v>1.702647</v>
      </c>
      <c r="H112">
        <v>0.23214099999999999</v>
      </c>
      <c r="I112">
        <v>0.32475900000000002</v>
      </c>
      <c r="J112">
        <v>2.1651E-2</v>
      </c>
      <c r="K112" t="str">
        <f t="shared" si="3"/>
        <v>4</v>
      </c>
      <c r="L112" t="s">
        <v>43</v>
      </c>
      <c r="M112" t="s">
        <v>44</v>
      </c>
      <c r="N11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2" t="e">
        <f>VLOOKUP(TableOMP[[#This Row],[Label]],TableAvg[],2,FALSE)</f>
        <v>#N/A</v>
      </c>
      <c r="P112" t="e">
        <f>VLOOKUP(TableOMP[[#This Row],[Label]],TableAvg[],3,FALSE)</f>
        <v>#N/A</v>
      </c>
      <c r="Q112" t="e">
        <f>TableOMP[[#This Row],[Avg]]-$U$2*TableOMP[[#This Row],[StdDev]]</f>
        <v>#N/A</v>
      </c>
      <c r="R112" t="e">
        <f>TableOMP[[#This Row],[Avg]]+$U$2*TableOMP[[#This Row],[StdDev]]</f>
        <v>#N/A</v>
      </c>
      <c r="S112" t="e">
        <f>IF(AND(TableOMP[[#This Row],[total_time]]&gt;=TableOMP[[#This Row],[Low]], TableOMP[[#This Row],[total_time]]&lt;=TableOMP[[#This Row],[High]]),1,0)</f>
        <v>#N/A</v>
      </c>
    </row>
    <row r="113" spans="1:19" x14ac:dyDescent="0.25">
      <c r="A113" t="s">
        <v>17</v>
      </c>
      <c r="B113">
        <v>22627</v>
      </c>
      <c r="C113">
        <v>0</v>
      </c>
      <c r="D113">
        <v>0</v>
      </c>
      <c r="E113">
        <v>32</v>
      </c>
      <c r="F113">
        <v>1</v>
      </c>
      <c r="G113">
        <v>1.9713620000000001</v>
      </c>
      <c r="H113">
        <v>0.45086300000000001</v>
      </c>
      <c r="I113">
        <v>0.67147900000000005</v>
      </c>
      <c r="J113">
        <v>2.1661E-2</v>
      </c>
      <c r="K113" t="str">
        <f t="shared" si="3"/>
        <v>4</v>
      </c>
      <c r="L113" t="s">
        <v>43</v>
      </c>
      <c r="M113" t="s">
        <v>44</v>
      </c>
      <c r="N11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13" t="e">
        <f>VLOOKUP(TableOMP[[#This Row],[Label]],TableAvg[],2,FALSE)</f>
        <v>#N/A</v>
      </c>
      <c r="P113" t="e">
        <f>VLOOKUP(TableOMP[[#This Row],[Label]],TableAvg[],3,FALSE)</f>
        <v>#N/A</v>
      </c>
      <c r="Q113" t="e">
        <f>TableOMP[[#This Row],[Avg]]-$U$2*TableOMP[[#This Row],[StdDev]]</f>
        <v>#N/A</v>
      </c>
      <c r="R113" t="e">
        <f>TableOMP[[#This Row],[Avg]]+$U$2*TableOMP[[#This Row],[StdDev]]</f>
        <v>#N/A</v>
      </c>
      <c r="S113" t="e">
        <f>IF(AND(TableOMP[[#This Row],[total_time]]&gt;=TableOMP[[#This Row],[Low]], TableOMP[[#This Row],[total_time]]&lt;=TableOMP[[#This Row],[High]]),1,0)</f>
        <v>#N/A</v>
      </c>
    </row>
    <row r="114" spans="1:19" x14ac:dyDescent="0.25">
      <c r="A114" t="s">
        <v>17</v>
      </c>
      <c r="B114">
        <v>32000</v>
      </c>
      <c r="C114">
        <v>0</v>
      </c>
      <c r="D114">
        <v>0</v>
      </c>
      <c r="E114">
        <v>64</v>
      </c>
      <c r="F114">
        <v>1</v>
      </c>
      <c r="G114">
        <v>2.2335829999999999</v>
      </c>
      <c r="H114">
        <v>0.89840200000000003</v>
      </c>
      <c r="I114">
        <v>1.8021240000000001</v>
      </c>
      <c r="J114">
        <v>2.8604999999999998E-2</v>
      </c>
      <c r="K114" t="str">
        <f t="shared" si="3"/>
        <v>4</v>
      </c>
      <c r="L114" t="s">
        <v>43</v>
      </c>
      <c r="M114" t="s">
        <v>44</v>
      </c>
      <c r="N11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14" t="e">
        <f>VLOOKUP(TableOMP[[#This Row],[Label]],TableAvg[],2,FALSE)</f>
        <v>#N/A</v>
      </c>
      <c r="P114" t="e">
        <f>VLOOKUP(TableOMP[[#This Row],[Label]],TableAvg[],3,FALSE)</f>
        <v>#N/A</v>
      </c>
      <c r="Q114" t="e">
        <f>TableOMP[[#This Row],[Avg]]-$U$2*TableOMP[[#This Row],[StdDev]]</f>
        <v>#N/A</v>
      </c>
      <c r="R114" t="e">
        <f>TableOMP[[#This Row],[Avg]]+$U$2*TableOMP[[#This Row],[StdDev]]</f>
        <v>#N/A</v>
      </c>
      <c r="S114" t="e">
        <f>IF(AND(TableOMP[[#This Row],[total_time]]&gt;=TableOMP[[#This Row],[Low]], TableOMP[[#This Row],[total_time]]&lt;=TableOMP[[#This Row],[High]]),1,0)</f>
        <v>#N/A</v>
      </c>
    </row>
    <row r="115" spans="1:19" x14ac:dyDescent="0.25">
      <c r="A115" t="s">
        <v>17</v>
      </c>
      <c r="B115">
        <v>4000</v>
      </c>
      <c r="C115">
        <v>0</v>
      </c>
      <c r="D115">
        <v>0</v>
      </c>
      <c r="E115">
        <v>1</v>
      </c>
      <c r="F115">
        <v>1</v>
      </c>
      <c r="G115">
        <v>1.304972</v>
      </c>
      <c r="H115">
        <v>1.1986E-2</v>
      </c>
      <c r="I115">
        <v>0</v>
      </c>
      <c r="J115">
        <v>0</v>
      </c>
      <c r="K115" t="str">
        <f t="shared" si="3"/>
        <v>4</v>
      </c>
      <c r="L115" t="s">
        <v>43</v>
      </c>
      <c r="M115" t="s">
        <v>44</v>
      </c>
      <c r="N11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15" t="e">
        <f>VLOOKUP(TableOMP[[#This Row],[Label]],TableAvg[],2,FALSE)</f>
        <v>#N/A</v>
      </c>
      <c r="P115" t="e">
        <f>VLOOKUP(TableOMP[[#This Row],[Label]],TableAvg[],3,FALSE)</f>
        <v>#N/A</v>
      </c>
      <c r="Q115" t="e">
        <f>TableOMP[[#This Row],[Avg]]-$U$2*TableOMP[[#This Row],[StdDev]]</f>
        <v>#N/A</v>
      </c>
      <c r="R115" t="e">
        <f>TableOMP[[#This Row],[Avg]]+$U$2*TableOMP[[#This Row],[StdDev]]</f>
        <v>#N/A</v>
      </c>
      <c r="S115" t="e">
        <f>IF(AND(TableOMP[[#This Row],[total_time]]&gt;=TableOMP[[#This Row],[Low]], TableOMP[[#This Row],[total_time]]&lt;=TableOMP[[#This Row],[High]]),1,0)</f>
        <v>#N/A</v>
      </c>
    </row>
    <row r="116" spans="1:19" x14ac:dyDescent="0.25">
      <c r="A116" t="s">
        <v>17</v>
      </c>
      <c r="B116">
        <v>5657</v>
      </c>
      <c r="C116">
        <v>0</v>
      </c>
      <c r="D116">
        <v>0</v>
      </c>
      <c r="E116">
        <v>2</v>
      </c>
      <c r="F116">
        <v>1</v>
      </c>
      <c r="G116">
        <v>1.3480760000000001</v>
      </c>
      <c r="H116">
        <v>3.6752E-2</v>
      </c>
      <c r="I116">
        <v>9.4240000000000001E-3</v>
      </c>
      <c r="J116">
        <v>9.4240000000000001E-3</v>
      </c>
      <c r="K116" t="str">
        <f t="shared" si="3"/>
        <v>4</v>
      </c>
      <c r="L116" t="s">
        <v>43</v>
      </c>
      <c r="M116" t="s">
        <v>44</v>
      </c>
      <c r="N11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16" t="e">
        <f>VLOOKUP(TableOMP[[#This Row],[Label]],TableAvg[],2,FALSE)</f>
        <v>#N/A</v>
      </c>
      <c r="P116" t="e">
        <f>VLOOKUP(TableOMP[[#This Row],[Label]],TableAvg[],3,FALSE)</f>
        <v>#N/A</v>
      </c>
      <c r="Q116" t="e">
        <f>TableOMP[[#This Row],[Avg]]-$U$2*TableOMP[[#This Row],[StdDev]]</f>
        <v>#N/A</v>
      </c>
      <c r="R116" t="e">
        <f>TableOMP[[#This Row],[Avg]]+$U$2*TableOMP[[#This Row],[StdDev]]</f>
        <v>#N/A</v>
      </c>
      <c r="S116" t="e">
        <f>IF(AND(TableOMP[[#This Row],[total_time]]&gt;=TableOMP[[#This Row],[Low]], TableOMP[[#This Row],[total_time]]&lt;=TableOMP[[#This Row],[High]]),1,0)</f>
        <v>#N/A</v>
      </c>
    </row>
    <row r="117" spans="1:19" x14ac:dyDescent="0.25">
      <c r="A117" t="s">
        <v>17</v>
      </c>
      <c r="B117">
        <v>8000</v>
      </c>
      <c r="C117">
        <v>0</v>
      </c>
      <c r="D117">
        <v>0</v>
      </c>
      <c r="E117">
        <v>4</v>
      </c>
      <c r="F117">
        <v>1</v>
      </c>
      <c r="G117">
        <v>1.3748499999999999</v>
      </c>
      <c r="H117">
        <v>7.0675000000000002E-2</v>
      </c>
      <c r="I117">
        <v>3.2917000000000002E-2</v>
      </c>
      <c r="J117">
        <v>1.0972000000000001E-2</v>
      </c>
      <c r="K117" t="str">
        <f t="shared" si="3"/>
        <v>4</v>
      </c>
      <c r="L117" t="s">
        <v>43</v>
      </c>
      <c r="M117" t="s">
        <v>44</v>
      </c>
      <c r="N11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7" t="e">
        <f>VLOOKUP(TableOMP[[#This Row],[Label]],TableAvg[],2,FALSE)</f>
        <v>#N/A</v>
      </c>
      <c r="P117" t="e">
        <f>VLOOKUP(TableOMP[[#This Row],[Label]],TableAvg[],3,FALSE)</f>
        <v>#N/A</v>
      </c>
      <c r="Q117" t="e">
        <f>TableOMP[[#This Row],[Avg]]-$U$2*TableOMP[[#This Row],[StdDev]]</f>
        <v>#N/A</v>
      </c>
      <c r="R117" t="e">
        <f>TableOMP[[#This Row],[Avg]]+$U$2*TableOMP[[#This Row],[StdDev]]</f>
        <v>#N/A</v>
      </c>
      <c r="S117" t="e">
        <f>IF(AND(TableOMP[[#This Row],[total_time]]&gt;=TableOMP[[#This Row],[Low]], TableOMP[[#This Row],[total_time]]&lt;=TableOMP[[#This Row],[High]]),1,0)</f>
        <v>#N/A</v>
      </c>
    </row>
    <row r="118" spans="1:19" x14ac:dyDescent="0.25">
      <c r="A118" t="s">
        <v>17</v>
      </c>
      <c r="B118">
        <v>11314</v>
      </c>
      <c r="C118">
        <v>0</v>
      </c>
      <c r="D118">
        <v>0</v>
      </c>
      <c r="E118">
        <v>8</v>
      </c>
      <c r="F118">
        <v>1</v>
      </c>
      <c r="G118">
        <v>1.46092</v>
      </c>
      <c r="H118">
        <v>0.12867999999999999</v>
      </c>
      <c r="I118">
        <v>9.8809999999999995E-2</v>
      </c>
      <c r="J118">
        <v>1.4116E-2</v>
      </c>
      <c r="K118" t="str">
        <f t="shared" si="3"/>
        <v>4</v>
      </c>
      <c r="L118" t="s">
        <v>43</v>
      </c>
      <c r="M118" t="s">
        <v>44</v>
      </c>
      <c r="N11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8" t="e">
        <f>VLOOKUP(TableOMP[[#This Row],[Label]],TableAvg[],2,FALSE)</f>
        <v>#N/A</v>
      </c>
      <c r="P118" t="e">
        <f>VLOOKUP(TableOMP[[#This Row],[Label]],TableAvg[],3,FALSE)</f>
        <v>#N/A</v>
      </c>
      <c r="Q118" t="e">
        <f>TableOMP[[#This Row],[Avg]]-$U$2*TableOMP[[#This Row],[StdDev]]</f>
        <v>#N/A</v>
      </c>
      <c r="R118" t="e">
        <f>TableOMP[[#This Row],[Avg]]+$U$2*TableOMP[[#This Row],[StdDev]]</f>
        <v>#N/A</v>
      </c>
      <c r="S118" t="e">
        <f>IF(AND(TableOMP[[#This Row],[total_time]]&gt;=TableOMP[[#This Row],[Low]], TableOMP[[#This Row],[total_time]]&lt;=TableOMP[[#This Row],[High]]),1,0)</f>
        <v>#N/A</v>
      </c>
    </row>
    <row r="119" spans="1:19" x14ac:dyDescent="0.25">
      <c r="A119" t="s">
        <v>17</v>
      </c>
      <c r="B119">
        <v>16000</v>
      </c>
      <c r="C119">
        <v>0</v>
      </c>
      <c r="D119">
        <v>0</v>
      </c>
      <c r="E119">
        <v>16</v>
      </c>
      <c r="F119">
        <v>1</v>
      </c>
      <c r="G119">
        <v>1.6034759999999999</v>
      </c>
      <c r="H119">
        <v>0.24205299999999999</v>
      </c>
      <c r="I119">
        <v>0.32980100000000001</v>
      </c>
      <c r="J119">
        <v>2.1987E-2</v>
      </c>
      <c r="K119" t="str">
        <f t="shared" si="3"/>
        <v>4</v>
      </c>
      <c r="L119" t="s">
        <v>43</v>
      </c>
      <c r="M119" t="s">
        <v>44</v>
      </c>
      <c r="N11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9" t="e">
        <f>VLOOKUP(TableOMP[[#This Row],[Label]],TableAvg[],2,FALSE)</f>
        <v>#N/A</v>
      </c>
      <c r="P119" t="e">
        <f>VLOOKUP(TableOMP[[#This Row],[Label]],TableAvg[],3,FALSE)</f>
        <v>#N/A</v>
      </c>
      <c r="Q119" t="e">
        <f>TableOMP[[#This Row],[Avg]]-$U$2*TableOMP[[#This Row],[StdDev]]</f>
        <v>#N/A</v>
      </c>
      <c r="R119" t="e">
        <f>TableOMP[[#This Row],[Avg]]+$U$2*TableOMP[[#This Row],[StdDev]]</f>
        <v>#N/A</v>
      </c>
      <c r="S119" t="e">
        <f>IF(AND(TableOMP[[#This Row],[total_time]]&gt;=TableOMP[[#This Row],[Low]], TableOMP[[#This Row],[total_time]]&lt;=TableOMP[[#This Row],[High]]),1,0)</f>
        <v>#N/A</v>
      </c>
    </row>
    <row r="120" spans="1:19" x14ac:dyDescent="0.25">
      <c r="A120" t="s">
        <v>17</v>
      </c>
      <c r="B120">
        <v>22627</v>
      </c>
      <c r="C120">
        <v>0</v>
      </c>
      <c r="D120">
        <v>0</v>
      </c>
      <c r="E120">
        <v>32</v>
      </c>
      <c r="F120">
        <v>1</v>
      </c>
      <c r="G120">
        <v>1.9504109999999999</v>
      </c>
      <c r="H120">
        <v>0.46751900000000002</v>
      </c>
      <c r="I120">
        <v>0.78787499999999999</v>
      </c>
      <c r="J120">
        <v>2.5415E-2</v>
      </c>
      <c r="K120" t="str">
        <f t="shared" si="3"/>
        <v>4</v>
      </c>
      <c r="L120" t="s">
        <v>43</v>
      </c>
      <c r="M120" t="s">
        <v>44</v>
      </c>
      <c r="N12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0" t="e">
        <f>VLOOKUP(TableOMP[[#This Row],[Label]],TableAvg[],2,FALSE)</f>
        <v>#N/A</v>
      </c>
      <c r="P120" t="e">
        <f>VLOOKUP(TableOMP[[#This Row],[Label]],TableAvg[],3,FALSE)</f>
        <v>#N/A</v>
      </c>
      <c r="Q120" t="e">
        <f>TableOMP[[#This Row],[Avg]]-$U$2*TableOMP[[#This Row],[StdDev]]</f>
        <v>#N/A</v>
      </c>
      <c r="R120" t="e">
        <f>TableOMP[[#This Row],[Avg]]+$U$2*TableOMP[[#This Row],[StdDev]]</f>
        <v>#N/A</v>
      </c>
      <c r="S120" t="e">
        <f>IF(AND(TableOMP[[#This Row],[total_time]]&gt;=TableOMP[[#This Row],[Low]], TableOMP[[#This Row],[total_time]]&lt;=TableOMP[[#This Row],[High]]),1,0)</f>
        <v>#N/A</v>
      </c>
    </row>
    <row r="121" spans="1:19" x14ac:dyDescent="0.25">
      <c r="A121" t="s">
        <v>17</v>
      </c>
      <c r="B121">
        <v>32000</v>
      </c>
      <c r="C121">
        <v>0</v>
      </c>
      <c r="D121">
        <v>0</v>
      </c>
      <c r="E121">
        <v>64</v>
      </c>
      <c r="F121">
        <v>1</v>
      </c>
      <c r="G121">
        <v>2.2522570000000002</v>
      </c>
      <c r="H121">
        <v>0.89590400000000003</v>
      </c>
      <c r="I121">
        <v>1.9200630000000001</v>
      </c>
      <c r="J121">
        <v>3.0477000000000001E-2</v>
      </c>
      <c r="K121" t="str">
        <f t="shared" si="3"/>
        <v>4</v>
      </c>
      <c r="L121" t="s">
        <v>43</v>
      </c>
      <c r="M121" t="s">
        <v>44</v>
      </c>
      <c r="N12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1" t="e">
        <f>VLOOKUP(TableOMP[[#This Row],[Label]],TableAvg[],2,FALSE)</f>
        <v>#N/A</v>
      </c>
      <c r="P121" t="e">
        <f>VLOOKUP(TableOMP[[#This Row],[Label]],TableAvg[],3,FALSE)</f>
        <v>#N/A</v>
      </c>
      <c r="Q121" t="e">
        <f>TableOMP[[#This Row],[Avg]]-$U$2*TableOMP[[#This Row],[StdDev]]</f>
        <v>#N/A</v>
      </c>
      <c r="R121" t="e">
        <f>TableOMP[[#This Row],[Avg]]+$U$2*TableOMP[[#This Row],[StdDev]]</f>
        <v>#N/A</v>
      </c>
      <c r="S121" t="e">
        <f>IF(AND(TableOMP[[#This Row],[total_time]]&gt;=TableOMP[[#This Row],[Low]], TableOMP[[#This Row],[total_time]]&lt;=TableOMP[[#This Row],[High]]),1,0)</f>
        <v>#N/A</v>
      </c>
    </row>
    <row r="122" spans="1:19" x14ac:dyDescent="0.25">
      <c r="A122" t="s">
        <v>17</v>
      </c>
      <c r="B122">
        <v>4000</v>
      </c>
      <c r="C122">
        <v>0</v>
      </c>
      <c r="D122">
        <v>0</v>
      </c>
      <c r="E122">
        <v>1</v>
      </c>
      <c r="F122">
        <v>1</v>
      </c>
      <c r="G122">
        <v>1.3052159999999999</v>
      </c>
      <c r="H122">
        <v>1.2852000000000001E-2</v>
      </c>
      <c r="I122">
        <v>0</v>
      </c>
      <c r="J122">
        <v>0</v>
      </c>
      <c r="K122" t="str">
        <f t="shared" si="3"/>
        <v>4</v>
      </c>
      <c r="L122" t="s">
        <v>43</v>
      </c>
      <c r="M122" t="s">
        <v>44</v>
      </c>
      <c r="N12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22" t="e">
        <f>VLOOKUP(TableOMP[[#This Row],[Label]],TableAvg[],2,FALSE)</f>
        <v>#N/A</v>
      </c>
      <c r="P122" t="e">
        <f>VLOOKUP(TableOMP[[#This Row],[Label]],TableAvg[],3,FALSE)</f>
        <v>#N/A</v>
      </c>
      <c r="Q122" t="e">
        <f>TableOMP[[#This Row],[Avg]]-$U$2*TableOMP[[#This Row],[StdDev]]</f>
        <v>#N/A</v>
      </c>
      <c r="R122" t="e">
        <f>TableOMP[[#This Row],[Avg]]+$U$2*TableOMP[[#This Row],[StdDev]]</f>
        <v>#N/A</v>
      </c>
      <c r="S122" t="e">
        <f>IF(AND(TableOMP[[#This Row],[total_time]]&gt;=TableOMP[[#This Row],[Low]], TableOMP[[#This Row],[total_time]]&lt;=TableOMP[[#This Row],[High]]),1,0)</f>
        <v>#N/A</v>
      </c>
    </row>
    <row r="123" spans="1:19" x14ac:dyDescent="0.25">
      <c r="A123" t="s">
        <v>17</v>
      </c>
      <c r="B123">
        <v>5657</v>
      </c>
      <c r="C123">
        <v>0</v>
      </c>
      <c r="D123">
        <v>0</v>
      </c>
      <c r="E123">
        <v>2</v>
      </c>
      <c r="F123">
        <v>1</v>
      </c>
      <c r="G123">
        <v>1.345583</v>
      </c>
      <c r="H123">
        <v>3.6457000000000003E-2</v>
      </c>
      <c r="I123">
        <v>9.5989999999999999E-3</v>
      </c>
      <c r="J123">
        <v>9.5989999999999999E-3</v>
      </c>
      <c r="K123" t="str">
        <f t="shared" si="3"/>
        <v>4</v>
      </c>
      <c r="L123" t="s">
        <v>43</v>
      </c>
      <c r="M123" t="s">
        <v>44</v>
      </c>
      <c r="N12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23" t="e">
        <f>VLOOKUP(TableOMP[[#This Row],[Label]],TableAvg[],2,FALSE)</f>
        <v>#N/A</v>
      </c>
      <c r="P123" t="e">
        <f>VLOOKUP(TableOMP[[#This Row],[Label]],TableAvg[],3,FALSE)</f>
        <v>#N/A</v>
      </c>
      <c r="Q123" t="e">
        <f>TableOMP[[#This Row],[Avg]]-$U$2*TableOMP[[#This Row],[StdDev]]</f>
        <v>#N/A</v>
      </c>
      <c r="R123" t="e">
        <f>TableOMP[[#This Row],[Avg]]+$U$2*TableOMP[[#This Row],[StdDev]]</f>
        <v>#N/A</v>
      </c>
      <c r="S123" t="e">
        <f>IF(AND(TableOMP[[#This Row],[total_time]]&gt;=TableOMP[[#This Row],[Low]], TableOMP[[#This Row],[total_time]]&lt;=TableOMP[[#This Row],[High]]),1,0)</f>
        <v>#N/A</v>
      </c>
    </row>
    <row r="124" spans="1:19" x14ac:dyDescent="0.25">
      <c r="A124" t="s">
        <v>17</v>
      </c>
      <c r="B124">
        <v>8000</v>
      </c>
      <c r="C124">
        <v>0</v>
      </c>
      <c r="D124">
        <v>0</v>
      </c>
      <c r="E124">
        <v>4</v>
      </c>
      <c r="F124">
        <v>1</v>
      </c>
      <c r="G124">
        <v>1.3810929999999999</v>
      </c>
      <c r="H124">
        <v>6.5784999999999996E-2</v>
      </c>
      <c r="I124">
        <v>2.9607000000000001E-2</v>
      </c>
      <c r="J124">
        <v>9.8689999999999993E-3</v>
      </c>
      <c r="K124" t="str">
        <f t="shared" si="3"/>
        <v>4</v>
      </c>
      <c r="L124" t="s">
        <v>43</v>
      </c>
      <c r="M124" t="s">
        <v>44</v>
      </c>
      <c r="N12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24" t="e">
        <f>VLOOKUP(TableOMP[[#This Row],[Label]],TableAvg[],2,FALSE)</f>
        <v>#N/A</v>
      </c>
      <c r="P124" t="e">
        <f>VLOOKUP(TableOMP[[#This Row],[Label]],TableAvg[],3,FALSE)</f>
        <v>#N/A</v>
      </c>
      <c r="Q124" t="e">
        <f>TableOMP[[#This Row],[Avg]]-$U$2*TableOMP[[#This Row],[StdDev]]</f>
        <v>#N/A</v>
      </c>
      <c r="R124" t="e">
        <f>TableOMP[[#This Row],[Avg]]+$U$2*TableOMP[[#This Row],[StdDev]]</f>
        <v>#N/A</v>
      </c>
      <c r="S124" t="e">
        <f>IF(AND(TableOMP[[#This Row],[total_time]]&gt;=TableOMP[[#This Row],[Low]], TableOMP[[#This Row],[total_time]]&lt;=TableOMP[[#This Row],[High]]),1,0)</f>
        <v>#N/A</v>
      </c>
    </row>
    <row r="125" spans="1:19" x14ac:dyDescent="0.25">
      <c r="A125" t="s">
        <v>17</v>
      </c>
      <c r="B125">
        <v>11314</v>
      </c>
      <c r="C125">
        <v>0</v>
      </c>
      <c r="D125">
        <v>0</v>
      </c>
      <c r="E125">
        <v>8</v>
      </c>
      <c r="F125">
        <v>1</v>
      </c>
      <c r="G125">
        <v>1.4667209999999999</v>
      </c>
      <c r="H125">
        <v>0.127861</v>
      </c>
      <c r="I125">
        <v>0.10173699999999999</v>
      </c>
      <c r="J125">
        <v>1.4534E-2</v>
      </c>
      <c r="K125" t="str">
        <f t="shared" si="3"/>
        <v>4</v>
      </c>
      <c r="L125" t="s">
        <v>43</v>
      </c>
      <c r="M125" t="s">
        <v>44</v>
      </c>
      <c r="N12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25" t="e">
        <f>VLOOKUP(TableOMP[[#This Row],[Label]],TableAvg[],2,FALSE)</f>
        <v>#N/A</v>
      </c>
      <c r="P125" t="e">
        <f>VLOOKUP(TableOMP[[#This Row],[Label]],TableAvg[],3,FALSE)</f>
        <v>#N/A</v>
      </c>
      <c r="Q125" t="e">
        <f>TableOMP[[#This Row],[Avg]]-$U$2*TableOMP[[#This Row],[StdDev]]</f>
        <v>#N/A</v>
      </c>
      <c r="R125" t="e">
        <f>TableOMP[[#This Row],[Avg]]+$U$2*TableOMP[[#This Row],[StdDev]]</f>
        <v>#N/A</v>
      </c>
      <c r="S125" t="e">
        <f>IF(AND(TableOMP[[#This Row],[total_time]]&gt;=TableOMP[[#This Row],[Low]], TableOMP[[#This Row],[total_time]]&lt;=TableOMP[[#This Row],[High]]),1,0)</f>
        <v>#N/A</v>
      </c>
    </row>
    <row r="126" spans="1:19" x14ac:dyDescent="0.25">
      <c r="A126" t="s">
        <v>17</v>
      </c>
      <c r="B126">
        <v>16000</v>
      </c>
      <c r="C126">
        <v>0</v>
      </c>
      <c r="D126">
        <v>0</v>
      </c>
      <c r="E126">
        <v>16</v>
      </c>
      <c r="F126">
        <v>1</v>
      </c>
      <c r="G126">
        <v>1.732415</v>
      </c>
      <c r="H126">
        <v>0.245866</v>
      </c>
      <c r="I126">
        <v>0.33427899999999999</v>
      </c>
      <c r="J126">
        <v>2.2284999999999999E-2</v>
      </c>
      <c r="K126" t="str">
        <f t="shared" si="3"/>
        <v>4</v>
      </c>
      <c r="L126" t="s">
        <v>43</v>
      </c>
      <c r="M126" t="s">
        <v>44</v>
      </c>
      <c r="N12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26" t="e">
        <f>VLOOKUP(TableOMP[[#This Row],[Label]],TableAvg[],2,FALSE)</f>
        <v>#N/A</v>
      </c>
      <c r="P126" t="e">
        <f>VLOOKUP(TableOMP[[#This Row],[Label]],TableAvg[],3,FALSE)</f>
        <v>#N/A</v>
      </c>
      <c r="Q126" t="e">
        <f>TableOMP[[#This Row],[Avg]]-$U$2*TableOMP[[#This Row],[StdDev]]</f>
        <v>#N/A</v>
      </c>
      <c r="R126" t="e">
        <f>TableOMP[[#This Row],[Avg]]+$U$2*TableOMP[[#This Row],[StdDev]]</f>
        <v>#N/A</v>
      </c>
      <c r="S126" t="e">
        <f>IF(AND(TableOMP[[#This Row],[total_time]]&gt;=TableOMP[[#This Row],[Low]], TableOMP[[#This Row],[total_time]]&lt;=TableOMP[[#This Row],[High]]),1,0)</f>
        <v>#N/A</v>
      </c>
    </row>
    <row r="127" spans="1:19" x14ac:dyDescent="0.25">
      <c r="A127" t="s">
        <v>17</v>
      </c>
      <c r="B127">
        <v>22627</v>
      </c>
      <c r="C127">
        <v>0</v>
      </c>
      <c r="D127">
        <v>0</v>
      </c>
      <c r="E127">
        <v>32</v>
      </c>
      <c r="F127">
        <v>1</v>
      </c>
      <c r="G127">
        <v>1.951559</v>
      </c>
      <c r="H127">
        <v>0.449986</v>
      </c>
      <c r="I127">
        <v>0.62376600000000004</v>
      </c>
      <c r="J127">
        <v>2.0121E-2</v>
      </c>
      <c r="K127" t="str">
        <f t="shared" si="3"/>
        <v>4</v>
      </c>
      <c r="L127" t="s">
        <v>43</v>
      </c>
      <c r="M127" t="s">
        <v>44</v>
      </c>
      <c r="N12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7" t="e">
        <f>VLOOKUP(TableOMP[[#This Row],[Label]],TableAvg[],2,FALSE)</f>
        <v>#N/A</v>
      </c>
      <c r="P127" t="e">
        <f>VLOOKUP(TableOMP[[#This Row],[Label]],TableAvg[],3,FALSE)</f>
        <v>#N/A</v>
      </c>
      <c r="Q127" t="e">
        <f>TableOMP[[#This Row],[Avg]]-$U$2*TableOMP[[#This Row],[StdDev]]</f>
        <v>#N/A</v>
      </c>
      <c r="R127" t="e">
        <f>TableOMP[[#This Row],[Avg]]+$U$2*TableOMP[[#This Row],[StdDev]]</f>
        <v>#N/A</v>
      </c>
      <c r="S127" t="e">
        <f>IF(AND(TableOMP[[#This Row],[total_time]]&gt;=TableOMP[[#This Row],[Low]], TableOMP[[#This Row],[total_time]]&lt;=TableOMP[[#This Row],[High]]),1,0)</f>
        <v>#N/A</v>
      </c>
    </row>
    <row r="128" spans="1:19" x14ac:dyDescent="0.25">
      <c r="A128" t="s">
        <v>17</v>
      </c>
      <c r="B128">
        <v>32000</v>
      </c>
      <c r="C128">
        <v>0</v>
      </c>
      <c r="D128">
        <v>0</v>
      </c>
      <c r="E128">
        <v>64</v>
      </c>
      <c r="F128">
        <v>1</v>
      </c>
      <c r="G128">
        <v>2.2260520000000001</v>
      </c>
      <c r="H128">
        <v>0.89751300000000001</v>
      </c>
      <c r="I128">
        <v>1.8358620000000001</v>
      </c>
      <c r="J128">
        <v>2.9141E-2</v>
      </c>
      <c r="K128" t="str">
        <f t="shared" si="3"/>
        <v>4</v>
      </c>
      <c r="L128" t="s">
        <v>43</v>
      </c>
      <c r="M128" t="s">
        <v>44</v>
      </c>
      <c r="N12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8" t="e">
        <f>VLOOKUP(TableOMP[[#This Row],[Label]],TableAvg[],2,FALSE)</f>
        <v>#N/A</v>
      </c>
      <c r="P128" t="e">
        <f>VLOOKUP(TableOMP[[#This Row],[Label]],TableAvg[],3,FALSE)</f>
        <v>#N/A</v>
      </c>
      <c r="Q128" t="e">
        <f>TableOMP[[#This Row],[Avg]]-$U$2*TableOMP[[#This Row],[StdDev]]</f>
        <v>#N/A</v>
      </c>
      <c r="R128" t="e">
        <f>TableOMP[[#This Row],[Avg]]+$U$2*TableOMP[[#This Row],[StdDev]]</f>
        <v>#N/A</v>
      </c>
      <c r="S128" t="e">
        <f>IF(AND(TableOMP[[#This Row],[total_time]]&gt;=TableOMP[[#This Row],[Low]], TableOMP[[#This Row],[total_time]]&lt;=TableOMP[[#This Row],[High]]),1,0)</f>
        <v>#N/A</v>
      </c>
    </row>
    <row r="129" spans="1:19" x14ac:dyDescent="0.25">
      <c r="A129" t="s">
        <v>15</v>
      </c>
      <c r="B129">
        <v>4000</v>
      </c>
      <c r="C129">
        <v>100</v>
      </c>
      <c r="D129">
        <v>100000</v>
      </c>
      <c r="E129">
        <v>1</v>
      </c>
      <c r="F129">
        <v>1</v>
      </c>
      <c r="G129">
        <v>30.539686</v>
      </c>
      <c r="H129">
        <v>2.3143E-2</v>
      </c>
      <c r="I129">
        <v>0</v>
      </c>
      <c r="J129">
        <v>0</v>
      </c>
      <c r="K129" t="str">
        <f>MID(M129,23,1)</f>
        <v>4</v>
      </c>
      <c r="L129" t="s">
        <v>45</v>
      </c>
      <c r="M129" t="s">
        <v>46</v>
      </c>
      <c r="N12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29" t="e">
        <f>VLOOKUP(TableOMP[[#This Row],[Label]],TableAvg[],2,FALSE)</f>
        <v>#N/A</v>
      </c>
      <c r="P129" t="e">
        <f>VLOOKUP(TableOMP[[#This Row],[Label]],TableAvg[],3,FALSE)</f>
        <v>#N/A</v>
      </c>
      <c r="Q129" t="e">
        <f>TableOMP[[#This Row],[Avg]]-$U$2*TableOMP[[#This Row],[StdDev]]</f>
        <v>#N/A</v>
      </c>
      <c r="R129" t="e">
        <f>TableOMP[[#This Row],[Avg]]+$U$2*TableOMP[[#This Row],[StdDev]]</f>
        <v>#N/A</v>
      </c>
      <c r="S129" t="e">
        <f>IF(AND(TableOMP[[#This Row],[total_time]]&gt;=TableOMP[[#This Row],[Low]], TableOMP[[#This Row],[total_time]]&lt;=TableOMP[[#This Row],[High]]),1,0)</f>
        <v>#N/A</v>
      </c>
    </row>
    <row r="130" spans="1:19" x14ac:dyDescent="0.25">
      <c r="A130" t="s">
        <v>15</v>
      </c>
      <c r="B130">
        <v>5657</v>
      </c>
      <c r="C130">
        <v>100</v>
      </c>
      <c r="D130">
        <v>100000</v>
      </c>
      <c r="E130">
        <v>2</v>
      </c>
      <c r="F130">
        <v>1</v>
      </c>
      <c r="G130">
        <v>30.072976000000001</v>
      </c>
      <c r="H130">
        <v>0.17185600000000001</v>
      </c>
      <c r="I130">
        <v>0.113354</v>
      </c>
      <c r="J130">
        <v>0.113354</v>
      </c>
      <c r="K130" t="str">
        <f t="shared" ref="K130:K163" si="4">MID(M130,23,1)</f>
        <v>4</v>
      </c>
      <c r="L130" t="s">
        <v>45</v>
      </c>
      <c r="M130" t="s">
        <v>46</v>
      </c>
      <c r="N13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0" t="e">
        <f>VLOOKUP(TableOMP[[#This Row],[Label]],TableAvg[],2,FALSE)</f>
        <v>#N/A</v>
      </c>
      <c r="P130" t="e">
        <f>VLOOKUP(TableOMP[[#This Row],[Label]],TableAvg[],3,FALSE)</f>
        <v>#N/A</v>
      </c>
      <c r="Q130" t="e">
        <f>TableOMP[[#This Row],[Avg]]-$U$2*TableOMP[[#This Row],[StdDev]]</f>
        <v>#N/A</v>
      </c>
      <c r="R130" t="e">
        <f>TableOMP[[#This Row],[Avg]]+$U$2*TableOMP[[#This Row],[StdDev]]</f>
        <v>#N/A</v>
      </c>
      <c r="S130" t="e">
        <f>IF(AND(TableOMP[[#This Row],[total_time]]&gt;=TableOMP[[#This Row],[Low]], TableOMP[[#This Row],[total_time]]&lt;=TableOMP[[#This Row],[High]]),1,0)</f>
        <v>#N/A</v>
      </c>
    </row>
    <row r="131" spans="1:19" x14ac:dyDescent="0.25">
      <c r="A131" t="s">
        <v>15</v>
      </c>
      <c r="B131">
        <v>8000</v>
      </c>
      <c r="C131">
        <v>100</v>
      </c>
      <c r="D131">
        <v>100000</v>
      </c>
      <c r="E131">
        <v>4</v>
      </c>
      <c r="F131">
        <v>1</v>
      </c>
      <c r="G131">
        <v>30.043863999999999</v>
      </c>
      <c r="H131">
        <v>0.195909</v>
      </c>
      <c r="I131">
        <v>0.31956699999999999</v>
      </c>
      <c r="J131">
        <v>0.10652200000000001</v>
      </c>
      <c r="K131" t="str">
        <f t="shared" si="4"/>
        <v>4</v>
      </c>
      <c r="L131" t="s">
        <v>45</v>
      </c>
      <c r="M131" t="s">
        <v>46</v>
      </c>
      <c r="N13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1" t="e">
        <f>VLOOKUP(TableOMP[[#This Row],[Label]],TableAvg[],2,FALSE)</f>
        <v>#N/A</v>
      </c>
      <c r="P131" t="e">
        <f>VLOOKUP(TableOMP[[#This Row],[Label]],TableAvg[],3,FALSE)</f>
        <v>#N/A</v>
      </c>
      <c r="Q131" t="e">
        <f>TableOMP[[#This Row],[Avg]]-$U$2*TableOMP[[#This Row],[StdDev]]</f>
        <v>#N/A</v>
      </c>
      <c r="R131" t="e">
        <f>TableOMP[[#This Row],[Avg]]+$U$2*TableOMP[[#This Row],[StdDev]]</f>
        <v>#N/A</v>
      </c>
      <c r="S131" t="e">
        <f>IF(AND(TableOMP[[#This Row],[total_time]]&gt;=TableOMP[[#This Row],[Low]], TableOMP[[#This Row],[total_time]]&lt;=TableOMP[[#This Row],[High]]),1,0)</f>
        <v>#N/A</v>
      </c>
    </row>
    <row r="132" spans="1:19" x14ac:dyDescent="0.25">
      <c r="A132" t="s">
        <v>15</v>
      </c>
      <c r="B132">
        <v>11314</v>
      </c>
      <c r="C132">
        <v>100</v>
      </c>
      <c r="D132">
        <v>100000</v>
      </c>
      <c r="E132">
        <v>8</v>
      </c>
      <c r="F132">
        <v>1</v>
      </c>
      <c r="G132">
        <v>29.920344</v>
      </c>
      <c r="H132">
        <v>0.32980900000000002</v>
      </c>
      <c r="I132">
        <v>1.112751</v>
      </c>
      <c r="J132">
        <v>0.15896399999999999</v>
      </c>
      <c r="K132" t="str">
        <f t="shared" si="4"/>
        <v>4</v>
      </c>
      <c r="L132" t="s">
        <v>45</v>
      </c>
      <c r="M132" t="s">
        <v>46</v>
      </c>
      <c r="N13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2" t="e">
        <f>VLOOKUP(TableOMP[[#This Row],[Label]],TableAvg[],2,FALSE)</f>
        <v>#N/A</v>
      </c>
      <c r="P132" t="e">
        <f>VLOOKUP(TableOMP[[#This Row],[Label]],TableAvg[],3,FALSE)</f>
        <v>#N/A</v>
      </c>
      <c r="Q132" t="e">
        <f>TableOMP[[#This Row],[Avg]]-$U$2*TableOMP[[#This Row],[StdDev]]</f>
        <v>#N/A</v>
      </c>
      <c r="R132" t="e">
        <f>TableOMP[[#This Row],[Avg]]+$U$2*TableOMP[[#This Row],[StdDev]]</f>
        <v>#N/A</v>
      </c>
      <c r="S132" t="e">
        <f>IF(AND(TableOMP[[#This Row],[total_time]]&gt;=TableOMP[[#This Row],[Low]], TableOMP[[#This Row],[total_time]]&lt;=TableOMP[[#This Row],[High]]),1,0)</f>
        <v>#N/A</v>
      </c>
    </row>
    <row r="133" spans="1:19" x14ac:dyDescent="0.25">
      <c r="A133" t="s">
        <v>15</v>
      </c>
      <c r="B133">
        <v>16000</v>
      </c>
      <c r="C133">
        <v>100</v>
      </c>
      <c r="D133">
        <v>100000</v>
      </c>
      <c r="E133">
        <v>16</v>
      </c>
      <c r="F133">
        <v>1</v>
      </c>
      <c r="G133">
        <v>30.228617</v>
      </c>
      <c r="H133">
        <v>0.53682600000000003</v>
      </c>
      <c r="I133">
        <v>4.2170680000000003</v>
      </c>
      <c r="J133">
        <v>0.281138</v>
      </c>
      <c r="K133" t="str">
        <f t="shared" si="4"/>
        <v>4</v>
      </c>
      <c r="L133" t="s">
        <v>45</v>
      </c>
      <c r="M133" t="s">
        <v>46</v>
      </c>
      <c r="N13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33" t="e">
        <f>VLOOKUP(TableOMP[[#This Row],[Label]],TableAvg[],2,FALSE)</f>
        <v>#N/A</v>
      </c>
      <c r="P133" t="e">
        <f>VLOOKUP(TableOMP[[#This Row],[Label]],TableAvg[],3,FALSE)</f>
        <v>#N/A</v>
      </c>
      <c r="Q133" t="e">
        <f>TableOMP[[#This Row],[Avg]]-$U$2*TableOMP[[#This Row],[StdDev]]</f>
        <v>#N/A</v>
      </c>
      <c r="R133" t="e">
        <f>TableOMP[[#This Row],[Avg]]+$U$2*TableOMP[[#This Row],[StdDev]]</f>
        <v>#N/A</v>
      </c>
      <c r="S133" t="e">
        <f>IF(AND(TableOMP[[#This Row],[total_time]]&gt;=TableOMP[[#This Row],[Low]], TableOMP[[#This Row],[total_time]]&lt;=TableOMP[[#This Row],[High]]),1,0)</f>
        <v>#N/A</v>
      </c>
    </row>
    <row r="134" spans="1:19" x14ac:dyDescent="0.25">
      <c r="A134" t="s">
        <v>15</v>
      </c>
      <c r="B134">
        <v>22627</v>
      </c>
      <c r="C134">
        <v>100</v>
      </c>
      <c r="D134">
        <v>100000</v>
      </c>
      <c r="E134">
        <v>32</v>
      </c>
      <c r="F134">
        <v>1</v>
      </c>
      <c r="G134">
        <v>30.653198</v>
      </c>
      <c r="H134">
        <v>0.94724299999999995</v>
      </c>
      <c r="I134">
        <v>14.590718000000001</v>
      </c>
      <c r="J134">
        <v>0.47066799999999998</v>
      </c>
      <c r="K134" t="str">
        <f t="shared" si="4"/>
        <v>4</v>
      </c>
      <c r="L134" t="s">
        <v>45</v>
      </c>
      <c r="M134" t="s">
        <v>46</v>
      </c>
      <c r="N13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34" t="e">
        <f>VLOOKUP(TableOMP[[#This Row],[Label]],TableAvg[],2,FALSE)</f>
        <v>#N/A</v>
      </c>
      <c r="P134" t="e">
        <f>VLOOKUP(TableOMP[[#This Row],[Label]],TableAvg[],3,FALSE)</f>
        <v>#N/A</v>
      </c>
      <c r="Q134" t="e">
        <f>TableOMP[[#This Row],[Avg]]-$U$2*TableOMP[[#This Row],[StdDev]]</f>
        <v>#N/A</v>
      </c>
      <c r="R134" t="e">
        <f>TableOMP[[#This Row],[Avg]]+$U$2*TableOMP[[#This Row],[StdDev]]</f>
        <v>#N/A</v>
      </c>
      <c r="S134" t="e">
        <f>IF(AND(TableOMP[[#This Row],[total_time]]&gt;=TableOMP[[#This Row],[Low]], TableOMP[[#This Row],[total_time]]&lt;=TableOMP[[#This Row],[High]]),1,0)</f>
        <v>#N/A</v>
      </c>
    </row>
    <row r="135" spans="1:19" x14ac:dyDescent="0.25">
      <c r="A135" t="s">
        <v>15</v>
      </c>
      <c r="B135">
        <v>32000</v>
      </c>
      <c r="C135">
        <v>100</v>
      </c>
      <c r="D135">
        <v>100000</v>
      </c>
      <c r="E135">
        <v>64</v>
      </c>
      <c r="F135">
        <v>1</v>
      </c>
      <c r="G135">
        <v>32.864694</v>
      </c>
      <c r="H135">
        <v>0.98710799999999999</v>
      </c>
      <c r="I135">
        <v>7.4470260000000001</v>
      </c>
      <c r="J135">
        <v>0.11820700000000001</v>
      </c>
      <c r="K135" t="str">
        <f t="shared" si="4"/>
        <v>4</v>
      </c>
      <c r="L135" t="s">
        <v>45</v>
      </c>
      <c r="M135" t="s">
        <v>46</v>
      </c>
      <c r="N13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35" t="e">
        <f>VLOOKUP(TableOMP[[#This Row],[Label]],TableAvg[],2,FALSE)</f>
        <v>#N/A</v>
      </c>
      <c r="P135" t="e">
        <f>VLOOKUP(TableOMP[[#This Row],[Label]],TableAvg[],3,FALSE)</f>
        <v>#N/A</v>
      </c>
      <c r="Q135" t="e">
        <f>TableOMP[[#This Row],[Avg]]-$U$2*TableOMP[[#This Row],[StdDev]]</f>
        <v>#N/A</v>
      </c>
      <c r="R135" t="e">
        <f>TableOMP[[#This Row],[Avg]]+$U$2*TableOMP[[#This Row],[StdDev]]</f>
        <v>#N/A</v>
      </c>
      <c r="S135" t="e">
        <f>IF(AND(TableOMP[[#This Row],[total_time]]&gt;=TableOMP[[#This Row],[Low]], TableOMP[[#This Row],[total_time]]&lt;=TableOMP[[#This Row],[High]]),1,0)</f>
        <v>#N/A</v>
      </c>
    </row>
    <row r="136" spans="1:19" x14ac:dyDescent="0.25">
      <c r="A136" t="s">
        <v>15</v>
      </c>
      <c r="B136">
        <v>4000</v>
      </c>
      <c r="C136">
        <v>100</v>
      </c>
      <c r="D136">
        <v>100000</v>
      </c>
      <c r="E136">
        <v>1</v>
      </c>
      <c r="F136">
        <v>1</v>
      </c>
      <c r="G136">
        <v>30.581778</v>
      </c>
      <c r="H136">
        <v>0.12701599999999999</v>
      </c>
      <c r="I136">
        <v>0</v>
      </c>
      <c r="J136">
        <v>0</v>
      </c>
      <c r="K136" t="str">
        <f t="shared" si="4"/>
        <v>4</v>
      </c>
      <c r="L136" t="s">
        <v>45</v>
      </c>
      <c r="M136" t="s">
        <v>46</v>
      </c>
      <c r="N13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36" t="e">
        <f>VLOOKUP(TableOMP[[#This Row],[Label]],TableAvg[],2,FALSE)</f>
        <v>#N/A</v>
      </c>
      <c r="P136" t="e">
        <f>VLOOKUP(TableOMP[[#This Row],[Label]],TableAvg[],3,FALSE)</f>
        <v>#N/A</v>
      </c>
      <c r="Q136" t="e">
        <f>TableOMP[[#This Row],[Avg]]-$U$2*TableOMP[[#This Row],[StdDev]]</f>
        <v>#N/A</v>
      </c>
      <c r="R136" t="e">
        <f>TableOMP[[#This Row],[Avg]]+$U$2*TableOMP[[#This Row],[StdDev]]</f>
        <v>#N/A</v>
      </c>
      <c r="S136" t="e">
        <f>IF(AND(TableOMP[[#This Row],[total_time]]&gt;=TableOMP[[#This Row],[Low]], TableOMP[[#This Row],[total_time]]&lt;=TableOMP[[#This Row],[High]]),1,0)</f>
        <v>#N/A</v>
      </c>
    </row>
    <row r="137" spans="1:19" x14ac:dyDescent="0.25">
      <c r="A137" t="s">
        <v>15</v>
      </c>
      <c r="B137">
        <v>5657</v>
      </c>
      <c r="C137">
        <v>100</v>
      </c>
      <c r="D137">
        <v>100000</v>
      </c>
      <c r="E137">
        <v>2</v>
      </c>
      <c r="F137">
        <v>1</v>
      </c>
      <c r="G137">
        <v>29.961518000000002</v>
      </c>
      <c r="H137">
        <v>0.13245899999999999</v>
      </c>
      <c r="I137">
        <v>9.1325000000000003E-2</v>
      </c>
      <c r="J137">
        <v>9.1325000000000003E-2</v>
      </c>
      <c r="K137" t="str">
        <f t="shared" si="4"/>
        <v>4</v>
      </c>
      <c r="L137" t="s">
        <v>45</v>
      </c>
      <c r="M137" t="s">
        <v>46</v>
      </c>
      <c r="N13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7" t="e">
        <f>VLOOKUP(TableOMP[[#This Row],[Label]],TableAvg[],2,FALSE)</f>
        <v>#N/A</v>
      </c>
      <c r="P137" t="e">
        <f>VLOOKUP(TableOMP[[#This Row],[Label]],TableAvg[],3,FALSE)</f>
        <v>#N/A</v>
      </c>
      <c r="Q137" t="e">
        <f>TableOMP[[#This Row],[Avg]]-$U$2*TableOMP[[#This Row],[StdDev]]</f>
        <v>#N/A</v>
      </c>
      <c r="R137" t="e">
        <f>TableOMP[[#This Row],[Avg]]+$U$2*TableOMP[[#This Row],[StdDev]]</f>
        <v>#N/A</v>
      </c>
      <c r="S137" t="e">
        <f>IF(AND(TableOMP[[#This Row],[total_time]]&gt;=TableOMP[[#This Row],[Low]], TableOMP[[#This Row],[total_time]]&lt;=TableOMP[[#This Row],[High]]),1,0)</f>
        <v>#N/A</v>
      </c>
    </row>
    <row r="138" spans="1:19" x14ac:dyDescent="0.25">
      <c r="A138" t="s">
        <v>15</v>
      </c>
      <c r="B138">
        <v>8000</v>
      </c>
      <c r="C138">
        <v>100</v>
      </c>
      <c r="D138">
        <v>100000</v>
      </c>
      <c r="E138">
        <v>4</v>
      </c>
      <c r="F138">
        <v>1</v>
      </c>
      <c r="G138">
        <v>29.983978</v>
      </c>
      <c r="H138">
        <v>0.14277000000000001</v>
      </c>
      <c r="I138">
        <v>0.22670399999999999</v>
      </c>
      <c r="J138">
        <v>7.5567999999999996E-2</v>
      </c>
      <c r="K138" t="str">
        <f t="shared" si="4"/>
        <v>4</v>
      </c>
      <c r="L138" t="s">
        <v>45</v>
      </c>
      <c r="M138" t="s">
        <v>46</v>
      </c>
      <c r="N13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8" t="e">
        <f>VLOOKUP(TableOMP[[#This Row],[Label]],TableAvg[],2,FALSE)</f>
        <v>#N/A</v>
      </c>
      <c r="P138" t="e">
        <f>VLOOKUP(TableOMP[[#This Row],[Label]],TableAvg[],3,FALSE)</f>
        <v>#N/A</v>
      </c>
      <c r="Q138" t="e">
        <f>TableOMP[[#This Row],[Avg]]-$U$2*TableOMP[[#This Row],[StdDev]]</f>
        <v>#N/A</v>
      </c>
      <c r="R138" t="e">
        <f>TableOMP[[#This Row],[Avg]]+$U$2*TableOMP[[#This Row],[StdDev]]</f>
        <v>#N/A</v>
      </c>
      <c r="S138" t="e">
        <f>IF(AND(TableOMP[[#This Row],[total_time]]&gt;=TableOMP[[#This Row],[Low]], TableOMP[[#This Row],[total_time]]&lt;=TableOMP[[#This Row],[High]]),1,0)</f>
        <v>#N/A</v>
      </c>
    </row>
    <row r="139" spans="1:19" x14ac:dyDescent="0.25">
      <c r="A139" t="s">
        <v>15</v>
      </c>
      <c r="B139">
        <v>11314</v>
      </c>
      <c r="C139">
        <v>100</v>
      </c>
      <c r="D139">
        <v>100000</v>
      </c>
      <c r="E139">
        <v>8</v>
      </c>
      <c r="F139">
        <v>1</v>
      </c>
      <c r="G139">
        <v>29.818027000000001</v>
      </c>
      <c r="H139">
        <v>0.24705299999999999</v>
      </c>
      <c r="I139">
        <v>0.86129100000000003</v>
      </c>
      <c r="J139">
        <v>0.123042</v>
      </c>
      <c r="K139" t="str">
        <f t="shared" si="4"/>
        <v>4</v>
      </c>
      <c r="L139" t="s">
        <v>45</v>
      </c>
      <c r="M139" t="s">
        <v>46</v>
      </c>
      <c r="N13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9" t="e">
        <f>VLOOKUP(TableOMP[[#This Row],[Label]],TableAvg[],2,FALSE)</f>
        <v>#N/A</v>
      </c>
      <c r="P139" t="e">
        <f>VLOOKUP(TableOMP[[#This Row],[Label]],TableAvg[],3,FALSE)</f>
        <v>#N/A</v>
      </c>
      <c r="Q139" t="e">
        <f>TableOMP[[#This Row],[Avg]]-$U$2*TableOMP[[#This Row],[StdDev]]</f>
        <v>#N/A</v>
      </c>
      <c r="R139" t="e">
        <f>TableOMP[[#This Row],[Avg]]+$U$2*TableOMP[[#This Row],[StdDev]]</f>
        <v>#N/A</v>
      </c>
      <c r="S139" t="e">
        <f>IF(AND(TableOMP[[#This Row],[total_time]]&gt;=TableOMP[[#This Row],[Low]], TableOMP[[#This Row],[total_time]]&lt;=TableOMP[[#This Row],[High]]),1,0)</f>
        <v>#N/A</v>
      </c>
    </row>
    <row r="140" spans="1:19" x14ac:dyDescent="0.25">
      <c r="A140" t="s">
        <v>15</v>
      </c>
      <c r="B140">
        <v>16000</v>
      </c>
      <c r="C140">
        <v>100</v>
      </c>
      <c r="D140">
        <v>100000</v>
      </c>
      <c r="E140">
        <v>16</v>
      </c>
      <c r="F140">
        <v>1</v>
      </c>
      <c r="G140">
        <v>30.078558000000001</v>
      </c>
      <c r="H140">
        <v>0.43633499999999997</v>
      </c>
      <c r="I140">
        <v>3.0571269999999999</v>
      </c>
      <c r="J140">
        <v>0.20380799999999999</v>
      </c>
      <c r="K140" t="str">
        <f t="shared" si="4"/>
        <v>4</v>
      </c>
      <c r="L140" t="s">
        <v>45</v>
      </c>
      <c r="M140" t="s">
        <v>46</v>
      </c>
      <c r="N14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0" t="e">
        <f>VLOOKUP(TableOMP[[#This Row],[Label]],TableAvg[],2,FALSE)</f>
        <v>#N/A</v>
      </c>
      <c r="P140" t="e">
        <f>VLOOKUP(TableOMP[[#This Row],[Label]],TableAvg[],3,FALSE)</f>
        <v>#N/A</v>
      </c>
      <c r="Q140" t="e">
        <f>TableOMP[[#This Row],[Avg]]-$U$2*TableOMP[[#This Row],[StdDev]]</f>
        <v>#N/A</v>
      </c>
      <c r="R140" t="e">
        <f>TableOMP[[#This Row],[Avg]]+$U$2*TableOMP[[#This Row],[StdDev]]</f>
        <v>#N/A</v>
      </c>
      <c r="S140" t="e">
        <f>IF(AND(TableOMP[[#This Row],[total_time]]&gt;=TableOMP[[#This Row],[Low]], TableOMP[[#This Row],[total_time]]&lt;=TableOMP[[#This Row],[High]]),1,0)</f>
        <v>#N/A</v>
      </c>
    </row>
    <row r="141" spans="1:19" x14ac:dyDescent="0.25">
      <c r="A141" t="s">
        <v>15</v>
      </c>
      <c r="B141">
        <v>22627</v>
      </c>
      <c r="C141">
        <v>100</v>
      </c>
      <c r="D141">
        <v>100000</v>
      </c>
      <c r="E141">
        <v>32</v>
      </c>
      <c r="F141">
        <v>1</v>
      </c>
      <c r="G141">
        <v>30.542099</v>
      </c>
      <c r="H141">
        <v>0.7762</v>
      </c>
      <c r="I141">
        <v>9.3594720000000002</v>
      </c>
      <c r="J141">
        <v>0.30191800000000002</v>
      </c>
      <c r="K141" t="str">
        <f t="shared" si="4"/>
        <v>4</v>
      </c>
      <c r="L141" t="s">
        <v>45</v>
      </c>
      <c r="M141" t="s">
        <v>46</v>
      </c>
      <c r="N14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1" t="e">
        <f>VLOOKUP(TableOMP[[#This Row],[Label]],TableAvg[],2,FALSE)</f>
        <v>#N/A</v>
      </c>
      <c r="P141" t="e">
        <f>VLOOKUP(TableOMP[[#This Row],[Label]],TableAvg[],3,FALSE)</f>
        <v>#N/A</v>
      </c>
      <c r="Q141" t="e">
        <f>TableOMP[[#This Row],[Avg]]-$U$2*TableOMP[[#This Row],[StdDev]]</f>
        <v>#N/A</v>
      </c>
      <c r="R141" t="e">
        <f>TableOMP[[#This Row],[Avg]]+$U$2*TableOMP[[#This Row],[StdDev]]</f>
        <v>#N/A</v>
      </c>
      <c r="S141" t="e">
        <f>IF(AND(TableOMP[[#This Row],[total_time]]&gt;=TableOMP[[#This Row],[Low]], TableOMP[[#This Row],[total_time]]&lt;=TableOMP[[#This Row],[High]]),1,0)</f>
        <v>#N/A</v>
      </c>
    </row>
    <row r="142" spans="1:19" x14ac:dyDescent="0.25">
      <c r="A142" t="s">
        <v>15</v>
      </c>
      <c r="B142">
        <v>32000</v>
      </c>
      <c r="C142">
        <v>100</v>
      </c>
      <c r="D142">
        <v>100000</v>
      </c>
      <c r="E142">
        <v>64</v>
      </c>
      <c r="F142">
        <v>1</v>
      </c>
      <c r="G142">
        <v>32.891848000000003</v>
      </c>
      <c r="H142">
        <v>0.978352</v>
      </c>
      <c r="I142">
        <v>6.9246759999999998</v>
      </c>
      <c r="J142">
        <v>0.109915</v>
      </c>
      <c r="K142" t="str">
        <f t="shared" si="4"/>
        <v>4</v>
      </c>
      <c r="L142" t="s">
        <v>45</v>
      </c>
      <c r="M142" t="s">
        <v>46</v>
      </c>
      <c r="N14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2" t="e">
        <f>VLOOKUP(TableOMP[[#This Row],[Label]],TableAvg[],2,FALSE)</f>
        <v>#N/A</v>
      </c>
      <c r="P142" t="e">
        <f>VLOOKUP(TableOMP[[#This Row],[Label]],TableAvg[],3,FALSE)</f>
        <v>#N/A</v>
      </c>
      <c r="Q142" t="e">
        <f>TableOMP[[#This Row],[Avg]]-$U$2*TableOMP[[#This Row],[StdDev]]</f>
        <v>#N/A</v>
      </c>
      <c r="R142" t="e">
        <f>TableOMP[[#This Row],[Avg]]+$U$2*TableOMP[[#This Row],[StdDev]]</f>
        <v>#N/A</v>
      </c>
      <c r="S142" t="e">
        <f>IF(AND(TableOMP[[#This Row],[total_time]]&gt;=TableOMP[[#This Row],[Low]], TableOMP[[#This Row],[total_time]]&lt;=TableOMP[[#This Row],[High]]),1,0)</f>
        <v>#N/A</v>
      </c>
    </row>
    <row r="143" spans="1:19" x14ac:dyDescent="0.25">
      <c r="A143" t="s">
        <v>15</v>
      </c>
      <c r="B143">
        <v>4000</v>
      </c>
      <c r="C143">
        <v>100</v>
      </c>
      <c r="D143">
        <v>100000</v>
      </c>
      <c r="E143">
        <v>1</v>
      </c>
      <c r="F143">
        <v>1</v>
      </c>
      <c r="G143">
        <v>30.520313999999999</v>
      </c>
      <c r="H143">
        <v>7.8504000000000004E-2</v>
      </c>
      <c r="I143">
        <v>0</v>
      </c>
      <c r="J143">
        <v>0</v>
      </c>
      <c r="K143" t="str">
        <f t="shared" si="4"/>
        <v>4</v>
      </c>
      <c r="L143" t="s">
        <v>45</v>
      </c>
      <c r="M143" t="s">
        <v>46</v>
      </c>
      <c r="N14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43" t="e">
        <f>VLOOKUP(TableOMP[[#This Row],[Label]],TableAvg[],2,FALSE)</f>
        <v>#N/A</v>
      </c>
      <c r="P143" t="e">
        <f>VLOOKUP(TableOMP[[#This Row],[Label]],TableAvg[],3,FALSE)</f>
        <v>#N/A</v>
      </c>
      <c r="Q143" t="e">
        <f>TableOMP[[#This Row],[Avg]]-$U$2*TableOMP[[#This Row],[StdDev]]</f>
        <v>#N/A</v>
      </c>
      <c r="R143" t="e">
        <f>TableOMP[[#This Row],[Avg]]+$U$2*TableOMP[[#This Row],[StdDev]]</f>
        <v>#N/A</v>
      </c>
      <c r="S143" t="e">
        <f>IF(AND(TableOMP[[#This Row],[total_time]]&gt;=TableOMP[[#This Row],[Low]], TableOMP[[#This Row],[total_time]]&lt;=TableOMP[[#This Row],[High]]),1,0)</f>
        <v>#N/A</v>
      </c>
    </row>
    <row r="144" spans="1:19" x14ac:dyDescent="0.25">
      <c r="A144" t="s">
        <v>15</v>
      </c>
      <c r="B144">
        <v>5657</v>
      </c>
      <c r="C144">
        <v>100</v>
      </c>
      <c r="D144">
        <v>100000</v>
      </c>
      <c r="E144">
        <v>2</v>
      </c>
      <c r="F144">
        <v>1</v>
      </c>
      <c r="G144">
        <v>29.985215</v>
      </c>
      <c r="H144">
        <v>0.16160099999999999</v>
      </c>
      <c r="I144">
        <v>0.119362</v>
      </c>
      <c r="J144">
        <v>0.119362</v>
      </c>
      <c r="K144" t="str">
        <f t="shared" si="4"/>
        <v>4</v>
      </c>
      <c r="L144" t="s">
        <v>45</v>
      </c>
      <c r="M144" t="s">
        <v>46</v>
      </c>
      <c r="N14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44" t="e">
        <f>VLOOKUP(TableOMP[[#This Row],[Label]],TableAvg[],2,FALSE)</f>
        <v>#N/A</v>
      </c>
      <c r="P144" t="e">
        <f>VLOOKUP(TableOMP[[#This Row],[Label]],TableAvg[],3,FALSE)</f>
        <v>#N/A</v>
      </c>
      <c r="Q144" t="e">
        <f>TableOMP[[#This Row],[Avg]]-$U$2*TableOMP[[#This Row],[StdDev]]</f>
        <v>#N/A</v>
      </c>
      <c r="R144" t="e">
        <f>TableOMP[[#This Row],[Avg]]+$U$2*TableOMP[[#This Row],[StdDev]]</f>
        <v>#N/A</v>
      </c>
      <c r="S144" t="e">
        <f>IF(AND(TableOMP[[#This Row],[total_time]]&gt;=TableOMP[[#This Row],[Low]], TableOMP[[#This Row],[total_time]]&lt;=TableOMP[[#This Row],[High]]),1,0)</f>
        <v>#N/A</v>
      </c>
    </row>
    <row r="145" spans="1:19" x14ac:dyDescent="0.25">
      <c r="A145" t="s">
        <v>15</v>
      </c>
      <c r="B145">
        <v>8000</v>
      </c>
      <c r="C145">
        <v>100</v>
      </c>
      <c r="D145">
        <v>100000</v>
      </c>
      <c r="E145">
        <v>4</v>
      </c>
      <c r="F145">
        <v>1</v>
      </c>
      <c r="G145">
        <v>29.942074000000002</v>
      </c>
      <c r="H145">
        <v>0.126805</v>
      </c>
      <c r="I145">
        <v>0.17854200000000001</v>
      </c>
      <c r="J145">
        <v>5.9513999999999997E-2</v>
      </c>
      <c r="K145" t="str">
        <f t="shared" si="4"/>
        <v>4</v>
      </c>
      <c r="L145" t="s">
        <v>45</v>
      </c>
      <c r="M145" t="s">
        <v>46</v>
      </c>
      <c r="N14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45" t="e">
        <f>VLOOKUP(TableOMP[[#This Row],[Label]],TableAvg[],2,FALSE)</f>
        <v>#N/A</v>
      </c>
      <c r="P145" t="e">
        <f>VLOOKUP(TableOMP[[#This Row],[Label]],TableAvg[],3,FALSE)</f>
        <v>#N/A</v>
      </c>
      <c r="Q145" t="e">
        <f>TableOMP[[#This Row],[Avg]]-$U$2*TableOMP[[#This Row],[StdDev]]</f>
        <v>#N/A</v>
      </c>
      <c r="R145" t="e">
        <f>TableOMP[[#This Row],[Avg]]+$U$2*TableOMP[[#This Row],[StdDev]]</f>
        <v>#N/A</v>
      </c>
      <c r="S145" t="e">
        <f>IF(AND(TableOMP[[#This Row],[total_time]]&gt;=TableOMP[[#This Row],[Low]], TableOMP[[#This Row],[total_time]]&lt;=TableOMP[[#This Row],[High]]),1,0)</f>
        <v>#N/A</v>
      </c>
    </row>
    <row r="146" spans="1:19" x14ac:dyDescent="0.25">
      <c r="A146" t="s">
        <v>15</v>
      </c>
      <c r="B146">
        <v>11314</v>
      </c>
      <c r="C146">
        <v>100</v>
      </c>
      <c r="D146">
        <v>100000</v>
      </c>
      <c r="E146">
        <v>8</v>
      </c>
      <c r="F146">
        <v>1</v>
      </c>
      <c r="G146">
        <v>29.758689</v>
      </c>
      <c r="H146">
        <v>0.20936299999999999</v>
      </c>
      <c r="I146">
        <v>0.62480100000000005</v>
      </c>
      <c r="J146">
        <v>8.9257000000000003E-2</v>
      </c>
      <c r="K146" t="str">
        <f t="shared" si="4"/>
        <v>4</v>
      </c>
      <c r="L146" t="s">
        <v>45</v>
      </c>
      <c r="M146" t="s">
        <v>46</v>
      </c>
      <c r="N14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46" t="e">
        <f>VLOOKUP(TableOMP[[#This Row],[Label]],TableAvg[],2,FALSE)</f>
        <v>#N/A</v>
      </c>
      <c r="P146" t="e">
        <f>VLOOKUP(TableOMP[[#This Row],[Label]],TableAvg[],3,FALSE)</f>
        <v>#N/A</v>
      </c>
      <c r="Q146" t="e">
        <f>TableOMP[[#This Row],[Avg]]-$U$2*TableOMP[[#This Row],[StdDev]]</f>
        <v>#N/A</v>
      </c>
      <c r="R146" t="e">
        <f>TableOMP[[#This Row],[Avg]]+$U$2*TableOMP[[#This Row],[StdDev]]</f>
        <v>#N/A</v>
      </c>
      <c r="S146" t="e">
        <f>IF(AND(TableOMP[[#This Row],[total_time]]&gt;=TableOMP[[#This Row],[Low]], TableOMP[[#This Row],[total_time]]&lt;=TableOMP[[#This Row],[High]]),1,0)</f>
        <v>#N/A</v>
      </c>
    </row>
    <row r="147" spans="1:19" x14ac:dyDescent="0.25">
      <c r="A147" t="s">
        <v>15</v>
      </c>
      <c r="B147">
        <v>16000</v>
      </c>
      <c r="C147">
        <v>100</v>
      </c>
      <c r="D147">
        <v>100000</v>
      </c>
      <c r="E147">
        <v>16</v>
      </c>
      <c r="F147">
        <v>1</v>
      </c>
      <c r="G147">
        <v>30.113669000000002</v>
      </c>
      <c r="H147">
        <v>0.47411999999999999</v>
      </c>
      <c r="I147">
        <v>2.584406</v>
      </c>
      <c r="J147">
        <v>0.172294</v>
      </c>
      <c r="K147" t="str">
        <f t="shared" si="4"/>
        <v>4</v>
      </c>
      <c r="L147" t="s">
        <v>45</v>
      </c>
      <c r="M147" t="s">
        <v>46</v>
      </c>
      <c r="N14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7" t="e">
        <f>VLOOKUP(TableOMP[[#This Row],[Label]],TableAvg[],2,FALSE)</f>
        <v>#N/A</v>
      </c>
      <c r="P147" t="e">
        <f>VLOOKUP(TableOMP[[#This Row],[Label]],TableAvg[],3,FALSE)</f>
        <v>#N/A</v>
      </c>
      <c r="Q147" t="e">
        <f>TableOMP[[#This Row],[Avg]]-$U$2*TableOMP[[#This Row],[StdDev]]</f>
        <v>#N/A</v>
      </c>
      <c r="R147" t="e">
        <f>TableOMP[[#This Row],[Avg]]+$U$2*TableOMP[[#This Row],[StdDev]]</f>
        <v>#N/A</v>
      </c>
      <c r="S147" t="e">
        <f>IF(AND(TableOMP[[#This Row],[total_time]]&gt;=TableOMP[[#This Row],[Low]], TableOMP[[#This Row],[total_time]]&lt;=TableOMP[[#This Row],[High]]),1,0)</f>
        <v>#N/A</v>
      </c>
    </row>
    <row r="148" spans="1:19" x14ac:dyDescent="0.25">
      <c r="A148" t="s">
        <v>15</v>
      </c>
      <c r="B148">
        <v>22627</v>
      </c>
      <c r="C148">
        <v>100</v>
      </c>
      <c r="D148">
        <v>100000</v>
      </c>
      <c r="E148">
        <v>32</v>
      </c>
      <c r="F148">
        <v>1</v>
      </c>
      <c r="G148">
        <v>30.576879000000002</v>
      </c>
      <c r="H148">
        <v>0.76245799999999997</v>
      </c>
      <c r="I148">
        <v>9.5457420000000006</v>
      </c>
      <c r="J148">
        <v>0.30792700000000001</v>
      </c>
      <c r="K148" t="str">
        <f t="shared" si="4"/>
        <v>4</v>
      </c>
      <c r="L148" t="s">
        <v>45</v>
      </c>
      <c r="M148" t="s">
        <v>46</v>
      </c>
      <c r="N14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8" t="e">
        <f>VLOOKUP(TableOMP[[#This Row],[Label]],TableAvg[],2,FALSE)</f>
        <v>#N/A</v>
      </c>
      <c r="P148" t="e">
        <f>VLOOKUP(TableOMP[[#This Row],[Label]],TableAvg[],3,FALSE)</f>
        <v>#N/A</v>
      </c>
      <c r="Q148" t="e">
        <f>TableOMP[[#This Row],[Avg]]-$U$2*TableOMP[[#This Row],[StdDev]]</f>
        <v>#N/A</v>
      </c>
      <c r="R148" t="e">
        <f>TableOMP[[#This Row],[Avg]]+$U$2*TableOMP[[#This Row],[StdDev]]</f>
        <v>#N/A</v>
      </c>
      <c r="S148" t="e">
        <f>IF(AND(TableOMP[[#This Row],[total_time]]&gt;=TableOMP[[#This Row],[Low]], TableOMP[[#This Row],[total_time]]&lt;=TableOMP[[#This Row],[High]]),1,0)</f>
        <v>#N/A</v>
      </c>
    </row>
    <row r="149" spans="1:19" x14ac:dyDescent="0.25">
      <c r="A149" t="s">
        <v>15</v>
      </c>
      <c r="B149">
        <v>32000</v>
      </c>
      <c r="C149">
        <v>100</v>
      </c>
      <c r="D149">
        <v>100000</v>
      </c>
      <c r="E149">
        <v>64</v>
      </c>
      <c r="F149">
        <v>1</v>
      </c>
      <c r="G149">
        <v>33.352851000000001</v>
      </c>
      <c r="H149">
        <v>1.507479</v>
      </c>
      <c r="I149">
        <v>37.792782000000003</v>
      </c>
      <c r="J149">
        <v>0.599885</v>
      </c>
      <c r="K149" t="str">
        <f t="shared" si="4"/>
        <v>4</v>
      </c>
      <c r="L149" t="s">
        <v>45</v>
      </c>
      <c r="M149" t="s">
        <v>46</v>
      </c>
      <c r="N14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9" t="e">
        <f>VLOOKUP(TableOMP[[#This Row],[Label]],TableAvg[],2,FALSE)</f>
        <v>#N/A</v>
      </c>
      <c r="P149" t="e">
        <f>VLOOKUP(TableOMP[[#This Row],[Label]],TableAvg[],3,FALSE)</f>
        <v>#N/A</v>
      </c>
      <c r="Q149" t="e">
        <f>TableOMP[[#This Row],[Avg]]-$U$2*TableOMP[[#This Row],[StdDev]]</f>
        <v>#N/A</v>
      </c>
      <c r="R149" t="e">
        <f>TableOMP[[#This Row],[Avg]]+$U$2*TableOMP[[#This Row],[StdDev]]</f>
        <v>#N/A</v>
      </c>
      <c r="S149" t="e">
        <f>IF(AND(TableOMP[[#This Row],[total_time]]&gt;=TableOMP[[#This Row],[Low]], TableOMP[[#This Row],[total_time]]&lt;=TableOMP[[#This Row],[High]]),1,0)</f>
        <v>#N/A</v>
      </c>
    </row>
    <row r="150" spans="1:19" x14ac:dyDescent="0.25">
      <c r="A150" t="s">
        <v>15</v>
      </c>
      <c r="B150">
        <v>4000</v>
      </c>
      <c r="C150">
        <v>100</v>
      </c>
      <c r="D150">
        <v>100000</v>
      </c>
      <c r="E150">
        <v>1</v>
      </c>
      <c r="F150">
        <v>1</v>
      </c>
      <c r="G150">
        <v>30.575431999999999</v>
      </c>
      <c r="H150">
        <v>0.138402</v>
      </c>
      <c r="I150">
        <v>0</v>
      </c>
      <c r="J150">
        <v>0</v>
      </c>
      <c r="K150" t="str">
        <f t="shared" si="4"/>
        <v>4</v>
      </c>
      <c r="L150" t="s">
        <v>45</v>
      </c>
      <c r="M150" t="s">
        <v>46</v>
      </c>
      <c r="N15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0" t="e">
        <f>VLOOKUP(TableOMP[[#This Row],[Label]],TableAvg[],2,FALSE)</f>
        <v>#N/A</v>
      </c>
      <c r="P150" t="e">
        <f>VLOOKUP(TableOMP[[#This Row],[Label]],TableAvg[],3,FALSE)</f>
        <v>#N/A</v>
      </c>
      <c r="Q150" t="e">
        <f>TableOMP[[#This Row],[Avg]]-$U$2*TableOMP[[#This Row],[StdDev]]</f>
        <v>#N/A</v>
      </c>
      <c r="R150" t="e">
        <f>TableOMP[[#This Row],[Avg]]+$U$2*TableOMP[[#This Row],[StdDev]]</f>
        <v>#N/A</v>
      </c>
      <c r="S150" t="e">
        <f>IF(AND(TableOMP[[#This Row],[total_time]]&gt;=TableOMP[[#This Row],[Low]], TableOMP[[#This Row],[total_time]]&lt;=TableOMP[[#This Row],[High]]),1,0)</f>
        <v>#N/A</v>
      </c>
    </row>
    <row r="151" spans="1:19" x14ac:dyDescent="0.25">
      <c r="A151" t="s">
        <v>15</v>
      </c>
      <c r="B151">
        <v>5657</v>
      </c>
      <c r="C151">
        <v>100</v>
      </c>
      <c r="D151">
        <v>100000</v>
      </c>
      <c r="E151">
        <v>2</v>
      </c>
      <c r="F151">
        <v>1</v>
      </c>
      <c r="G151">
        <v>29.902891</v>
      </c>
      <c r="H151">
        <v>8.8827000000000003E-2</v>
      </c>
      <c r="I151">
        <v>4.2361999999999997E-2</v>
      </c>
      <c r="J151">
        <v>4.2361999999999997E-2</v>
      </c>
      <c r="K151" t="str">
        <f t="shared" si="4"/>
        <v>4</v>
      </c>
      <c r="L151" t="s">
        <v>45</v>
      </c>
      <c r="M151" t="s">
        <v>46</v>
      </c>
      <c r="N15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1" t="e">
        <f>VLOOKUP(TableOMP[[#This Row],[Label]],TableAvg[],2,FALSE)</f>
        <v>#N/A</v>
      </c>
      <c r="P151" t="e">
        <f>VLOOKUP(TableOMP[[#This Row],[Label]],TableAvg[],3,FALSE)</f>
        <v>#N/A</v>
      </c>
      <c r="Q151" t="e">
        <f>TableOMP[[#This Row],[Avg]]-$U$2*TableOMP[[#This Row],[StdDev]]</f>
        <v>#N/A</v>
      </c>
      <c r="R151" t="e">
        <f>TableOMP[[#This Row],[Avg]]+$U$2*TableOMP[[#This Row],[StdDev]]</f>
        <v>#N/A</v>
      </c>
      <c r="S151" t="e">
        <f>IF(AND(TableOMP[[#This Row],[total_time]]&gt;=TableOMP[[#This Row],[Low]], TableOMP[[#This Row],[total_time]]&lt;=TableOMP[[#This Row],[High]]),1,0)</f>
        <v>#N/A</v>
      </c>
    </row>
    <row r="152" spans="1:19" x14ac:dyDescent="0.25">
      <c r="A152" t="s">
        <v>15</v>
      </c>
      <c r="B152">
        <v>8000</v>
      </c>
      <c r="C152">
        <v>100</v>
      </c>
      <c r="D152">
        <v>100000</v>
      </c>
      <c r="E152">
        <v>4</v>
      </c>
      <c r="F152">
        <v>1</v>
      </c>
      <c r="G152">
        <v>29.972766</v>
      </c>
      <c r="H152">
        <v>0.17236000000000001</v>
      </c>
      <c r="I152">
        <v>0.32005099999999997</v>
      </c>
      <c r="J152">
        <v>0.106684</v>
      </c>
      <c r="K152" t="str">
        <f t="shared" si="4"/>
        <v>4</v>
      </c>
      <c r="L152" t="s">
        <v>45</v>
      </c>
      <c r="M152" t="s">
        <v>46</v>
      </c>
      <c r="N15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2" t="e">
        <f>VLOOKUP(TableOMP[[#This Row],[Label]],TableAvg[],2,FALSE)</f>
        <v>#N/A</v>
      </c>
      <c r="P152" t="e">
        <f>VLOOKUP(TableOMP[[#This Row],[Label]],TableAvg[],3,FALSE)</f>
        <v>#N/A</v>
      </c>
      <c r="Q152" t="e">
        <f>TableOMP[[#This Row],[Avg]]-$U$2*TableOMP[[#This Row],[StdDev]]</f>
        <v>#N/A</v>
      </c>
      <c r="R152" t="e">
        <f>TableOMP[[#This Row],[Avg]]+$U$2*TableOMP[[#This Row],[StdDev]]</f>
        <v>#N/A</v>
      </c>
      <c r="S152" t="e">
        <f>IF(AND(TableOMP[[#This Row],[total_time]]&gt;=TableOMP[[#This Row],[Low]], TableOMP[[#This Row],[total_time]]&lt;=TableOMP[[#This Row],[High]]),1,0)</f>
        <v>#N/A</v>
      </c>
    </row>
    <row r="153" spans="1:19" x14ac:dyDescent="0.25">
      <c r="A153" t="s">
        <v>15</v>
      </c>
      <c r="B153">
        <v>11314</v>
      </c>
      <c r="C153">
        <v>100</v>
      </c>
      <c r="D153">
        <v>100000</v>
      </c>
      <c r="E153">
        <v>8</v>
      </c>
      <c r="F153">
        <v>1</v>
      </c>
      <c r="G153">
        <v>29.793873999999999</v>
      </c>
      <c r="H153">
        <v>0.22317799999999999</v>
      </c>
      <c r="I153">
        <v>0.692164</v>
      </c>
      <c r="J153">
        <v>9.8880999999999997E-2</v>
      </c>
      <c r="K153" t="str">
        <f t="shared" si="4"/>
        <v>4</v>
      </c>
      <c r="L153" t="s">
        <v>45</v>
      </c>
      <c r="M153" t="s">
        <v>46</v>
      </c>
      <c r="N15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53" t="e">
        <f>VLOOKUP(TableOMP[[#This Row],[Label]],TableAvg[],2,FALSE)</f>
        <v>#N/A</v>
      </c>
      <c r="P153" t="e">
        <f>VLOOKUP(TableOMP[[#This Row],[Label]],TableAvg[],3,FALSE)</f>
        <v>#N/A</v>
      </c>
      <c r="Q153" t="e">
        <f>TableOMP[[#This Row],[Avg]]-$U$2*TableOMP[[#This Row],[StdDev]]</f>
        <v>#N/A</v>
      </c>
      <c r="R153" t="e">
        <f>TableOMP[[#This Row],[Avg]]+$U$2*TableOMP[[#This Row],[StdDev]]</f>
        <v>#N/A</v>
      </c>
      <c r="S153" t="e">
        <f>IF(AND(TableOMP[[#This Row],[total_time]]&gt;=TableOMP[[#This Row],[Low]], TableOMP[[#This Row],[total_time]]&lt;=TableOMP[[#This Row],[High]]),1,0)</f>
        <v>#N/A</v>
      </c>
    </row>
    <row r="154" spans="1:19" x14ac:dyDescent="0.25">
      <c r="A154" t="s">
        <v>15</v>
      </c>
      <c r="B154">
        <v>16000</v>
      </c>
      <c r="C154">
        <v>100</v>
      </c>
      <c r="D154">
        <v>100000</v>
      </c>
      <c r="E154">
        <v>16</v>
      </c>
      <c r="F154">
        <v>1</v>
      </c>
      <c r="G154">
        <v>30.072573999999999</v>
      </c>
      <c r="H154">
        <v>0.44175999999999999</v>
      </c>
      <c r="I154">
        <v>3.108384</v>
      </c>
      <c r="J154">
        <v>0.20722599999999999</v>
      </c>
      <c r="K154" t="str">
        <f t="shared" si="4"/>
        <v>4</v>
      </c>
      <c r="L154" t="s">
        <v>45</v>
      </c>
      <c r="M154" t="s">
        <v>46</v>
      </c>
      <c r="N15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54" t="e">
        <f>VLOOKUP(TableOMP[[#This Row],[Label]],TableAvg[],2,FALSE)</f>
        <v>#N/A</v>
      </c>
      <c r="P154" t="e">
        <f>VLOOKUP(TableOMP[[#This Row],[Label]],TableAvg[],3,FALSE)</f>
        <v>#N/A</v>
      </c>
      <c r="Q154" t="e">
        <f>TableOMP[[#This Row],[Avg]]-$U$2*TableOMP[[#This Row],[StdDev]]</f>
        <v>#N/A</v>
      </c>
      <c r="R154" t="e">
        <f>TableOMP[[#This Row],[Avg]]+$U$2*TableOMP[[#This Row],[StdDev]]</f>
        <v>#N/A</v>
      </c>
      <c r="S154" t="e">
        <f>IF(AND(TableOMP[[#This Row],[total_time]]&gt;=TableOMP[[#This Row],[Low]], TableOMP[[#This Row],[total_time]]&lt;=TableOMP[[#This Row],[High]]),1,0)</f>
        <v>#N/A</v>
      </c>
    </row>
    <row r="155" spans="1:19" x14ac:dyDescent="0.25">
      <c r="A155" t="s">
        <v>15</v>
      </c>
      <c r="B155">
        <v>22627</v>
      </c>
      <c r="C155">
        <v>100</v>
      </c>
      <c r="D155">
        <v>100000</v>
      </c>
      <c r="E155">
        <v>32</v>
      </c>
      <c r="F155">
        <v>1</v>
      </c>
      <c r="G155">
        <v>30.460129999999999</v>
      </c>
      <c r="H155">
        <v>0.72608300000000003</v>
      </c>
      <c r="I155">
        <v>8.7720880000000001</v>
      </c>
      <c r="J155">
        <v>0.28297099999999997</v>
      </c>
      <c r="K155" t="str">
        <f t="shared" si="4"/>
        <v>4</v>
      </c>
      <c r="L155" t="s">
        <v>45</v>
      </c>
      <c r="M155" t="s">
        <v>46</v>
      </c>
      <c r="N15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55" t="e">
        <f>VLOOKUP(TableOMP[[#This Row],[Label]],TableAvg[],2,FALSE)</f>
        <v>#N/A</v>
      </c>
      <c r="P155" t="e">
        <f>VLOOKUP(TableOMP[[#This Row],[Label]],TableAvg[],3,FALSE)</f>
        <v>#N/A</v>
      </c>
      <c r="Q155" t="e">
        <f>TableOMP[[#This Row],[Avg]]-$U$2*TableOMP[[#This Row],[StdDev]]</f>
        <v>#N/A</v>
      </c>
      <c r="R155" t="e">
        <f>TableOMP[[#This Row],[Avg]]+$U$2*TableOMP[[#This Row],[StdDev]]</f>
        <v>#N/A</v>
      </c>
      <c r="S155" t="e">
        <f>IF(AND(TableOMP[[#This Row],[total_time]]&gt;=TableOMP[[#This Row],[Low]], TableOMP[[#This Row],[total_time]]&lt;=TableOMP[[#This Row],[High]]),1,0)</f>
        <v>#N/A</v>
      </c>
    </row>
    <row r="156" spans="1:19" x14ac:dyDescent="0.25">
      <c r="A156" t="s">
        <v>15</v>
      </c>
      <c r="B156">
        <v>32000</v>
      </c>
      <c r="C156">
        <v>100</v>
      </c>
      <c r="D156">
        <v>100000</v>
      </c>
      <c r="E156">
        <v>64</v>
      </c>
      <c r="F156">
        <v>1</v>
      </c>
      <c r="G156">
        <v>33.369791999999997</v>
      </c>
      <c r="H156">
        <v>1.4235679999999999</v>
      </c>
      <c r="I156">
        <v>33.145494999999997</v>
      </c>
      <c r="J156">
        <v>0.526119</v>
      </c>
      <c r="K156" t="str">
        <f t="shared" si="4"/>
        <v>4</v>
      </c>
      <c r="L156" t="s">
        <v>45</v>
      </c>
      <c r="M156" t="s">
        <v>46</v>
      </c>
      <c r="N15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56" t="e">
        <f>VLOOKUP(TableOMP[[#This Row],[Label]],TableAvg[],2,FALSE)</f>
        <v>#N/A</v>
      </c>
      <c r="P156" t="e">
        <f>VLOOKUP(TableOMP[[#This Row],[Label]],TableAvg[],3,FALSE)</f>
        <v>#N/A</v>
      </c>
      <c r="Q156" t="e">
        <f>TableOMP[[#This Row],[Avg]]-$U$2*TableOMP[[#This Row],[StdDev]]</f>
        <v>#N/A</v>
      </c>
      <c r="R156" t="e">
        <f>TableOMP[[#This Row],[Avg]]+$U$2*TableOMP[[#This Row],[StdDev]]</f>
        <v>#N/A</v>
      </c>
      <c r="S156" t="e">
        <f>IF(AND(TableOMP[[#This Row],[total_time]]&gt;=TableOMP[[#This Row],[Low]], TableOMP[[#This Row],[total_time]]&lt;=TableOMP[[#This Row],[High]]),1,0)</f>
        <v>#N/A</v>
      </c>
    </row>
    <row r="157" spans="1:19" x14ac:dyDescent="0.25">
      <c r="A157" t="s">
        <v>15</v>
      </c>
      <c r="B157">
        <v>4000</v>
      </c>
      <c r="C157">
        <v>100</v>
      </c>
      <c r="D157">
        <v>100000</v>
      </c>
      <c r="E157">
        <v>1</v>
      </c>
      <c r="F157">
        <v>1</v>
      </c>
      <c r="G157">
        <v>30.510959</v>
      </c>
      <c r="H157">
        <v>6.9778000000000007E-2</v>
      </c>
      <c r="I157">
        <v>0</v>
      </c>
      <c r="J157">
        <v>0</v>
      </c>
      <c r="K157" t="str">
        <f t="shared" si="4"/>
        <v>4</v>
      </c>
      <c r="L157" t="s">
        <v>45</v>
      </c>
      <c r="M157" t="s">
        <v>46</v>
      </c>
      <c r="N15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7" t="e">
        <f>VLOOKUP(TableOMP[[#This Row],[Label]],TableAvg[],2,FALSE)</f>
        <v>#N/A</v>
      </c>
      <c r="P157" t="e">
        <f>VLOOKUP(TableOMP[[#This Row],[Label]],TableAvg[],3,FALSE)</f>
        <v>#N/A</v>
      </c>
      <c r="Q157" t="e">
        <f>TableOMP[[#This Row],[Avg]]-$U$2*TableOMP[[#This Row],[StdDev]]</f>
        <v>#N/A</v>
      </c>
      <c r="R157" t="e">
        <f>TableOMP[[#This Row],[Avg]]+$U$2*TableOMP[[#This Row],[StdDev]]</f>
        <v>#N/A</v>
      </c>
      <c r="S157" t="e">
        <f>IF(AND(TableOMP[[#This Row],[total_time]]&gt;=TableOMP[[#This Row],[Low]], TableOMP[[#This Row],[total_time]]&lt;=TableOMP[[#This Row],[High]]),1,0)</f>
        <v>#N/A</v>
      </c>
    </row>
    <row r="158" spans="1:19" x14ac:dyDescent="0.25">
      <c r="A158" t="s">
        <v>15</v>
      </c>
      <c r="B158">
        <v>5657</v>
      </c>
      <c r="C158">
        <v>100</v>
      </c>
      <c r="D158">
        <v>100000</v>
      </c>
      <c r="E158">
        <v>2</v>
      </c>
      <c r="F158">
        <v>1</v>
      </c>
      <c r="G158">
        <v>29.907907999999999</v>
      </c>
      <c r="H158">
        <v>9.6229999999999996E-2</v>
      </c>
      <c r="I158">
        <v>5.4960000000000002E-2</v>
      </c>
      <c r="J158">
        <v>5.4960000000000002E-2</v>
      </c>
      <c r="K158" t="str">
        <f t="shared" si="4"/>
        <v>4</v>
      </c>
      <c r="L158" t="s">
        <v>45</v>
      </c>
      <c r="M158" t="s">
        <v>46</v>
      </c>
      <c r="N15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8" t="e">
        <f>VLOOKUP(TableOMP[[#This Row],[Label]],TableAvg[],2,FALSE)</f>
        <v>#N/A</v>
      </c>
      <c r="P158" t="e">
        <f>VLOOKUP(TableOMP[[#This Row],[Label]],TableAvg[],3,FALSE)</f>
        <v>#N/A</v>
      </c>
      <c r="Q158" t="e">
        <f>TableOMP[[#This Row],[Avg]]-$U$2*TableOMP[[#This Row],[StdDev]]</f>
        <v>#N/A</v>
      </c>
      <c r="R158" t="e">
        <f>TableOMP[[#This Row],[Avg]]+$U$2*TableOMP[[#This Row],[StdDev]]</f>
        <v>#N/A</v>
      </c>
      <c r="S158" t="e">
        <f>IF(AND(TableOMP[[#This Row],[total_time]]&gt;=TableOMP[[#This Row],[Low]], TableOMP[[#This Row],[total_time]]&lt;=TableOMP[[#This Row],[High]]),1,0)</f>
        <v>#N/A</v>
      </c>
    </row>
    <row r="159" spans="1:19" x14ac:dyDescent="0.25">
      <c r="A159" t="s">
        <v>15</v>
      </c>
      <c r="B159">
        <v>8000</v>
      </c>
      <c r="C159">
        <v>100</v>
      </c>
      <c r="D159">
        <v>100000</v>
      </c>
      <c r="E159">
        <v>4</v>
      </c>
      <c r="F159">
        <v>1</v>
      </c>
      <c r="G159">
        <v>29.940356999999999</v>
      </c>
      <c r="H159">
        <v>0.121228</v>
      </c>
      <c r="I159">
        <v>0.16031200000000001</v>
      </c>
      <c r="J159">
        <v>5.3436999999999998E-2</v>
      </c>
      <c r="K159" t="str">
        <f t="shared" si="4"/>
        <v>4</v>
      </c>
      <c r="L159" t="s">
        <v>45</v>
      </c>
      <c r="M159" t="s">
        <v>46</v>
      </c>
      <c r="N15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9" t="e">
        <f>VLOOKUP(TableOMP[[#This Row],[Label]],TableAvg[],2,FALSE)</f>
        <v>#N/A</v>
      </c>
      <c r="P159" t="e">
        <f>VLOOKUP(TableOMP[[#This Row],[Label]],TableAvg[],3,FALSE)</f>
        <v>#N/A</v>
      </c>
      <c r="Q159" t="e">
        <f>TableOMP[[#This Row],[Avg]]-$U$2*TableOMP[[#This Row],[StdDev]]</f>
        <v>#N/A</v>
      </c>
      <c r="R159" t="e">
        <f>TableOMP[[#This Row],[Avg]]+$U$2*TableOMP[[#This Row],[StdDev]]</f>
        <v>#N/A</v>
      </c>
      <c r="S159" t="e">
        <f>IF(AND(TableOMP[[#This Row],[total_time]]&gt;=TableOMP[[#This Row],[Low]], TableOMP[[#This Row],[total_time]]&lt;=TableOMP[[#This Row],[High]]),1,0)</f>
        <v>#N/A</v>
      </c>
    </row>
    <row r="160" spans="1:19" x14ac:dyDescent="0.25">
      <c r="A160" t="s">
        <v>15</v>
      </c>
      <c r="B160">
        <v>11314</v>
      </c>
      <c r="C160">
        <v>100</v>
      </c>
      <c r="D160">
        <v>100000</v>
      </c>
      <c r="E160">
        <v>8</v>
      </c>
      <c r="F160">
        <v>1</v>
      </c>
      <c r="G160">
        <v>29.802990999999999</v>
      </c>
      <c r="H160">
        <v>0.21762999999999999</v>
      </c>
      <c r="I160">
        <v>0.66676100000000005</v>
      </c>
      <c r="J160">
        <v>9.5252000000000003E-2</v>
      </c>
      <c r="K160" t="str">
        <f t="shared" si="4"/>
        <v>4</v>
      </c>
      <c r="L160" t="s">
        <v>45</v>
      </c>
      <c r="M160" t="s">
        <v>46</v>
      </c>
      <c r="N16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60" t="e">
        <f>VLOOKUP(TableOMP[[#This Row],[Label]],TableAvg[],2,FALSE)</f>
        <v>#N/A</v>
      </c>
      <c r="P160" t="e">
        <f>VLOOKUP(TableOMP[[#This Row],[Label]],TableAvg[],3,FALSE)</f>
        <v>#N/A</v>
      </c>
      <c r="Q160" t="e">
        <f>TableOMP[[#This Row],[Avg]]-$U$2*TableOMP[[#This Row],[StdDev]]</f>
        <v>#N/A</v>
      </c>
      <c r="R160" t="e">
        <f>TableOMP[[#This Row],[Avg]]+$U$2*TableOMP[[#This Row],[StdDev]]</f>
        <v>#N/A</v>
      </c>
      <c r="S160" t="e">
        <f>IF(AND(TableOMP[[#This Row],[total_time]]&gt;=TableOMP[[#This Row],[Low]], TableOMP[[#This Row],[total_time]]&lt;=TableOMP[[#This Row],[High]]),1,0)</f>
        <v>#N/A</v>
      </c>
    </row>
    <row r="161" spans="1:19" x14ac:dyDescent="0.25">
      <c r="A161" t="s">
        <v>15</v>
      </c>
      <c r="B161">
        <v>16000</v>
      </c>
      <c r="C161">
        <v>100</v>
      </c>
      <c r="D161">
        <v>100000</v>
      </c>
      <c r="E161">
        <v>16</v>
      </c>
      <c r="F161">
        <v>1</v>
      </c>
      <c r="G161">
        <v>30.006160999999999</v>
      </c>
      <c r="H161">
        <v>0.421153</v>
      </c>
      <c r="I161">
        <v>2.5369579999999998</v>
      </c>
      <c r="J161">
        <v>0.169131</v>
      </c>
      <c r="K161" t="str">
        <f t="shared" si="4"/>
        <v>4</v>
      </c>
      <c r="L161" t="s">
        <v>45</v>
      </c>
      <c r="M161" t="s">
        <v>46</v>
      </c>
      <c r="N16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61" t="e">
        <f>VLOOKUP(TableOMP[[#This Row],[Label]],TableAvg[],2,FALSE)</f>
        <v>#N/A</v>
      </c>
      <c r="P161" t="e">
        <f>VLOOKUP(TableOMP[[#This Row],[Label]],TableAvg[],3,FALSE)</f>
        <v>#N/A</v>
      </c>
      <c r="Q161" t="e">
        <f>TableOMP[[#This Row],[Avg]]-$U$2*TableOMP[[#This Row],[StdDev]]</f>
        <v>#N/A</v>
      </c>
      <c r="R161" t="e">
        <f>TableOMP[[#This Row],[Avg]]+$U$2*TableOMP[[#This Row],[StdDev]]</f>
        <v>#N/A</v>
      </c>
      <c r="S161" t="e">
        <f>IF(AND(TableOMP[[#This Row],[total_time]]&gt;=TableOMP[[#This Row],[Low]], TableOMP[[#This Row],[total_time]]&lt;=TableOMP[[#This Row],[High]]),1,0)</f>
        <v>#N/A</v>
      </c>
    </row>
    <row r="162" spans="1:19" x14ac:dyDescent="0.25">
      <c r="A162" t="s">
        <v>15</v>
      </c>
      <c r="B162">
        <v>22627</v>
      </c>
      <c r="C162">
        <v>100</v>
      </c>
      <c r="D162">
        <v>100000</v>
      </c>
      <c r="E162">
        <v>32</v>
      </c>
      <c r="F162">
        <v>1</v>
      </c>
      <c r="G162">
        <v>30.544765999999999</v>
      </c>
      <c r="H162">
        <v>0.76612800000000003</v>
      </c>
      <c r="I162">
        <v>9.9549029999999998</v>
      </c>
      <c r="J162">
        <v>0.32112600000000002</v>
      </c>
      <c r="K162" t="str">
        <f t="shared" si="4"/>
        <v>4</v>
      </c>
      <c r="L162" t="s">
        <v>45</v>
      </c>
      <c r="M162" t="s">
        <v>46</v>
      </c>
      <c r="N16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62" t="e">
        <f>VLOOKUP(TableOMP[[#This Row],[Label]],TableAvg[],2,FALSE)</f>
        <v>#N/A</v>
      </c>
      <c r="P162" t="e">
        <f>VLOOKUP(TableOMP[[#This Row],[Label]],TableAvg[],3,FALSE)</f>
        <v>#N/A</v>
      </c>
      <c r="Q162" t="e">
        <f>TableOMP[[#This Row],[Avg]]-$U$2*TableOMP[[#This Row],[StdDev]]</f>
        <v>#N/A</v>
      </c>
      <c r="R162" t="e">
        <f>TableOMP[[#This Row],[Avg]]+$U$2*TableOMP[[#This Row],[StdDev]]</f>
        <v>#N/A</v>
      </c>
      <c r="S162" t="e">
        <f>IF(AND(TableOMP[[#This Row],[total_time]]&gt;=TableOMP[[#This Row],[Low]], TableOMP[[#This Row],[total_time]]&lt;=TableOMP[[#This Row],[High]]),1,0)</f>
        <v>#N/A</v>
      </c>
    </row>
    <row r="163" spans="1:19" x14ac:dyDescent="0.25">
      <c r="A163" t="s">
        <v>15</v>
      </c>
      <c r="B163">
        <v>32000</v>
      </c>
      <c r="C163">
        <v>100</v>
      </c>
      <c r="D163">
        <v>100000</v>
      </c>
      <c r="E163">
        <v>64</v>
      </c>
      <c r="F163">
        <v>1</v>
      </c>
      <c r="G163">
        <v>33.400143</v>
      </c>
      <c r="H163">
        <v>1.4135089999999999</v>
      </c>
      <c r="I163">
        <v>32.382072000000001</v>
      </c>
      <c r="J163">
        <v>0.51400100000000004</v>
      </c>
      <c r="K163" t="str">
        <f t="shared" si="4"/>
        <v>4</v>
      </c>
      <c r="L163" t="s">
        <v>45</v>
      </c>
      <c r="M163" t="s">
        <v>46</v>
      </c>
      <c r="N16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63" t="e">
        <f>VLOOKUP(TableOMP[[#This Row],[Label]],TableAvg[],2,FALSE)</f>
        <v>#N/A</v>
      </c>
      <c r="P163" t="e">
        <f>VLOOKUP(TableOMP[[#This Row],[Label]],TableAvg[],3,FALSE)</f>
        <v>#N/A</v>
      </c>
      <c r="Q163" t="e">
        <f>TableOMP[[#This Row],[Avg]]-$U$2*TableOMP[[#This Row],[StdDev]]</f>
        <v>#N/A</v>
      </c>
      <c r="R163" t="e">
        <f>TableOMP[[#This Row],[Avg]]+$U$2*TableOMP[[#This Row],[StdDev]]</f>
        <v>#N/A</v>
      </c>
      <c r="S163" t="e">
        <f>IF(AND(TableOMP[[#This Row],[total_time]]&gt;=TableOMP[[#This Row],[Low]], TableOMP[[#This Row],[total_time]]&lt;=TableOMP[[#This Row],[High]]),1,0)</f>
        <v>#N/A</v>
      </c>
    </row>
    <row r="164" spans="1:19" x14ac:dyDescent="0.25">
      <c r="A164" t="s">
        <v>15</v>
      </c>
      <c r="B164">
        <v>4000</v>
      </c>
      <c r="C164">
        <v>100</v>
      </c>
      <c r="D164">
        <v>100000</v>
      </c>
      <c r="E164">
        <v>1</v>
      </c>
      <c r="F164">
        <v>1</v>
      </c>
      <c r="G164">
        <v>30.648119999999999</v>
      </c>
      <c r="H164">
        <v>0.19680800000000001</v>
      </c>
      <c r="I164">
        <v>0</v>
      </c>
      <c r="J164">
        <v>0</v>
      </c>
      <c r="K164" t="str">
        <f>MID(M164,23,1)</f>
        <v>7</v>
      </c>
      <c r="L164" t="s">
        <v>47</v>
      </c>
      <c r="M164" t="s">
        <v>48</v>
      </c>
      <c r="N16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64" t="e">
        <f>VLOOKUP(TableOMP[[#This Row],[Label]],TableAvg[],2,FALSE)</f>
        <v>#N/A</v>
      </c>
      <c r="P164" t="e">
        <f>VLOOKUP(TableOMP[[#This Row],[Label]],TableAvg[],3,FALSE)</f>
        <v>#N/A</v>
      </c>
      <c r="Q164" t="e">
        <f>TableOMP[[#This Row],[Avg]]-$U$2*TableOMP[[#This Row],[StdDev]]</f>
        <v>#N/A</v>
      </c>
      <c r="R164" t="e">
        <f>TableOMP[[#This Row],[Avg]]+$U$2*TableOMP[[#This Row],[StdDev]]</f>
        <v>#N/A</v>
      </c>
      <c r="S164" t="e">
        <f>IF(AND(TableOMP[[#This Row],[total_time]]&gt;=TableOMP[[#This Row],[Low]], TableOMP[[#This Row],[total_time]]&lt;=TableOMP[[#This Row],[High]]),1,0)</f>
        <v>#N/A</v>
      </c>
    </row>
    <row r="165" spans="1:19" x14ac:dyDescent="0.25">
      <c r="A165" t="s">
        <v>15</v>
      </c>
      <c r="B165">
        <v>5657</v>
      </c>
      <c r="C165">
        <v>100</v>
      </c>
      <c r="D165">
        <v>100000</v>
      </c>
      <c r="E165">
        <v>2</v>
      </c>
      <c r="F165">
        <v>1</v>
      </c>
      <c r="G165">
        <v>30.016511000000001</v>
      </c>
      <c r="H165">
        <v>0.14371100000000001</v>
      </c>
      <c r="I165">
        <v>9.4766000000000003E-2</v>
      </c>
      <c r="J165">
        <v>9.4766000000000003E-2</v>
      </c>
      <c r="K165" t="str">
        <f t="shared" ref="K165:K198" si="5">MID(M165,23,1)</f>
        <v>7</v>
      </c>
      <c r="L165" t="s">
        <v>47</v>
      </c>
      <c r="M165" t="s">
        <v>48</v>
      </c>
      <c r="N16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65" t="e">
        <f>VLOOKUP(TableOMP[[#This Row],[Label]],TableAvg[],2,FALSE)</f>
        <v>#N/A</v>
      </c>
      <c r="P165" t="e">
        <f>VLOOKUP(TableOMP[[#This Row],[Label]],TableAvg[],3,FALSE)</f>
        <v>#N/A</v>
      </c>
      <c r="Q165" t="e">
        <f>TableOMP[[#This Row],[Avg]]-$U$2*TableOMP[[#This Row],[StdDev]]</f>
        <v>#N/A</v>
      </c>
      <c r="R165" t="e">
        <f>TableOMP[[#This Row],[Avg]]+$U$2*TableOMP[[#This Row],[StdDev]]</f>
        <v>#N/A</v>
      </c>
      <c r="S165" t="e">
        <f>IF(AND(TableOMP[[#This Row],[total_time]]&gt;=TableOMP[[#This Row],[Low]], TableOMP[[#This Row],[total_time]]&lt;=TableOMP[[#This Row],[High]]),1,0)</f>
        <v>#N/A</v>
      </c>
    </row>
    <row r="166" spans="1:19" x14ac:dyDescent="0.25">
      <c r="A166" t="s">
        <v>15</v>
      </c>
      <c r="B166">
        <v>8000</v>
      </c>
      <c r="C166">
        <v>100</v>
      </c>
      <c r="D166">
        <v>100000</v>
      </c>
      <c r="E166">
        <v>4</v>
      </c>
      <c r="F166">
        <v>1</v>
      </c>
      <c r="G166">
        <v>30.021874</v>
      </c>
      <c r="H166">
        <v>0.18020600000000001</v>
      </c>
      <c r="I166">
        <v>0.27113399999999999</v>
      </c>
      <c r="J166">
        <v>9.0378E-2</v>
      </c>
      <c r="K166" t="str">
        <f t="shared" si="5"/>
        <v>7</v>
      </c>
      <c r="L166" t="s">
        <v>47</v>
      </c>
      <c r="M166" t="s">
        <v>48</v>
      </c>
      <c r="N16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66" t="e">
        <f>VLOOKUP(TableOMP[[#This Row],[Label]],TableAvg[],2,FALSE)</f>
        <v>#N/A</v>
      </c>
      <c r="P166" t="e">
        <f>VLOOKUP(TableOMP[[#This Row],[Label]],TableAvg[],3,FALSE)</f>
        <v>#N/A</v>
      </c>
      <c r="Q166" t="e">
        <f>TableOMP[[#This Row],[Avg]]-$U$2*TableOMP[[#This Row],[StdDev]]</f>
        <v>#N/A</v>
      </c>
      <c r="R166" t="e">
        <f>TableOMP[[#This Row],[Avg]]+$U$2*TableOMP[[#This Row],[StdDev]]</f>
        <v>#N/A</v>
      </c>
      <c r="S166" t="e">
        <f>IF(AND(TableOMP[[#This Row],[total_time]]&gt;=TableOMP[[#This Row],[Low]], TableOMP[[#This Row],[total_time]]&lt;=TableOMP[[#This Row],[High]]),1,0)</f>
        <v>#N/A</v>
      </c>
    </row>
    <row r="167" spans="1:19" x14ac:dyDescent="0.25">
      <c r="A167" t="s">
        <v>15</v>
      </c>
      <c r="B167">
        <v>11314</v>
      </c>
      <c r="C167">
        <v>100</v>
      </c>
      <c r="D167">
        <v>100000</v>
      </c>
      <c r="E167">
        <v>8</v>
      </c>
      <c r="F167">
        <v>1</v>
      </c>
      <c r="G167">
        <v>30.249732000000002</v>
      </c>
      <c r="H167">
        <v>0.30851699999999999</v>
      </c>
      <c r="I167">
        <v>1.206561</v>
      </c>
      <c r="J167">
        <v>0.17236599999999999</v>
      </c>
      <c r="K167" t="str">
        <f t="shared" si="5"/>
        <v>7</v>
      </c>
      <c r="L167" t="s">
        <v>47</v>
      </c>
      <c r="M167" t="s">
        <v>48</v>
      </c>
      <c r="N16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67" t="e">
        <f>VLOOKUP(TableOMP[[#This Row],[Label]],TableAvg[],2,FALSE)</f>
        <v>#N/A</v>
      </c>
      <c r="P167" t="e">
        <f>VLOOKUP(TableOMP[[#This Row],[Label]],TableAvg[],3,FALSE)</f>
        <v>#N/A</v>
      </c>
      <c r="Q167" t="e">
        <f>TableOMP[[#This Row],[Avg]]-$U$2*TableOMP[[#This Row],[StdDev]]</f>
        <v>#N/A</v>
      </c>
      <c r="R167" t="e">
        <f>TableOMP[[#This Row],[Avg]]+$U$2*TableOMP[[#This Row],[StdDev]]</f>
        <v>#N/A</v>
      </c>
      <c r="S167" t="e">
        <f>IF(AND(TableOMP[[#This Row],[total_time]]&gt;=TableOMP[[#This Row],[Low]], TableOMP[[#This Row],[total_time]]&lt;=TableOMP[[#This Row],[High]]),1,0)</f>
        <v>#N/A</v>
      </c>
    </row>
    <row r="168" spans="1:19" x14ac:dyDescent="0.25">
      <c r="A168" t="s">
        <v>15</v>
      </c>
      <c r="B168">
        <v>16000</v>
      </c>
      <c r="C168">
        <v>100</v>
      </c>
      <c r="D168">
        <v>100000</v>
      </c>
      <c r="E168">
        <v>16</v>
      </c>
      <c r="F168">
        <v>1</v>
      </c>
      <c r="G168">
        <v>30.213470000000001</v>
      </c>
      <c r="H168">
        <v>0.46817700000000001</v>
      </c>
      <c r="I168">
        <v>3.4734409999999998</v>
      </c>
      <c r="J168">
        <v>0.23156299999999999</v>
      </c>
      <c r="K168" t="str">
        <f t="shared" si="5"/>
        <v>7</v>
      </c>
      <c r="L168" t="s">
        <v>47</v>
      </c>
      <c r="M168" t="s">
        <v>48</v>
      </c>
      <c r="N16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68" t="e">
        <f>VLOOKUP(TableOMP[[#This Row],[Label]],TableAvg[],2,FALSE)</f>
        <v>#N/A</v>
      </c>
      <c r="P168" t="e">
        <f>VLOOKUP(TableOMP[[#This Row],[Label]],TableAvg[],3,FALSE)</f>
        <v>#N/A</v>
      </c>
      <c r="Q168" t="e">
        <f>TableOMP[[#This Row],[Avg]]-$U$2*TableOMP[[#This Row],[StdDev]]</f>
        <v>#N/A</v>
      </c>
      <c r="R168" t="e">
        <f>TableOMP[[#This Row],[Avg]]+$U$2*TableOMP[[#This Row],[StdDev]]</f>
        <v>#N/A</v>
      </c>
      <c r="S168" t="e">
        <f>IF(AND(TableOMP[[#This Row],[total_time]]&gt;=TableOMP[[#This Row],[Low]], TableOMP[[#This Row],[total_time]]&lt;=TableOMP[[#This Row],[High]]),1,0)</f>
        <v>#N/A</v>
      </c>
    </row>
    <row r="169" spans="1:19" x14ac:dyDescent="0.25">
      <c r="A169" t="s">
        <v>15</v>
      </c>
      <c r="B169">
        <v>22627</v>
      </c>
      <c r="C169">
        <v>100</v>
      </c>
      <c r="D169">
        <v>100000</v>
      </c>
      <c r="E169">
        <v>32</v>
      </c>
      <c r="F169">
        <v>1</v>
      </c>
      <c r="G169">
        <v>30.114887</v>
      </c>
      <c r="H169">
        <v>0.79843200000000003</v>
      </c>
      <c r="I169">
        <v>10.301678000000001</v>
      </c>
      <c r="J169">
        <v>0.332312</v>
      </c>
      <c r="K169" t="str">
        <f t="shared" si="5"/>
        <v>7</v>
      </c>
      <c r="L169" t="s">
        <v>47</v>
      </c>
      <c r="M169" t="s">
        <v>48</v>
      </c>
      <c r="N16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69" t="e">
        <f>VLOOKUP(TableOMP[[#This Row],[Label]],TableAvg[],2,FALSE)</f>
        <v>#N/A</v>
      </c>
      <c r="P169" t="e">
        <f>VLOOKUP(TableOMP[[#This Row],[Label]],TableAvg[],3,FALSE)</f>
        <v>#N/A</v>
      </c>
      <c r="Q169" t="e">
        <f>TableOMP[[#This Row],[Avg]]-$U$2*TableOMP[[#This Row],[StdDev]]</f>
        <v>#N/A</v>
      </c>
      <c r="R169" t="e">
        <f>TableOMP[[#This Row],[Avg]]+$U$2*TableOMP[[#This Row],[StdDev]]</f>
        <v>#N/A</v>
      </c>
      <c r="S169" t="e">
        <f>IF(AND(TableOMP[[#This Row],[total_time]]&gt;=TableOMP[[#This Row],[Low]], TableOMP[[#This Row],[total_time]]&lt;=TableOMP[[#This Row],[High]]),1,0)</f>
        <v>#N/A</v>
      </c>
    </row>
    <row r="170" spans="1:19" x14ac:dyDescent="0.25">
      <c r="A170" t="s">
        <v>15</v>
      </c>
      <c r="B170">
        <v>32000</v>
      </c>
      <c r="C170">
        <v>100</v>
      </c>
      <c r="D170">
        <v>100000</v>
      </c>
      <c r="E170">
        <v>64</v>
      </c>
      <c r="F170">
        <v>1</v>
      </c>
      <c r="G170">
        <v>33.073889000000001</v>
      </c>
      <c r="H170">
        <v>1.5390950000000001</v>
      </c>
      <c r="I170">
        <v>36.138190000000002</v>
      </c>
      <c r="J170">
        <v>0.57362199999999997</v>
      </c>
      <c r="K170" t="str">
        <f t="shared" si="5"/>
        <v>7</v>
      </c>
      <c r="L170" t="s">
        <v>47</v>
      </c>
      <c r="M170" t="s">
        <v>48</v>
      </c>
      <c r="N17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70" t="e">
        <f>VLOOKUP(TableOMP[[#This Row],[Label]],TableAvg[],2,FALSE)</f>
        <v>#N/A</v>
      </c>
      <c r="P170" t="e">
        <f>VLOOKUP(TableOMP[[#This Row],[Label]],TableAvg[],3,FALSE)</f>
        <v>#N/A</v>
      </c>
      <c r="Q170" t="e">
        <f>TableOMP[[#This Row],[Avg]]-$U$2*TableOMP[[#This Row],[StdDev]]</f>
        <v>#N/A</v>
      </c>
      <c r="R170" t="e">
        <f>TableOMP[[#This Row],[Avg]]+$U$2*TableOMP[[#This Row],[StdDev]]</f>
        <v>#N/A</v>
      </c>
      <c r="S170" t="e">
        <f>IF(AND(TableOMP[[#This Row],[total_time]]&gt;=TableOMP[[#This Row],[Low]], TableOMP[[#This Row],[total_time]]&lt;=TableOMP[[#This Row],[High]]),1,0)</f>
        <v>#N/A</v>
      </c>
    </row>
    <row r="171" spans="1:19" x14ac:dyDescent="0.25">
      <c r="A171" t="s">
        <v>15</v>
      </c>
      <c r="B171">
        <v>4000</v>
      </c>
      <c r="C171">
        <v>100</v>
      </c>
      <c r="D171">
        <v>100000</v>
      </c>
      <c r="E171">
        <v>1</v>
      </c>
      <c r="F171">
        <v>1</v>
      </c>
      <c r="G171">
        <v>30.485427000000001</v>
      </c>
      <c r="H171">
        <v>6.3893000000000005E-2</v>
      </c>
      <c r="I171">
        <v>0</v>
      </c>
      <c r="J171">
        <v>0</v>
      </c>
      <c r="K171" t="str">
        <f t="shared" si="5"/>
        <v>7</v>
      </c>
      <c r="L171" t="s">
        <v>47</v>
      </c>
      <c r="M171" t="s">
        <v>48</v>
      </c>
      <c r="N17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71" t="e">
        <f>VLOOKUP(TableOMP[[#This Row],[Label]],TableAvg[],2,FALSE)</f>
        <v>#N/A</v>
      </c>
      <c r="P171" t="e">
        <f>VLOOKUP(TableOMP[[#This Row],[Label]],TableAvg[],3,FALSE)</f>
        <v>#N/A</v>
      </c>
      <c r="Q171" t="e">
        <f>TableOMP[[#This Row],[Avg]]-$U$2*TableOMP[[#This Row],[StdDev]]</f>
        <v>#N/A</v>
      </c>
      <c r="R171" t="e">
        <f>TableOMP[[#This Row],[Avg]]+$U$2*TableOMP[[#This Row],[StdDev]]</f>
        <v>#N/A</v>
      </c>
      <c r="S171" t="e">
        <f>IF(AND(TableOMP[[#This Row],[total_time]]&gt;=TableOMP[[#This Row],[Low]], TableOMP[[#This Row],[total_time]]&lt;=TableOMP[[#This Row],[High]]),1,0)</f>
        <v>#N/A</v>
      </c>
    </row>
    <row r="172" spans="1:19" x14ac:dyDescent="0.25">
      <c r="A172" t="s">
        <v>15</v>
      </c>
      <c r="B172">
        <v>5657</v>
      </c>
      <c r="C172">
        <v>100</v>
      </c>
      <c r="D172">
        <v>100000</v>
      </c>
      <c r="E172">
        <v>2</v>
      </c>
      <c r="F172">
        <v>1</v>
      </c>
      <c r="G172">
        <v>30.115641</v>
      </c>
      <c r="H172">
        <v>0.246865</v>
      </c>
      <c r="I172">
        <v>0.16778599999999999</v>
      </c>
      <c r="J172">
        <v>0.16778599999999999</v>
      </c>
      <c r="K172" t="str">
        <f t="shared" si="5"/>
        <v>7</v>
      </c>
      <c r="L172" t="s">
        <v>47</v>
      </c>
      <c r="M172" t="s">
        <v>48</v>
      </c>
      <c r="N17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72" t="e">
        <f>VLOOKUP(TableOMP[[#This Row],[Label]],TableAvg[],2,FALSE)</f>
        <v>#N/A</v>
      </c>
      <c r="P172" t="e">
        <f>VLOOKUP(TableOMP[[#This Row],[Label]],TableAvg[],3,FALSE)</f>
        <v>#N/A</v>
      </c>
      <c r="Q172" t="e">
        <f>TableOMP[[#This Row],[Avg]]-$U$2*TableOMP[[#This Row],[StdDev]]</f>
        <v>#N/A</v>
      </c>
      <c r="R172" t="e">
        <f>TableOMP[[#This Row],[Avg]]+$U$2*TableOMP[[#This Row],[StdDev]]</f>
        <v>#N/A</v>
      </c>
      <c r="S172" t="e">
        <f>IF(AND(TableOMP[[#This Row],[total_time]]&gt;=TableOMP[[#This Row],[Low]], TableOMP[[#This Row],[total_time]]&lt;=TableOMP[[#This Row],[High]]),1,0)</f>
        <v>#N/A</v>
      </c>
    </row>
    <row r="173" spans="1:19" x14ac:dyDescent="0.25">
      <c r="A173" t="s">
        <v>15</v>
      </c>
      <c r="B173">
        <v>8000</v>
      </c>
      <c r="C173">
        <v>100</v>
      </c>
      <c r="D173">
        <v>100000</v>
      </c>
      <c r="E173">
        <v>4</v>
      </c>
      <c r="F173">
        <v>1</v>
      </c>
      <c r="G173">
        <v>30.120332000000001</v>
      </c>
      <c r="H173">
        <v>0.22442300000000001</v>
      </c>
      <c r="I173">
        <v>0.459096</v>
      </c>
      <c r="J173">
        <v>0.153032</v>
      </c>
      <c r="K173" t="str">
        <f t="shared" si="5"/>
        <v>7</v>
      </c>
      <c r="L173" t="s">
        <v>47</v>
      </c>
      <c r="M173" t="s">
        <v>48</v>
      </c>
      <c r="N17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73" t="e">
        <f>VLOOKUP(TableOMP[[#This Row],[Label]],TableAvg[],2,FALSE)</f>
        <v>#N/A</v>
      </c>
      <c r="P173" t="e">
        <f>VLOOKUP(TableOMP[[#This Row],[Label]],TableAvg[],3,FALSE)</f>
        <v>#N/A</v>
      </c>
      <c r="Q173" t="e">
        <f>TableOMP[[#This Row],[Avg]]-$U$2*TableOMP[[#This Row],[StdDev]]</f>
        <v>#N/A</v>
      </c>
      <c r="R173" t="e">
        <f>TableOMP[[#This Row],[Avg]]+$U$2*TableOMP[[#This Row],[StdDev]]</f>
        <v>#N/A</v>
      </c>
      <c r="S173" t="e">
        <f>IF(AND(TableOMP[[#This Row],[total_time]]&gt;=TableOMP[[#This Row],[Low]], TableOMP[[#This Row],[total_time]]&lt;=TableOMP[[#This Row],[High]]),1,0)</f>
        <v>#N/A</v>
      </c>
    </row>
    <row r="174" spans="1:19" x14ac:dyDescent="0.25">
      <c r="A174" t="s">
        <v>15</v>
      </c>
      <c r="B174">
        <v>11314</v>
      </c>
      <c r="C174">
        <v>100</v>
      </c>
      <c r="D174">
        <v>100000</v>
      </c>
      <c r="E174">
        <v>8</v>
      </c>
      <c r="F174">
        <v>1</v>
      </c>
      <c r="G174">
        <v>30.099221</v>
      </c>
      <c r="H174">
        <v>0.25883699999999998</v>
      </c>
      <c r="I174">
        <v>0.86246800000000001</v>
      </c>
      <c r="J174">
        <v>0.12321</v>
      </c>
      <c r="K174" t="str">
        <f t="shared" si="5"/>
        <v>7</v>
      </c>
      <c r="L174" t="s">
        <v>47</v>
      </c>
      <c r="M174" t="s">
        <v>48</v>
      </c>
      <c r="N17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74" t="e">
        <f>VLOOKUP(TableOMP[[#This Row],[Label]],TableAvg[],2,FALSE)</f>
        <v>#N/A</v>
      </c>
      <c r="P174" t="e">
        <f>VLOOKUP(TableOMP[[#This Row],[Label]],TableAvg[],3,FALSE)</f>
        <v>#N/A</v>
      </c>
      <c r="Q174" t="e">
        <f>TableOMP[[#This Row],[Avg]]-$U$2*TableOMP[[#This Row],[StdDev]]</f>
        <v>#N/A</v>
      </c>
      <c r="R174" t="e">
        <f>TableOMP[[#This Row],[Avg]]+$U$2*TableOMP[[#This Row],[StdDev]]</f>
        <v>#N/A</v>
      </c>
      <c r="S174" t="e">
        <f>IF(AND(TableOMP[[#This Row],[total_time]]&gt;=TableOMP[[#This Row],[Low]], TableOMP[[#This Row],[total_time]]&lt;=TableOMP[[#This Row],[High]]),1,0)</f>
        <v>#N/A</v>
      </c>
    </row>
    <row r="175" spans="1:19" x14ac:dyDescent="0.25">
      <c r="A175" t="s">
        <v>15</v>
      </c>
      <c r="B175">
        <v>16000</v>
      </c>
      <c r="C175">
        <v>100</v>
      </c>
      <c r="D175">
        <v>100000</v>
      </c>
      <c r="E175">
        <v>16</v>
      </c>
      <c r="F175">
        <v>1</v>
      </c>
      <c r="G175">
        <v>30.549244999999999</v>
      </c>
      <c r="H175">
        <v>0.43166900000000002</v>
      </c>
      <c r="I175">
        <v>2.9310139999999998</v>
      </c>
      <c r="J175">
        <v>0.19540099999999999</v>
      </c>
      <c r="K175" t="str">
        <f t="shared" si="5"/>
        <v>7</v>
      </c>
      <c r="L175" t="s">
        <v>47</v>
      </c>
      <c r="M175" t="s">
        <v>48</v>
      </c>
      <c r="N17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75" t="e">
        <f>VLOOKUP(TableOMP[[#This Row],[Label]],TableAvg[],2,FALSE)</f>
        <v>#N/A</v>
      </c>
      <c r="P175" t="e">
        <f>VLOOKUP(TableOMP[[#This Row],[Label]],TableAvg[],3,FALSE)</f>
        <v>#N/A</v>
      </c>
      <c r="Q175" t="e">
        <f>TableOMP[[#This Row],[Avg]]-$U$2*TableOMP[[#This Row],[StdDev]]</f>
        <v>#N/A</v>
      </c>
      <c r="R175" t="e">
        <f>TableOMP[[#This Row],[Avg]]+$U$2*TableOMP[[#This Row],[StdDev]]</f>
        <v>#N/A</v>
      </c>
      <c r="S175" t="e">
        <f>IF(AND(TableOMP[[#This Row],[total_time]]&gt;=TableOMP[[#This Row],[Low]], TableOMP[[#This Row],[total_time]]&lt;=TableOMP[[#This Row],[High]]),1,0)</f>
        <v>#N/A</v>
      </c>
    </row>
    <row r="176" spans="1:19" x14ac:dyDescent="0.25">
      <c r="A176" t="s">
        <v>15</v>
      </c>
      <c r="B176">
        <v>22627</v>
      </c>
      <c r="C176">
        <v>100</v>
      </c>
      <c r="D176">
        <v>100000</v>
      </c>
      <c r="E176">
        <v>32</v>
      </c>
      <c r="F176">
        <v>1</v>
      </c>
      <c r="G176">
        <v>30.405487000000001</v>
      </c>
      <c r="H176">
        <v>0.76443899999999998</v>
      </c>
      <c r="I176">
        <v>8.9150679999999998</v>
      </c>
      <c r="J176">
        <v>0.28758299999999998</v>
      </c>
      <c r="K176" t="str">
        <f t="shared" si="5"/>
        <v>7</v>
      </c>
      <c r="L176" t="s">
        <v>47</v>
      </c>
      <c r="M176" t="s">
        <v>48</v>
      </c>
      <c r="N17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76" t="e">
        <f>VLOOKUP(TableOMP[[#This Row],[Label]],TableAvg[],2,FALSE)</f>
        <v>#N/A</v>
      </c>
      <c r="P176" t="e">
        <f>VLOOKUP(TableOMP[[#This Row],[Label]],TableAvg[],3,FALSE)</f>
        <v>#N/A</v>
      </c>
      <c r="Q176" t="e">
        <f>TableOMP[[#This Row],[Avg]]-$U$2*TableOMP[[#This Row],[StdDev]]</f>
        <v>#N/A</v>
      </c>
      <c r="R176" t="e">
        <f>TableOMP[[#This Row],[Avg]]+$U$2*TableOMP[[#This Row],[StdDev]]</f>
        <v>#N/A</v>
      </c>
      <c r="S176" t="e">
        <f>IF(AND(TableOMP[[#This Row],[total_time]]&gt;=TableOMP[[#This Row],[Low]], TableOMP[[#This Row],[total_time]]&lt;=TableOMP[[#This Row],[High]]),1,0)</f>
        <v>#N/A</v>
      </c>
    </row>
    <row r="177" spans="1:19" x14ac:dyDescent="0.25">
      <c r="A177" t="s">
        <v>15</v>
      </c>
      <c r="B177">
        <v>32000</v>
      </c>
      <c r="C177">
        <v>100</v>
      </c>
      <c r="D177">
        <v>100000</v>
      </c>
      <c r="E177">
        <v>64</v>
      </c>
      <c r="F177">
        <v>1</v>
      </c>
      <c r="G177">
        <v>34.073410000000003</v>
      </c>
      <c r="H177">
        <v>1.48746</v>
      </c>
      <c r="I177">
        <v>36.024974</v>
      </c>
      <c r="J177">
        <v>0.57182500000000003</v>
      </c>
      <c r="K177" t="str">
        <f t="shared" si="5"/>
        <v>7</v>
      </c>
      <c r="L177" t="s">
        <v>47</v>
      </c>
      <c r="M177" t="s">
        <v>48</v>
      </c>
      <c r="N17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77" t="e">
        <f>VLOOKUP(TableOMP[[#This Row],[Label]],TableAvg[],2,FALSE)</f>
        <v>#N/A</v>
      </c>
      <c r="P177" t="e">
        <f>VLOOKUP(TableOMP[[#This Row],[Label]],TableAvg[],3,FALSE)</f>
        <v>#N/A</v>
      </c>
      <c r="Q177" t="e">
        <f>TableOMP[[#This Row],[Avg]]-$U$2*TableOMP[[#This Row],[StdDev]]</f>
        <v>#N/A</v>
      </c>
      <c r="R177" t="e">
        <f>TableOMP[[#This Row],[Avg]]+$U$2*TableOMP[[#This Row],[StdDev]]</f>
        <v>#N/A</v>
      </c>
      <c r="S177" t="e">
        <f>IF(AND(TableOMP[[#This Row],[total_time]]&gt;=TableOMP[[#This Row],[Low]], TableOMP[[#This Row],[total_time]]&lt;=TableOMP[[#This Row],[High]]),1,0)</f>
        <v>#N/A</v>
      </c>
    </row>
    <row r="178" spans="1:19" x14ac:dyDescent="0.25">
      <c r="A178" t="s">
        <v>15</v>
      </c>
      <c r="B178">
        <v>4000</v>
      </c>
      <c r="C178">
        <v>100</v>
      </c>
      <c r="D178">
        <v>100000</v>
      </c>
      <c r="E178">
        <v>1</v>
      </c>
      <c r="F178">
        <v>1</v>
      </c>
      <c r="G178">
        <v>30.482914999999998</v>
      </c>
      <c r="H178">
        <v>6.4491000000000007E-2</v>
      </c>
      <c r="I178">
        <v>0</v>
      </c>
      <c r="J178">
        <v>0</v>
      </c>
      <c r="K178" t="str">
        <f t="shared" si="5"/>
        <v>7</v>
      </c>
      <c r="L178" t="s">
        <v>47</v>
      </c>
      <c r="M178" t="s">
        <v>48</v>
      </c>
      <c r="N17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78" t="e">
        <f>VLOOKUP(TableOMP[[#This Row],[Label]],TableAvg[],2,FALSE)</f>
        <v>#N/A</v>
      </c>
      <c r="P178" t="e">
        <f>VLOOKUP(TableOMP[[#This Row],[Label]],TableAvg[],3,FALSE)</f>
        <v>#N/A</v>
      </c>
      <c r="Q178" t="e">
        <f>TableOMP[[#This Row],[Avg]]-$U$2*TableOMP[[#This Row],[StdDev]]</f>
        <v>#N/A</v>
      </c>
      <c r="R178" t="e">
        <f>TableOMP[[#This Row],[Avg]]+$U$2*TableOMP[[#This Row],[StdDev]]</f>
        <v>#N/A</v>
      </c>
      <c r="S178" t="e">
        <f>IF(AND(TableOMP[[#This Row],[total_time]]&gt;=TableOMP[[#This Row],[Low]], TableOMP[[#This Row],[total_time]]&lt;=TableOMP[[#This Row],[High]]),1,0)</f>
        <v>#N/A</v>
      </c>
    </row>
    <row r="179" spans="1:19" x14ac:dyDescent="0.25">
      <c r="A179" t="s">
        <v>15</v>
      </c>
      <c r="B179">
        <v>5657</v>
      </c>
      <c r="C179">
        <v>100</v>
      </c>
      <c r="D179">
        <v>100000</v>
      </c>
      <c r="E179">
        <v>2</v>
      </c>
      <c r="F179">
        <v>1</v>
      </c>
      <c r="G179">
        <v>30.033856</v>
      </c>
      <c r="H179">
        <v>0.18693399999999999</v>
      </c>
      <c r="I179">
        <v>0.13850499999999999</v>
      </c>
      <c r="J179">
        <v>0.13850499999999999</v>
      </c>
      <c r="K179" t="str">
        <f t="shared" si="5"/>
        <v>7</v>
      </c>
      <c r="L179" t="s">
        <v>47</v>
      </c>
      <c r="M179" t="s">
        <v>48</v>
      </c>
      <c r="N17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79" t="e">
        <f>VLOOKUP(TableOMP[[#This Row],[Label]],TableAvg[],2,FALSE)</f>
        <v>#N/A</v>
      </c>
      <c r="P179" t="e">
        <f>VLOOKUP(TableOMP[[#This Row],[Label]],TableAvg[],3,FALSE)</f>
        <v>#N/A</v>
      </c>
      <c r="Q179" t="e">
        <f>TableOMP[[#This Row],[Avg]]-$U$2*TableOMP[[#This Row],[StdDev]]</f>
        <v>#N/A</v>
      </c>
      <c r="R179" t="e">
        <f>TableOMP[[#This Row],[Avg]]+$U$2*TableOMP[[#This Row],[StdDev]]</f>
        <v>#N/A</v>
      </c>
      <c r="S179" t="e">
        <f>IF(AND(TableOMP[[#This Row],[total_time]]&gt;=TableOMP[[#This Row],[Low]], TableOMP[[#This Row],[total_time]]&lt;=TableOMP[[#This Row],[High]]),1,0)</f>
        <v>#N/A</v>
      </c>
    </row>
    <row r="180" spans="1:19" x14ac:dyDescent="0.25">
      <c r="A180" t="s">
        <v>15</v>
      </c>
      <c r="B180">
        <v>8000</v>
      </c>
      <c r="C180">
        <v>100</v>
      </c>
      <c r="D180">
        <v>100000</v>
      </c>
      <c r="E180">
        <v>4</v>
      </c>
      <c r="F180">
        <v>1</v>
      </c>
      <c r="G180">
        <v>30.106155999999999</v>
      </c>
      <c r="H180">
        <v>0.15120600000000001</v>
      </c>
      <c r="I180">
        <v>0.23120199999999999</v>
      </c>
      <c r="J180">
        <v>7.7066999999999997E-2</v>
      </c>
      <c r="K180" t="str">
        <f t="shared" si="5"/>
        <v>7</v>
      </c>
      <c r="L180" t="s">
        <v>47</v>
      </c>
      <c r="M180" t="s">
        <v>48</v>
      </c>
      <c r="N18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80" t="e">
        <f>VLOOKUP(TableOMP[[#This Row],[Label]],TableAvg[],2,FALSE)</f>
        <v>#N/A</v>
      </c>
      <c r="P180" t="e">
        <f>VLOOKUP(TableOMP[[#This Row],[Label]],TableAvg[],3,FALSE)</f>
        <v>#N/A</v>
      </c>
      <c r="Q180" t="e">
        <f>TableOMP[[#This Row],[Avg]]-$U$2*TableOMP[[#This Row],[StdDev]]</f>
        <v>#N/A</v>
      </c>
      <c r="R180" t="e">
        <f>TableOMP[[#This Row],[Avg]]+$U$2*TableOMP[[#This Row],[StdDev]]</f>
        <v>#N/A</v>
      </c>
      <c r="S180" t="e">
        <f>IF(AND(TableOMP[[#This Row],[total_time]]&gt;=TableOMP[[#This Row],[Low]], TableOMP[[#This Row],[total_time]]&lt;=TableOMP[[#This Row],[High]]),1,0)</f>
        <v>#N/A</v>
      </c>
    </row>
    <row r="181" spans="1:19" x14ac:dyDescent="0.25">
      <c r="A181" t="s">
        <v>15</v>
      </c>
      <c r="B181">
        <v>11314</v>
      </c>
      <c r="C181">
        <v>100</v>
      </c>
      <c r="D181">
        <v>100000</v>
      </c>
      <c r="E181">
        <v>8</v>
      </c>
      <c r="F181">
        <v>1</v>
      </c>
      <c r="G181">
        <v>30.083037999999998</v>
      </c>
      <c r="H181">
        <v>0.24102899999999999</v>
      </c>
      <c r="I181">
        <v>0.76532800000000001</v>
      </c>
      <c r="J181">
        <v>0.109333</v>
      </c>
      <c r="K181" t="str">
        <f t="shared" si="5"/>
        <v>7</v>
      </c>
      <c r="L181" t="s">
        <v>47</v>
      </c>
      <c r="M181" t="s">
        <v>48</v>
      </c>
      <c r="N18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81" t="e">
        <f>VLOOKUP(TableOMP[[#This Row],[Label]],TableAvg[],2,FALSE)</f>
        <v>#N/A</v>
      </c>
      <c r="P181" t="e">
        <f>VLOOKUP(TableOMP[[#This Row],[Label]],TableAvg[],3,FALSE)</f>
        <v>#N/A</v>
      </c>
      <c r="Q181" t="e">
        <f>TableOMP[[#This Row],[Avg]]-$U$2*TableOMP[[#This Row],[StdDev]]</f>
        <v>#N/A</v>
      </c>
      <c r="R181" t="e">
        <f>TableOMP[[#This Row],[Avg]]+$U$2*TableOMP[[#This Row],[StdDev]]</f>
        <v>#N/A</v>
      </c>
      <c r="S181" t="e">
        <f>IF(AND(TableOMP[[#This Row],[total_time]]&gt;=TableOMP[[#This Row],[Low]], TableOMP[[#This Row],[total_time]]&lt;=TableOMP[[#This Row],[High]]),1,0)</f>
        <v>#N/A</v>
      </c>
    </row>
    <row r="182" spans="1:19" x14ac:dyDescent="0.25">
      <c r="A182" t="s">
        <v>15</v>
      </c>
      <c r="B182">
        <v>16000</v>
      </c>
      <c r="C182">
        <v>100</v>
      </c>
      <c r="D182">
        <v>100000</v>
      </c>
      <c r="E182">
        <v>16</v>
      </c>
      <c r="F182">
        <v>1</v>
      </c>
      <c r="G182">
        <v>30.946756000000001</v>
      </c>
      <c r="H182">
        <v>0.42145700000000003</v>
      </c>
      <c r="I182">
        <v>2.6647110000000001</v>
      </c>
      <c r="J182">
        <v>0.177647</v>
      </c>
      <c r="K182" t="str">
        <f t="shared" si="5"/>
        <v>7</v>
      </c>
      <c r="L182" t="s">
        <v>47</v>
      </c>
      <c r="M182" t="s">
        <v>48</v>
      </c>
      <c r="N18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82" t="e">
        <f>VLOOKUP(TableOMP[[#This Row],[Label]],TableAvg[],2,FALSE)</f>
        <v>#N/A</v>
      </c>
      <c r="P182" t="e">
        <f>VLOOKUP(TableOMP[[#This Row],[Label]],TableAvg[],3,FALSE)</f>
        <v>#N/A</v>
      </c>
      <c r="Q182" t="e">
        <f>TableOMP[[#This Row],[Avg]]-$U$2*TableOMP[[#This Row],[StdDev]]</f>
        <v>#N/A</v>
      </c>
      <c r="R182" t="e">
        <f>TableOMP[[#This Row],[Avg]]+$U$2*TableOMP[[#This Row],[StdDev]]</f>
        <v>#N/A</v>
      </c>
      <c r="S182" t="e">
        <f>IF(AND(TableOMP[[#This Row],[total_time]]&gt;=TableOMP[[#This Row],[Low]], TableOMP[[#This Row],[total_time]]&lt;=TableOMP[[#This Row],[High]]),1,0)</f>
        <v>#N/A</v>
      </c>
    </row>
    <row r="183" spans="1:19" x14ac:dyDescent="0.25">
      <c r="A183" t="s">
        <v>15</v>
      </c>
      <c r="B183">
        <v>22627</v>
      </c>
      <c r="C183">
        <v>100</v>
      </c>
      <c r="D183">
        <v>100000</v>
      </c>
      <c r="E183">
        <v>32</v>
      </c>
      <c r="F183">
        <v>1</v>
      </c>
      <c r="G183">
        <v>30.427979000000001</v>
      </c>
      <c r="H183">
        <v>0.75830900000000001</v>
      </c>
      <c r="I183">
        <v>9.1051870000000008</v>
      </c>
      <c r="J183">
        <v>0.29371599999999998</v>
      </c>
      <c r="K183" t="str">
        <f t="shared" si="5"/>
        <v>7</v>
      </c>
      <c r="L183" t="s">
        <v>47</v>
      </c>
      <c r="M183" t="s">
        <v>48</v>
      </c>
      <c r="N18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83" t="e">
        <f>VLOOKUP(TableOMP[[#This Row],[Label]],TableAvg[],2,FALSE)</f>
        <v>#N/A</v>
      </c>
      <c r="P183" t="e">
        <f>VLOOKUP(TableOMP[[#This Row],[Label]],TableAvg[],3,FALSE)</f>
        <v>#N/A</v>
      </c>
      <c r="Q183" t="e">
        <f>TableOMP[[#This Row],[Avg]]-$U$2*TableOMP[[#This Row],[StdDev]]</f>
        <v>#N/A</v>
      </c>
      <c r="R183" t="e">
        <f>TableOMP[[#This Row],[Avg]]+$U$2*TableOMP[[#This Row],[StdDev]]</f>
        <v>#N/A</v>
      </c>
      <c r="S183" t="e">
        <f>IF(AND(TableOMP[[#This Row],[total_time]]&gt;=TableOMP[[#This Row],[Low]], TableOMP[[#This Row],[total_time]]&lt;=TableOMP[[#This Row],[High]]),1,0)</f>
        <v>#N/A</v>
      </c>
    </row>
    <row r="184" spans="1:19" x14ac:dyDescent="0.25">
      <c r="A184" t="s">
        <v>15</v>
      </c>
      <c r="B184">
        <v>32000</v>
      </c>
      <c r="C184">
        <v>100</v>
      </c>
      <c r="D184">
        <v>100000</v>
      </c>
      <c r="E184">
        <v>64</v>
      </c>
      <c r="F184">
        <v>1</v>
      </c>
      <c r="G184">
        <v>34.226179999999999</v>
      </c>
      <c r="H184">
        <v>1.557674</v>
      </c>
      <c r="I184">
        <v>40.767966999999999</v>
      </c>
      <c r="J184">
        <v>0.64711099999999999</v>
      </c>
      <c r="K184" t="str">
        <f t="shared" si="5"/>
        <v>7</v>
      </c>
      <c r="L184" t="s">
        <v>47</v>
      </c>
      <c r="M184" t="s">
        <v>48</v>
      </c>
      <c r="N18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84" t="e">
        <f>VLOOKUP(TableOMP[[#This Row],[Label]],TableAvg[],2,FALSE)</f>
        <v>#N/A</v>
      </c>
      <c r="P184" t="e">
        <f>VLOOKUP(TableOMP[[#This Row],[Label]],TableAvg[],3,FALSE)</f>
        <v>#N/A</v>
      </c>
      <c r="Q184" t="e">
        <f>TableOMP[[#This Row],[Avg]]-$U$2*TableOMP[[#This Row],[StdDev]]</f>
        <v>#N/A</v>
      </c>
      <c r="R184" t="e">
        <f>TableOMP[[#This Row],[Avg]]+$U$2*TableOMP[[#This Row],[StdDev]]</f>
        <v>#N/A</v>
      </c>
      <c r="S184" t="e">
        <f>IF(AND(TableOMP[[#This Row],[total_time]]&gt;=TableOMP[[#This Row],[Low]], TableOMP[[#This Row],[total_time]]&lt;=TableOMP[[#This Row],[High]]),1,0)</f>
        <v>#N/A</v>
      </c>
    </row>
    <row r="185" spans="1:19" x14ac:dyDescent="0.25">
      <c r="A185" t="s">
        <v>15</v>
      </c>
      <c r="B185">
        <v>4000</v>
      </c>
      <c r="C185">
        <v>100</v>
      </c>
      <c r="D185">
        <v>100000</v>
      </c>
      <c r="E185">
        <v>1</v>
      </c>
      <c r="F185">
        <v>1</v>
      </c>
      <c r="G185">
        <v>30.490608000000002</v>
      </c>
      <c r="H185">
        <v>6.4491999999999994E-2</v>
      </c>
      <c r="I185">
        <v>0</v>
      </c>
      <c r="J185">
        <v>0</v>
      </c>
      <c r="K185" t="str">
        <f t="shared" si="5"/>
        <v>7</v>
      </c>
      <c r="L185" t="s">
        <v>47</v>
      </c>
      <c r="M185" t="s">
        <v>48</v>
      </c>
      <c r="N18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85" t="e">
        <f>VLOOKUP(TableOMP[[#This Row],[Label]],TableAvg[],2,FALSE)</f>
        <v>#N/A</v>
      </c>
      <c r="P185" t="e">
        <f>VLOOKUP(TableOMP[[#This Row],[Label]],TableAvg[],3,FALSE)</f>
        <v>#N/A</v>
      </c>
      <c r="Q185" t="e">
        <f>TableOMP[[#This Row],[Avg]]-$U$2*TableOMP[[#This Row],[StdDev]]</f>
        <v>#N/A</v>
      </c>
      <c r="R185" t="e">
        <f>TableOMP[[#This Row],[Avg]]+$U$2*TableOMP[[#This Row],[StdDev]]</f>
        <v>#N/A</v>
      </c>
      <c r="S185" t="e">
        <f>IF(AND(TableOMP[[#This Row],[total_time]]&gt;=TableOMP[[#This Row],[Low]], TableOMP[[#This Row],[total_time]]&lt;=TableOMP[[#This Row],[High]]),1,0)</f>
        <v>#N/A</v>
      </c>
    </row>
    <row r="186" spans="1:19" x14ac:dyDescent="0.25">
      <c r="A186" t="s">
        <v>15</v>
      </c>
      <c r="B186">
        <v>5657</v>
      </c>
      <c r="C186">
        <v>100</v>
      </c>
      <c r="D186">
        <v>100000</v>
      </c>
      <c r="E186">
        <v>2</v>
      </c>
      <c r="F186">
        <v>1</v>
      </c>
      <c r="G186">
        <v>29.964981999999999</v>
      </c>
      <c r="H186">
        <v>0.120627</v>
      </c>
      <c r="I186">
        <v>7.4357999999999994E-2</v>
      </c>
      <c r="J186">
        <v>7.4357999999999994E-2</v>
      </c>
      <c r="K186" t="str">
        <f t="shared" si="5"/>
        <v>7</v>
      </c>
      <c r="L186" t="s">
        <v>47</v>
      </c>
      <c r="M186" t="s">
        <v>48</v>
      </c>
      <c r="N18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86" t="e">
        <f>VLOOKUP(TableOMP[[#This Row],[Label]],TableAvg[],2,FALSE)</f>
        <v>#N/A</v>
      </c>
      <c r="P186" t="e">
        <f>VLOOKUP(TableOMP[[#This Row],[Label]],TableAvg[],3,FALSE)</f>
        <v>#N/A</v>
      </c>
      <c r="Q186" t="e">
        <f>TableOMP[[#This Row],[Avg]]-$U$2*TableOMP[[#This Row],[StdDev]]</f>
        <v>#N/A</v>
      </c>
      <c r="R186" t="e">
        <f>TableOMP[[#This Row],[Avg]]+$U$2*TableOMP[[#This Row],[StdDev]]</f>
        <v>#N/A</v>
      </c>
      <c r="S186" t="e">
        <f>IF(AND(TableOMP[[#This Row],[total_time]]&gt;=TableOMP[[#This Row],[Low]], TableOMP[[#This Row],[total_time]]&lt;=TableOMP[[#This Row],[High]]),1,0)</f>
        <v>#N/A</v>
      </c>
    </row>
    <row r="187" spans="1:19" x14ac:dyDescent="0.25">
      <c r="A187" t="s">
        <v>15</v>
      </c>
      <c r="B187">
        <v>8000</v>
      </c>
      <c r="C187">
        <v>100</v>
      </c>
      <c r="D187">
        <v>100000</v>
      </c>
      <c r="E187">
        <v>4</v>
      </c>
      <c r="F187">
        <v>1</v>
      </c>
      <c r="G187">
        <v>30.013812999999999</v>
      </c>
      <c r="H187">
        <v>0.150398</v>
      </c>
      <c r="I187">
        <v>0.228352</v>
      </c>
      <c r="J187">
        <v>7.6117000000000004E-2</v>
      </c>
      <c r="K187" t="str">
        <f t="shared" si="5"/>
        <v>7</v>
      </c>
      <c r="L187" t="s">
        <v>47</v>
      </c>
      <c r="M187" t="s">
        <v>48</v>
      </c>
      <c r="N18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87" t="e">
        <f>VLOOKUP(TableOMP[[#This Row],[Label]],TableAvg[],2,FALSE)</f>
        <v>#N/A</v>
      </c>
      <c r="P187" t="e">
        <f>VLOOKUP(TableOMP[[#This Row],[Label]],TableAvg[],3,FALSE)</f>
        <v>#N/A</v>
      </c>
      <c r="Q187" t="e">
        <f>TableOMP[[#This Row],[Avg]]-$U$2*TableOMP[[#This Row],[StdDev]]</f>
        <v>#N/A</v>
      </c>
      <c r="R187" t="e">
        <f>TableOMP[[#This Row],[Avg]]+$U$2*TableOMP[[#This Row],[StdDev]]</f>
        <v>#N/A</v>
      </c>
      <c r="S187" t="e">
        <f>IF(AND(TableOMP[[#This Row],[total_time]]&gt;=TableOMP[[#This Row],[Low]], TableOMP[[#This Row],[total_time]]&lt;=TableOMP[[#This Row],[High]]),1,0)</f>
        <v>#N/A</v>
      </c>
    </row>
    <row r="188" spans="1:19" x14ac:dyDescent="0.25">
      <c r="A188" t="s">
        <v>15</v>
      </c>
      <c r="B188">
        <v>11314</v>
      </c>
      <c r="C188">
        <v>100</v>
      </c>
      <c r="D188">
        <v>100000</v>
      </c>
      <c r="E188">
        <v>8</v>
      </c>
      <c r="F188">
        <v>1</v>
      </c>
      <c r="G188">
        <v>30.141233</v>
      </c>
      <c r="H188">
        <v>0.24340800000000001</v>
      </c>
      <c r="I188">
        <v>0.79739099999999996</v>
      </c>
      <c r="J188">
        <v>0.113913</v>
      </c>
      <c r="K188" t="str">
        <f t="shared" si="5"/>
        <v>7</v>
      </c>
      <c r="L188" t="s">
        <v>47</v>
      </c>
      <c r="M188" t="s">
        <v>48</v>
      </c>
      <c r="N18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88" t="e">
        <f>VLOOKUP(TableOMP[[#This Row],[Label]],TableAvg[],2,FALSE)</f>
        <v>#N/A</v>
      </c>
      <c r="P188" t="e">
        <f>VLOOKUP(TableOMP[[#This Row],[Label]],TableAvg[],3,FALSE)</f>
        <v>#N/A</v>
      </c>
      <c r="Q188" t="e">
        <f>TableOMP[[#This Row],[Avg]]-$U$2*TableOMP[[#This Row],[StdDev]]</f>
        <v>#N/A</v>
      </c>
      <c r="R188" t="e">
        <f>TableOMP[[#This Row],[Avg]]+$U$2*TableOMP[[#This Row],[StdDev]]</f>
        <v>#N/A</v>
      </c>
      <c r="S188" t="e">
        <f>IF(AND(TableOMP[[#This Row],[total_time]]&gt;=TableOMP[[#This Row],[Low]], TableOMP[[#This Row],[total_time]]&lt;=TableOMP[[#This Row],[High]]),1,0)</f>
        <v>#N/A</v>
      </c>
    </row>
    <row r="189" spans="1:19" x14ac:dyDescent="0.25">
      <c r="A189" t="s">
        <v>15</v>
      </c>
      <c r="B189">
        <v>16000</v>
      </c>
      <c r="C189">
        <v>100</v>
      </c>
      <c r="D189">
        <v>100000</v>
      </c>
      <c r="E189">
        <v>16</v>
      </c>
      <c r="F189">
        <v>1</v>
      </c>
      <c r="G189">
        <v>30.350286000000001</v>
      </c>
      <c r="H189">
        <v>0.47881600000000002</v>
      </c>
      <c r="I189">
        <v>3.5364529999999998</v>
      </c>
      <c r="J189">
        <v>0.235764</v>
      </c>
      <c r="K189" t="str">
        <f t="shared" si="5"/>
        <v>7</v>
      </c>
      <c r="L189" t="s">
        <v>47</v>
      </c>
      <c r="M189" t="s">
        <v>48</v>
      </c>
      <c r="N18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89" t="e">
        <f>VLOOKUP(TableOMP[[#This Row],[Label]],TableAvg[],2,FALSE)</f>
        <v>#N/A</v>
      </c>
      <c r="P189" t="e">
        <f>VLOOKUP(TableOMP[[#This Row],[Label]],TableAvg[],3,FALSE)</f>
        <v>#N/A</v>
      </c>
      <c r="Q189" t="e">
        <f>TableOMP[[#This Row],[Avg]]-$U$2*TableOMP[[#This Row],[StdDev]]</f>
        <v>#N/A</v>
      </c>
      <c r="R189" t="e">
        <f>TableOMP[[#This Row],[Avg]]+$U$2*TableOMP[[#This Row],[StdDev]]</f>
        <v>#N/A</v>
      </c>
      <c r="S189" t="e">
        <f>IF(AND(TableOMP[[#This Row],[total_time]]&gt;=TableOMP[[#This Row],[Low]], TableOMP[[#This Row],[total_time]]&lt;=TableOMP[[#This Row],[High]]),1,0)</f>
        <v>#N/A</v>
      </c>
    </row>
    <row r="190" spans="1:19" x14ac:dyDescent="0.25">
      <c r="A190" t="s">
        <v>15</v>
      </c>
      <c r="B190">
        <v>22627</v>
      </c>
      <c r="C190">
        <v>100</v>
      </c>
      <c r="D190">
        <v>100000</v>
      </c>
      <c r="E190">
        <v>32</v>
      </c>
      <c r="F190">
        <v>1</v>
      </c>
      <c r="G190">
        <v>30.723590999999999</v>
      </c>
      <c r="H190">
        <v>0.77511300000000005</v>
      </c>
      <c r="I190">
        <v>9.7765190000000004</v>
      </c>
      <c r="J190">
        <v>0.31537199999999999</v>
      </c>
      <c r="K190" t="str">
        <f t="shared" si="5"/>
        <v>7</v>
      </c>
      <c r="L190" t="s">
        <v>47</v>
      </c>
      <c r="M190" t="s">
        <v>48</v>
      </c>
      <c r="N19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90" t="e">
        <f>VLOOKUP(TableOMP[[#This Row],[Label]],TableAvg[],2,FALSE)</f>
        <v>#N/A</v>
      </c>
      <c r="P190" t="e">
        <f>VLOOKUP(TableOMP[[#This Row],[Label]],TableAvg[],3,FALSE)</f>
        <v>#N/A</v>
      </c>
      <c r="Q190" t="e">
        <f>TableOMP[[#This Row],[Avg]]-$U$2*TableOMP[[#This Row],[StdDev]]</f>
        <v>#N/A</v>
      </c>
      <c r="R190" t="e">
        <f>TableOMP[[#This Row],[Avg]]+$U$2*TableOMP[[#This Row],[StdDev]]</f>
        <v>#N/A</v>
      </c>
      <c r="S190" t="e">
        <f>IF(AND(TableOMP[[#This Row],[total_time]]&gt;=TableOMP[[#This Row],[Low]], TableOMP[[#This Row],[total_time]]&lt;=TableOMP[[#This Row],[High]]),1,0)</f>
        <v>#N/A</v>
      </c>
    </row>
    <row r="191" spans="1:19" x14ac:dyDescent="0.25">
      <c r="A191" t="s">
        <v>15</v>
      </c>
      <c r="B191">
        <v>32000</v>
      </c>
      <c r="C191">
        <v>100</v>
      </c>
      <c r="D191">
        <v>100000</v>
      </c>
      <c r="E191">
        <v>64</v>
      </c>
      <c r="F191">
        <v>1</v>
      </c>
      <c r="G191">
        <v>34.124831999999998</v>
      </c>
      <c r="H191">
        <v>1.5172890000000001</v>
      </c>
      <c r="I191">
        <v>38.012258000000003</v>
      </c>
      <c r="J191">
        <v>0.60336900000000004</v>
      </c>
      <c r="K191" t="str">
        <f t="shared" si="5"/>
        <v>7</v>
      </c>
      <c r="L191" t="s">
        <v>47</v>
      </c>
      <c r="M191" t="s">
        <v>48</v>
      </c>
      <c r="N19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91" t="e">
        <f>VLOOKUP(TableOMP[[#This Row],[Label]],TableAvg[],2,FALSE)</f>
        <v>#N/A</v>
      </c>
      <c r="P191" t="e">
        <f>VLOOKUP(TableOMP[[#This Row],[Label]],TableAvg[],3,FALSE)</f>
        <v>#N/A</v>
      </c>
      <c r="Q191" t="e">
        <f>TableOMP[[#This Row],[Avg]]-$U$2*TableOMP[[#This Row],[StdDev]]</f>
        <v>#N/A</v>
      </c>
      <c r="R191" t="e">
        <f>TableOMP[[#This Row],[Avg]]+$U$2*TableOMP[[#This Row],[StdDev]]</f>
        <v>#N/A</v>
      </c>
      <c r="S191" t="e">
        <f>IF(AND(TableOMP[[#This Row],[total_time]]&gt;=TableOMP[[#This Row],[Low]], TableOMP[[#This Row],[total_time]]&lt;=TableOMP[[#This Row],[High]]),1,0)</f>
        <v>#N/A</v>
      </c>
    </row>
    <row r="192" spans="1:19" x14ac:dyDescent="0.25">
      <c r="A192" t="s">
        <v>15</v>
      </c>
      <c r="B192">
        <v>4000</v>
      </c>
      <c r="C192">
        <v>100</v>
      </c>
      <c r="D192">
        <v>100000</v>
      </c>
      <c r="E192">
        <v>1</v>
      </c>
      <c r="F192">
        <v>1</v>
      </c>
      <c r="G192">
        <v>30.502358999999998</v>
      </c>
      <c r="H192">
        <v>6.3448000000000004E-2</v>
      </c>
      <c r="I192">
        <v>0</v>
      </c>
      <c r="J192">
        <v>0</v>
      </c>
      <c r="K192" t="str">
        <f t="shared" si="5"/>
        <v>7</v>
      </c>
      <c r="L192" t="s">
        <v>47</v>
      </c>
      <c r="M192" t="s">
        <v>48</v>
      </c>
      <c r="N19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92" t="e">
        <f>VLOOKUP(TableOMP[[#This Row],[Label]],TableAvg[],2,FALSE)</f>
        <v>#N/A</v>
      </c>
      <c r="P192" t="e">
        <f>VLOOKUP(TableOMP[[#This Row],[Label]],TableAvg[],3,FALSE)</f>
        <v>#N/A</v>
      </c>
      <c r="Q192" t="e">
        <f>TableOMP[[#This Row],[Avg]]-$U$2*TableOMP[[#This Row],[StdDev]]</f>
        <v>#N/A</v>
      </c>
      <c r="R192" t="e">
        <f>TableOMP[[#This Row],[Avg]]+$U$2*TableOMP[[#This Row],[StdDev]]</f>
        <v>#N/A</v>
      </c>
      <c r="S192" t="e">
        <f>IF(AND(TableOMP[[#This Row],[total_time]]&gt;=TableOMP[[#This Row],[Low]], TableOMP[[#This Row],[total_time]]&lt;=TableOMP[[#This Row],[High]]),1,0)</f>
        <v>#N/A</v>
      </c>
    </row>
    <row r="193" spans="1:19" x14ac:dyDescent="0.25">
      <c r="A193" t="s">
        <v>15</v>
      </c>
      <c r="B193">
        <v>5657</v>
      </c>
      <c r="C193">
        <v>100</v>
      </c>
      <c r="D193">
        <v>100000</v>
      </c>
      <c r="E193">
        <v>2</v>
      </c>
      <c r="F193">
        <v>1</v>
      </c>
      <c r="G193">
        <v>29.953956999999999</v>
      </c>
      <c r="H193">
        <v>0.102871</v>
      </c>
      <c r="I193">
        <v>5.6329999999999998E-2</v>
      </c>
      <c r="J193">
        <v>5.6329999999999998E-2</v>
      </c>
      <c r="K193" t="str">
        <f t="shared" si="5"/>
        <v>7</v>
      </c>
      <c r="L193" t="s">
        <v>47</v>
      </c>
      <c r="M193" t="s">
        <v>48</v>
      </c>
      <c r="N19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93" t="e">
        <f>VLOOKUP(TableOMP[[#This Row],[Label]],TableAvg[],2,FALSE)</f>
        <v>#N/A</v>
      </c>
      <c r="P193" t="e">
        <f>VLOOKUP(TableOMP[[#This Row],[Label]],TableAvg[],3,FALSE)</f>
        <v>#N/A</v>
      </c>
      <c r="Q193" t="e">
        <f>TableOMP[[#This Row],[Avg]]-$U$2*TableOMP[[#This Row],[StdDev]]</f>
        <v>#N/A</v>
      </c>
      <c r="R193" t="e">
        <f>TableOMP[[#This Row],[Avg]]+$U$2*TableOMP[[#This Row],[StdDev]]</f>
        <v>#N/A</v>
      </c>
      <c r="S193" t="e">
        <f>IF(AND(TableOMP[[#This Row],[total_time]]&gt;=TableOMP[[#This Row],[Low]], TableOMP[[#This Row],[total_time]]&lt;=TableOMP[[#This Row],[High]]),1,0)</f>
        <v>#N/A</v>
      </c>
    </row>
    <row r="194" spans="1:19" x14ac:dyDescent="0.25">
      <c r="A194" t="s">
        <v>15</v>
      </c>
      <c r="B194">
        <v>8000</v>
      </c>
      <c r="C194">
        <v>100</v>
      </c>
      <c r="D194">
        <v>100000</v>
      </c>
      <c r="E194">
        <v>4</v>
      </c>
      <c r="F194">
        <v>1</v>
      </c>
      <c r="G194">
        <v>29.988299000000001</v>
      </c>
      <c r="H194">
        <v>0.143789</v>
      </c>
      <c r="I194">
        <v>0.210256</v>
      </c>
      <c r="J194">
        <v>7.0084999999999995E-2</v>
      </c>
      <c r="K194" t="str">
        <f t="shared" si="5"/>
        <v>7</v>
      </c>
      <c r="L194" t="s">
        <v>47</v>
      </c>
      <c r="M194" t="s">
        <v>48</v>
      </c>
      <c r="N19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94" t="e">
        <f>VLOOKUP(TableOMP[[#This Row],[Label]],TableAvg[],2,FALSE)</f>
        <v>#N/A</v>
      </c>
      <c r="P194" t="e">
        <f>VLOOKUP(TableOMP[[#This Row],[Label]],TableAvg[],3,FALSE)</f>
        <v>#N/A</v>
      </c>
      <c r="Q194" t="e">
        <f>TableOMP[[#This Row],[Avg]]-$U$2*TableOMP[[#This Row],[StdDev]]</f>
        <v>#N/A</v>
      </c>
      <c r="R194" t="e">
        <f>TableOMP[[#This Row],[Avg]]+$U$2*TableOMP[[#This Row],[StdDev]]</f>
        <v>#N/A</v>
      </c>
      <c r="S194" t="e">
        <f>IF(AND(TableOMP[[#This Row],[total_time]]&gt;=TableOMP[[#This Row],[Low]], TableOMP[[#This Row],[total_time]]&lt;=TableOMP[[#This Row],[High]]),1,0)</f>
        <v>#N/A</v>
      </c>
    </row>
    <row r="195" spans="1:19" x14ac:dyDescent="0.25">
      <c r="A195" t="s">
        <v>15</v>
      </c>
      <c r="B195">
        <v>11314</v>
      </c>
      <c r="C195">
        <v>100</v>
      </c>
      <c r="D195">
        <v>100000</v>
      </c>
      <c r="E195">
        <v>8</v>
      </c>
      <c r="F195">
        <v>1</v>
      </c>
      <c r="G195">
        <v>30.080573000000001</v>
      </c>
      <c r="H195">
        <v>0.25227899999999998</v>
      </c>
      <c r="I195">
        <v>0.87783900000000004</v>
      </c>
      <c r="J195">
        <v>0.12540599999999999</v>
      </c>
      <c r="K195" t="str">
        <f t="shared" si="5"/>
        <v>7</v>
      </c>
      <c r="L195" t="s">
        <v>47</v>
      </c>
      <c r="M195" t="s">
        <v>48</v>
      </c>
      <c r="N19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95" t="e">
        <f>VLOOKUP(TableOMP[[#This Row],[Label]],TableAvg[],2,FALSE)</f>
        <v>#N/A</v>
      </c>
      <c r="P195" t="e">
        <f>VLOOKUP(TableOMP[[#This Row],[Label]],TableAvg[],3,FALSE)</f>
        <v>#N/A</v>
      </c>
      <c r="Q195" t="e">
        <f>TableOMP[[#This Row],[Avg]]-$U$2*TableOMP[[#This Row],[StdDev]]</f>
        <v>#N/A</v>
      </c>
      <c r="R195" t="e">
        <f>TableOMP[[#This Row],[Avg]]+$U$2*TableOMP[[#This Row],[StdDev]]</f>
        <v>#N/A</v>
      </c>
      <c r="S195" t="e">
        <f>IF(AND(TableOMP[[#This Row],[total_time]]&gt;=TableOMP[[#This Row],[Low]], TableOMP[[#This Row],[total_time]]&lt;=TableOMP[[#This Row],[High]]),1,0)</f>
        <v>#N/A</v>
      </c>
    </row>
    <row r="196" spans="1:19" x14ac:dyDescent="0.25">
      <c r="A196" t="s">
        <v>15</v>
      </c>
      <c r="B196">
        <v>16000</v>
      </c>
      <c r="C196">
        <v>100</v>
      </c>
      <c r="D196">
        <v>100000</v>
      </c>
      <c r="E196">
        <v>16</v>
      </c>
      <c r="F196">
        <v>1</v>
      </c>
      <c r="G196">
        <v>30.560416</v>
      </c>
      <c r="H196">
        <v>0.43234699999999998</v>
      </c>
      <c r="I196">
        <v>2.820538</v>
      </c>
      <c r="J196">
        <v>0.18803600000000001</v>
      </c>
      <c r="K196" t="str">
        <f t="shared" si="5"/>
        <v>7</v>
      </c>
      <c r="L196" t="s">
        <v>47</v>
      </c>
      <c r="M196" t="s">
        <v>48</v>
      </c>
      <c r="N19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96" t="e">
        <f>VLOOKUP(TableOMP[[#This Row],[Label]],TableAvg[],2,FALSE)</f>
        <v>#N/A</v>
      </c>
      <c r="P196" t="e">
        <f>VLOOKUP(TableOMP[[#This Row],[Label]],TableAvg[],3,FALSE)</f>
        <v>#N/A</v>
      </c>
      <c r="Q196" t="e">
        <f>TableOMP[[#This Row],[Avg]]-$U$2*TableOMP[[#This Row],[StdDev]]</f>
        <v>#N/A</v>
      </c>
      <c r="R196" t="e">
        <f>TableOMP[[#This Row],[Avg]]+$U$2*TableOMP[[#This Row],[StdDev]]</f>
        <v>#N/A</v>
      </c>
      <c r="S196" t="e">
        <f>IF(AND(TableOMP[[#This Row],[total_time]]&gt;=TableOMP[[#This Row],[Low]], TableOMP[[#This Row],[total_time]]&lt;=TableOMP[[#This Row],[High]]),1,0)</f>
        <v>#N/A</v>
      </c>
    </row>
    <row r="197" spans="1:19" x14ac:dyDescent="0.25">
      <c r="A197" t="s">
        <v>15</v>
      </c>
      <c r="B197">
        <v>22627</v>
      </c>
      <c r="C197">
        <v>100</v>
      </c>
      <c r="D197">
        <v>100000</v>
      </c>
      <c r="E197">
        <v>32</v>
      </c>
      <c r="F197">
        <v>1</v>
      </c>
      <c r="G197">
        <v>30.451661000000001</v>
      </c>
      <c r="H197">
        <v>0.78208100000000003</v>
      </c>
      <c r="I197">
        <v>9.8475289999999998</v>
      </c>
      <c r="J197">
        <v>0.317662</v>
      </c>
      <c r="K197" t="str">
        <f t="shared" si="5"/>
        <v>7</v>
      </c>
      <c r="L197" t="s">
        <v>47</v>
      </c>
      <c r="M197" t="s">
        <v>48</v>
      </c>
      <c r="N19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97" t="e">
        <f>VLOOKUP(TableOMP[[#This Row],[Label]],TableAvg[],2,FALSE)</f>
        <v>#N/A</v>
      </c>
      <c r="P197" t="e">
        <f>VLOOKUP(TableOMP[[#This Row],[Label]],TableAvg[],3,FALSE)</f>
        <v>#N/A</v>
      </c>
      <c r="Q197" t="e">
        <f>TableOMP[[#This Row],[Avg]]-$U$2*TableOMP[[#This Row],[StdDev]]</f>
        <v>#N/A</v>
      </c>
      <c r="R197" t="e">
        <f>TableOMP[[#This Row],[Avg]]+$U$2*TableOMP[[#This Row],[StdDev]]</f>
        <v>#N/A</v>
      </c>
      <c r="S197" t="e">
        <f>IF(AND(TableOMP[[#This Row],[total_time]]&gt;=TableOMP[[#This Row],[Low]], TableOMP[[#This Row],[total_time]]&lt;=TableOMP[[#This Row],[High]]),1,0)</f>
        <v>#N/A</v>
      </c>
    </row>
    <row r="198" spans="1:19" x14ac:dyDescent="0.25">
      <c r="A198" t="s">
        <v>15</v>
      </c>
      <c r="B198">
        <v>32000</v>
      </c>
      <c r="C198">
        <v>100</v>
      </c>
      <c r="D198">
        <v>100000</v>
      </c>
      <c r="E198">
        <v>64</v>
      </c>
      <c r="F198">
        <v>1</v>
      </c>
      <c r="G198">
        <v>34.001054000000003</v>
      </c>
      <c r="H198">
        <v>1.499385</v>
      </c>
      <c r="I198">
        <v>37.183621000000002</v>
      </c>
      <c r="J198">
        <v>0.59021599999999996</v>
      </c>
      <c r="K198" t="str">
        <f t="shared" si="5"/>
        <v>7</v>
      </c>
      <c r="L198" t="s">
        <v>47</v>
      </c>
      <c r="M198" t="s">
        <v>48</v>
      </c>
      <c r="N19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98" t="e">
        <f>VLOOKUP(TableOMP[[#This Row],[Label]],TableAvg[],2,FALSE)</f>
        <v>#N/A</v>
      </c>
      <c r="P198" t="e">
        <f>VLOOKUP(TableOMP[[#This Row],[Label]],TableAvg[],3,FALSE)</f>
        <v>#N/A</v>
      </c>
      <c r="Q198" t="e">
        <f>TableOMP[[#This Row],[Avg]]-$U$2*TableOMP[[#This Row],[StdDev]]</f>
        <v>#N/A</v>
      </c>
      <c r="R198" t="e">
        <f>TableOMP[[#This Row],[Avg]]+$U$2*TableOMP[[#This Row],[StdDev]]</f>
        <v>#N/A</v>
      </c>
      <c r="S198" t="e">
        <f>IF(AND(TableOMP[[#This Row],[total_time]]&gt;=TableOMP[[#This Row],[Low]], TableOMP[[#This Row],[total_time]]&lt;=TableOMP[[#This Row],[High]]),1,0)</f>
        <v>#N/A</v>
      </c>
    </row>
    <row r="199" spans="1:19" x14ac:dyDescent="0.25">
      <c r="A199" t="s">
        <v>15</v>
      </c>
      <c r="B199">
        <v>4000</v>
      </c>
      <c r="C199">
        <v>100</v>
      </c>
      <c r="D199">
        <v>100000</v>
      </c>
      <c r="E199">
        <v>1</v>
      </c>
      <c r="F199">
        <v>1</v>
      </c>
      <c r="G199">
        <v>30.475380000000001</v>
      </c>
      <c r="H199">
        <v>6.4492999999999995E-2</v>
      </c>
      <c r="I199">
        <v>0</v>
      </c>
      <c r="J199">
        <v>0</v>
      </c>
      <c r="K199" t="str">
        <f>MID(M199,23,1)</f>
        <v>7</v>
      </c>
      <c r="L199" t="s">
        <v>50</v>
      </c>
      <c r="M199" t="s">
        <v>51</v>
      </c>
      <c r="N19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99" t="e">
        <f>VLOOKUP(TableOMP[[#This Row],[Label]],TableAvg[],2,FALSE)</f>
        <v>#N/A</v>
      </c>
      <c r="P199" t="e">
        <f>VLOOKUP(TableOMP[[#This Row],[Label]],TableAvg[],3,FALSE)</f>
        <v>#N/A</v>
      </c>
      <c r="Q199" t="e">
        <f>TableOMP[[#This Row],[Avg]]-$U$2*TableOMP[[#This Row],[StdDev]]</f>
        <v>#N/A</v>
      </c>
      <c r="R199" t="e">
        <f>TableOMP[[#This Row],[Avg]]+$U$2*TableOMP[[#This Row],[StdDev]]</f>
        <v>#N/A</v>
      </c>
      <c r="S199" t="e">
        <f>IF(AND(TableOMP[[#This Row],[total_time]]&gt;=TableOMP[[#This Row],[Low]], TableOMP[[#This Row],[total_time]]&lt;=TableOMP[[#This Row],[High]]),1,0)</f>
        <v>#N/A</v>
      </c>
    </row>
    <row r="200" spans="1:19" x14ac:dyDescent="0.25">
      <c r="A200" t="s">
        <v>15</v>
      </c>
      <c r="B200">
        <v>5657</v>
      </c>
      <c r="C200">
        <v>100</v>
      </c>
      <c r="D200">
        <v>100000</v>
      </c>
      <c r="E200">
        <v>2</v>
      </c>
      <c r="F200">
        <v>1</v>
      </c>
      <c r="G200">
        <v>29.955387999999999</v>
      </c>
      <c r="H200">
        <v>0.11222799999999999</v>
      </c>
      <c r="I200">
        <v>6.5687999999999996E-2</v>
      </c>
      <c r="J200">
        <v>6.5687999999999996E-2</v>
      </c>
      <c r="K200" t="str">
        <f t="shared" ref="K200:K233" si="6">MID(M200,23,1)</f>
        <v>7</v>
      </c>
      <c r="L200" t="s">
        <v>50</v>
      </c>
      <c r="M200" t="s">
        <v>51</v>
      </c>
      <c r="N20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00" t="e">
        <f>VLOOKUP(TableOMP[[#This Row],[Label]],TableAvg[],2,FALSE)</f>
        <v>#N/A</v>
      </c>
      <c r="P200" t="e">
        <f>VLOOKUP(TableOMP[[#This Row],[Label]],TableAvg[],3,FALSE)</f>
        <v>#N/A</v>
      </c>
      <c r="Q200" t="e">
        <f>TableOMP[[#This Row],[Avg]]-$U$2*TableOMP[[#This Row],[StdDev]]</f>
        <v>#N/A</v>
      </c>
      <c r="R200" t="e">
        <f>TableOMP[[#This Row],[Avg]]+$U$2*TableOMP[[#This Row],[StdDev]]</f>
        <v>#N/A</v>
      </c>
      <c r="S200" t="e">
        <f>IF(AND(TableOMP[[#This Row],[total_time]]&gt;=TableOMP[[#This Row],[Low]], TableOMP[[#This Row],[total_time]]&lt;=TableOMP[[#This Row],[High]]),1,0)</f>
        <v>#N/A</v>
      </c>
    </row>
    <row r="201" spans="1:19" x14ac:dyDescent="0.25">
      <c r="A201" t="s">
        <v>15</v>
      </c>
      <c r="B201">
        <v>8000</v>
      </c>
      <c r="C201">
        <v>100</v>
      </c>
      <c r="D201">
        <v>100000</v>
      </c>
      <c r="E201">
        <v>4</v>
      </c>
      <c r="F201">
        <v>1</v>
      </c>
      <c r="G201">
        <v>29.983485000000002</v>
      </c>
      <c r="H201">
        <v>0.136156</v>
      </c>
      <c r="I201">
        <v>0.18773400000000001</v>
      </c>
      <c r="J201">
        <v>6.2577999999999995E-2</v>
      </c>
      <c r="K201" t="str">
        <f t="shared" si="6"/>
        <v>7</v>
      </c>
      <c r="L201" t="s">
        <v>50</v>
      </c>
      <c r="M201" t="s">
        <v>51</v>
      </c>
      <c r="N20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01" t="e">
        <f>VLOOKUP(TableOMP[[#This Row],[Label]],TableAvg[],2,FALSE)</f>
        <v>#N/A</v>
      </c>
      <c r="P201" t="e">
        <f>VLOOKUP(TableOMP[[#This Row],[Label]],TableAvg[],3,FALSE)</f>
        <v>#N/A</v>
      </c>
      <c r="Q201" t="e">
        <f>TableOMP[[#This Row],[Avg]]-$U$2*TableOMP[[#This Row],[StdDev]]</f>
        <v>#N/A</v>
      </c>
      <c r="R201" t="e">
        <f>TableOMP[[#This Row],[Avg]]+$U$2*TableOMP[[#This Row],[StdDev]]</f>
        <v>#N/A</v>
      </c>
      <c r="S201" t="e">
        <f>IF(AND(TableOMP[[#This Row],[total_time]]&gt;=TableOMP[[#This Row],[Low]], TableOMP[[#This Row],[total_time]]&lt;=TableOMP[[#This Row],[High]]),1,0)</f>
        <v>#N/A</v>
      </c>
    </row>
    <row r="202" spans="1:19" x14ac:dyDescent="0.25">
      <c r="A202" t="s">
        <v>15</v>
      </c>
      <c r="B202">
        <v>11314</v>
      </c>
      <c r="C202">
        <v>100</v>
      </c>
      <c r="D202">
        <v>100000</v>
      </c>
      <c r="E202">
        <v>8</v>
      </c>
      <c r="F202">
        <v>1</v>
      </c>
      <c r="G202">
        <v>30.000494</v>
      </c>
      <c r="H202">
        <v>0.24551500000000001</v>
      </c>
      <c r="I202">
        <v>0.80979400000000001</v>
      </c>
      <c r="J202">
        <v>0.115685</v>
      </c>
      <c r="K202" t="str">
        <f t="shared" si="6"/>
        <v>7</v>
      </c>
      <c r="L202" t="s">
        <v>50</v>
      </c>
      <c r="M202" t="s">
        <v>51</v>
      </c>
      <c r="N20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02" t="e">
        <f>VLOOKUP(TableOMP[[#This Row],[Label]],TableAvg[],2,FALSE)</f>
        <v>#N/A</v>
      </c>
      <c r="P202" t="e">
        <f>VLOOKUP(TableOMP[[#This Row],[Label]],TableAvg[],3,FALSE)</f>
        <v>#N/A</v>
      </c>
      <c r="Q202" t="e">
        <f>TableOMP[[#This Row],[Avg]]-$U$2*TableOMP[[#This Row],[StdDev]]</f>
        <v>#N/A</v>
      </c>
      <c r="R202" t="e">
        <f>TableOMP[[#This Row],[Avg]]+$U$2*TableOMP[[#This Row],[StdDev]]</f>
        <v>#N/A</v>
      </c>
      <c r="S202" t="e">
        <f>IF(AND(TableOMP[[#This Row],[total_time]]&gt;=TableOMP[[#This Row],[Low]], TableOMP[[#This Row],[total_time]]&lt;=TableOMP[[#This Row],[High]]),1,0)</f>
        <v>#N/A</v>
      </c>
    </row>
    <row r="203" spans="1:19" x14ac:dyDescent="0.25">
      <c r="A203" t="s">
        <v>15</v>
      </c>
      <c r="B203">
        <v>16000</v>
      </c>
      <c r="C203">
        <v>100</v>
      </c>
      <c r="D203">
        <v>100000</v>
      </c>
      <c r="E203">
        <v>16</v>
      </c>
      <c r="F203">
        <v>1</v>
      </c>
      <c r="G203">
        <v>30.984494000000002</v>
      </c>
      <c r="H203">
        <v>0.43489800000000001</v>
      </c>
      <c r="I203">
        <v>2.8435459999999999</v>
      </c>
      <c r="J203">
        <v>0.18956999999999999</v>
      </c>
      <c r="K203" t="str">
        <f t="shared" si="6"/>
        <v>7</v>
      </c>
      <c r="L203" t="s">
        <v>50</v>
      </c>
      <c r="M203" t="s">
        <v>51</v>
      </c>
      <c r="N20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03" t="e">
        <f>VLOOKUP(TableOMP[[#This Row],[Label]],TableAvg[],2,FALSE)</f>
        <v>#N/A</v>
      </c>
      <c r="P203" t="e">
        <f>VLOOKUP(TableOMP[[#This Row],[Label]],TableAvg[],3,FALSE)</f>
        <v>#N/A</v>
      </c>
      <c r="Q203" t="e">
        <f>TableOMP[[#This Row],[Avg]]-$U$2*TableOMP[[#This Row],[StdDev]]</f>
        <v>#N/A</v>
      </c>
      <c r="R203" t="e">
        <f>TableOMP[[#This Row],[Avg]]+$U$2*TableOMP[[#This Row],[StdDev]]</f>
        <v>#N/A</v>
      </c>
      <c r="S203" t="e">
        <f>IF(AND(TableOMP[[#This Row],[total_time]]&gt;=TableOMP[[#This Row],[Low]], TableOMP[[#This Row],[total_time]]&lt;=TableOMP[[#This Row],[High]]),1,0)</f>
        <v>#N/A</v>
      </c>
    </row>
    <row r="204" spans="1:19" x14ac:dyDescent="0.25">
      <c r="A204" t="s">
        <v>15</v>
      </c>
      <c r="B204">
        <v>22627</v>
      </c>
      <c r="C204">
        <v>100</v>
      </c>
      <c r="D204">
        <v>100000</v>
      </c>
      <c r="E204">
        <v>32</v>
      </c>
      <c r="F204">
        <v>1</v>
      </c>
      <c r="G204">
        <v>30.503354000000002</v>
      </c>
      <c r="H204">
        <v>0.78012800000000004</v>
      </c>
      <c r="I204">
        <v>9.9034390000000005</v>
      </c>
      <c r="J204">
        <v>0.31946600000000003</v>
      </c>
      <c r="K204" t="str">
        <f t="shared" si="6"/>
        <v>7</v>
      </c>
      <c r="L204" t="s">
        <v>50</v>
      </c>
      <c r="M204" t="s">
        <v>51</v>
      </c>
      <c r="N20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04" t="e">
        <f>VLOOKUP(TableOMP[[#This Row],[Label]],TableAvg[],2,FALSE)</f>
        <v>#N/A</v>
      </c>
      <c r="P204" t="e">
        <f>VLOOKUP(TableOMP[[#This Row],[Label]],TableAvg[],3,FALSE)</f>
        <v>#N/A</v>
      </c>
      <c r="Q204" t="e">
        <f>TableOMP[[#This Row],[Avg]]-$U$2*TableOMP[[#This Row],[StdDev]]</f>
        <v>#N/A</v>
      </c>
      <c r="R204" t="e">
        <f>TableOMP[[#This Row],[Avg]]+$U$2*TableOMP[[#This Row],[StdDev]]</f>
        <v>#N/A</v>
      </c>
      <c r="S204" t="e">
        <f>IF(AND(TableOMP[[#This Row],[total_time]]&gt;=TableOMP[[#This Row],[Low]], TableOMP[[#This Row],[total_time]]&lt;=TableOMP[[#This Row],[High]]),1,0)</f>
        <v>#N/A</v>
      </c>
    </row>
    <row r="205" spans="1:19" x14ac:dyDescent="0.25">
      <c r="A205" t="s">
        <v>15</v>
      </c>
      <c r="B205">
        <v>32000</v>
      </c>
      <c r="C205">
        <v>100</v>
      </c>
      <c r="D205">
        <v>100000</v>
      </c>
      <c r="E205">
        <v>64</v>
      </c>
      <c r="F205">
        <v>1</v>
      </c>
      <c r="G205">
        <v>34.052976000000001</v>
      </c>
      <c r="H205">
        <v>1.484917</v>
      </c>
      <c r="I205">
        <v>36.061982</v>
      </c>
      <c r="J205">
        <v>0.57241200000000003</v>
      </c>
      <c r="K205" t="str">
        <f t="shared" si="6"/>
        <v>7</v>
      </c>
      <c r="L205" t="s">
        <v>50</v>
      </c>
      <c r="M205" t="s">
        <v>51</v>
      </c>
      <c r="N20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05" t="e">
        <f>VLOOKUP(TableOMP[[#This Row],[Label]],TableAvg[],2,FALSE)</f>
        <v>#N/A</v>
      </c>
      <c r="P205" t="e">
        <f>VLOOKUP(TableOMP[[#This Row],[Label]],TableAvg[],3,FALSE)</f>
        <v>#N/A</v>
      </c>
      <c r="Q205" t="e">
        <f>TableOMP[[#This Row],[Avg]]-$U$2*TableOMP[[#This Row],[StdDev]]</f>
        <v>#N/A</v>
      </c>
      <c r="R205" t="e">
        <f>TableOMP[[#This Row],[Avg]]+$U$2*TableOMP[[#This Row],[StdDev]]</f>
        <v>#N/A</v>
      </c>
      <c r="S205" t="e">
        <f>IF(AND(TableOMP[[#This Row],[total_time]]&gt;=TableOMP[[#This Row],[Low]], TableOMP[[#This Row],[total_time]]&lt;=TableOMP[[#This Row],[High]]),1,0)</f>
        <v>#N/A</v>
      </c>
    </row>
    <row r="206" spans="1:19" x14ac:dyDescent="0.25">
      <c r="A206" t="s">
        <v>15</v>
      </c>
      <c r="B206">
        <v>4000</v>
      </c>
      <c r="C206">
        <v>100</v>
      </c>
      <c r="D206">
        <v>100000</v>
      </c>
      <c r="E206">
        <v>1</v>
      </c>
      <c r="F206">
        <v>1</v>
      </c>
      <c r="G206">
        <v>30.495698000000001</v>
      </c>
      <c r="H206">
        <v>7.5849E-2</v>
      </c>
      <c r="I206">
        <v>0</v>
      </c>
      <c r="J206">
        <v>0</v>
      </c>
      <c r="K206" t="str">
        <f t="shared" si="6"/>
        <v>7</v>
      </c>
      <c r="L206" t="s">
        <v>50</v>
      </c>
      <c r="M206" t="s">
        <v>51</v>
      </c>
      <c r="N20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206" t="e">
        <f>VLOOKUP(TableOMP[[#This Row],[Label]],TableAvg[],2,FALSE)</f>
        <v>#N/A</v>
      </c>
      <c r="P206" t="e">
        <f>VLOOKUP(TableOMP[[#This Row],[Label]],TableAvg[],3,FALSE)</f>
        <v>#N/A</v>
      </c>
      <c r="Q206" t="e">
        <f>TableOMP[[#This Row],[Avg]]-$U$2*TableOMP[[#This Row],[StdDev]]</f>
        <v>#N/A</v>
      </c>
      <c r="R206" t="e">
        <f>TableOMP[[#This Row],[Avg]]+$U$2*TableOMP[[#This Row],[StdDev]]</f>
        <v>#N/A</v>
      </c>
      <c r="S206" t="e">
        <f>IF(AND(TableOMP[[#This Row],[total_time]]&gt;=TableOMP[[#This Row],[Low]], TableOMP[[#This Row],[total_time]]&lt;=TableOMP[[#This Row],[High]]),1,0)</f>
        <v>#N/A</v>
      </c>
    </row>
    <row r="207" spans="1:19" x14ac:dyDescent="0.25">
      <c r="A207" t="s">
        <v>15</v>
      </c>
      <c r="B207">
        <v>5657</v>
      </c>
      <c r="C207">
        <v>100</v>
      </c>
      <c r="D207">
        <v>100000</v>
      </c>
      <c r="E207">
        <v>2</v>
      </c>
      <c r="F207">
        <v>1</v>
      </c>
      <c r="G207">
        <v>29.958489</v>
      </c>
      <c r="H207">
        <v>0.101297</v>
      </c>
      <c r="I207">
        <v>5.4219000000000003E-2</v>
      </c>
      <c r="J207">
        <v>5.4219000000000003E-2</v>
      </c>
      <c r="K207" t="str">
        <f t="shared" si="6"/>
        <v>7</v>
      </c>
      <c r="L207" t="s">
        <v>50</v>
      </c>
      <c r="M207" t="s">
        <v>51</v>
      </c>
      <c r="N20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07" t="e">
        <f>VLOOKUP(TableOMP[[#This Row],[Label]],TableAvg[],2,FALSE)</f>
        <v>#N/A</v>
      </c>
      <c r="P207" t="e">
        <f>VLOOKUP(TableOMP[[#This Row],[Label]],TableAvg[],3,FALSE)</f>
        <v>#N/A</v>
      </c>
      <c r="Q207" t="e">
        <f>TableOMP[[#This Row],[Avg]]-$U$2*TableOMP[[#This Row],[StdDev]]</f>
        <v>#N/A</v>
      </c>
      <c r="R207" t="e">
        <f>TableOMP[[#This Row],[Avg]]+$U$2*TableOMP[[#This Row],[StdDev]]</f>
        <v>#N/A</v>
      </c>
      <c r="S207" t="e">
        <f>IF(AND(TableOMP[[#This Row],[total_time]]&gt;=TableOMP[[#This Row],[Low]], TableOMP[[#This Row],[total_time]]&lt;=TableOMP[[#This Row],[High]]),1,0)</f>
        <v>#N/A</v>
      </c>
    </row>
    <row r="208" spans="1:19" x14ac:dyDescent="0.25">
      <c r="A208" t="s">
        <v>15</v>
      </c>
      <c r="B208">
        <v>8000</v>
      </c>
      <c r="C208">
        <v>100</v>
      </c>
      <c r="D208">
        <v>100000</v>
      </c>
      <c r="E208">
        <v>4</v>
      </c>
      <c r="F208">
        <v>1</v>
      </c>
      <c r="G208">
        <v>30.022054000000001</v>
      </c>
      <c r="H208">
        <v>0.147838</v>
      </c>
      <c r="I208">
        <v>0.207959</v>
      </c>
      <c r="J208">
        <v>6.9320000000000007E-2</v>
      </c>
      <c r="K208" t="str">
        <f t="shared" si="6"/>
        <v>7</v>
      </c>
      <c r="L208" t="s">
        <v>50</v>
      </c>
      <c r="M208" t="s">
        <v>51</v>
      </c>
      <c r="N20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08" t="e">
        <f>VLOOKUP(TableOMP[[#This Row],[Label]],TableAvg[],2,FALSE)</f>
        <v>#N/A</v>
      </c>
      <c r="P208" t="e">
        <f>VLOOKUP(TableOMP[[#This Row],[Label]],TableAvg[],3,FALSE)</f>
        <v>#N/A</v>
      </c>
      <c r="Q208" t="e">
        <f>TableOMP[[#This Row],[Avg]]-$U$2*TableOMP[[#This Row],[StdDev]]</f>
        <v>#N/A</v>
      </c>
      <c r="R208" t="e">
        <f>TableOMP[[#This Row],[Avg]]+$U$2*TableOMP[[#This Row],[StdDev]]</f>
        <v>#N/A</v>
      </c>
      <c r="S208" t="e">
        <f>IF(AND(TableOMP[[#This Row],[total_time]]&gt;=TableOMP[[#This Row],[Low]], TableOMP[[#This Row],[total_time]]&lt;=TableOMP[[#This Row],[High]]),1,0)</f>
        <v>#N/A</v>
      </c>
    </row>
    <row r="209" spans="1:19" x14ac:dyDescent="0.25">
      <c r="A209" t="s">
        <v>15</v>
      </c>
      <c r="B209">
        <v>11314</v>
      </c>
      <c r="C209">
        <v>100</v>
      </c>
      <c r="D209">
        <v>100000</v>
      </c>
      <c r="E209">
        <v>8</v>
      </c>
      <c r="F209">
        <v>1</v>
      </c>
      <c r="G209">
        <v>30.450627999999998</v>
      </c>
      <c r="H209">
        <v>0.26886900000000002</v>
      </c>
      <c r="I209">
        <v>0.98541100000000004</v>
      </c>
      <c r="J209">
        <v>0.14077300000000001</v>
      </c>
      <c r="K209" t="str">
        <f t="shared" si="6"/>
        <v>7</v>
      </c>
      <c r="L209" t="s">
        <v>50</v>
      </c>
      <c r="M209" t="s">
        <v>51</v>
      </c>
      <c r="N20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09" t="e">
        <f>VLOOKUP(TableOMP[[#This Row],[Label]],TableAvg[],2,FALSE)</f>
        <v>#N/A</v>
      </c>
      <c r="P209" t="e">
        <f>VLOOKUP(TableOMP[[#This Row],[Label]],TableAvg[],3,FALSE)</f>
        <v>#N/A</v>
      </c>
      <c r="Q209" t="e">
        <f>TableOMP[[#This Row],[Avg]]-$U$2*TableOMP[[#This Row],[StdDev]]</f>
        <v>#N/A</v>
      </c>
      <c r="R209" t="e">
        <f>TableOMP[[#This Row],[Avg]]+$U$2*TableOMP[[#This Row],[StdDev]]</f>
        <v>#N/A</v>
      </c>
      <c r="S209" t="e">
        <f>IF(AND(TableOMP[[#This Row],[total_time]]&gt;=TableOMP[[#This Row],[Low]], TableOMP[[#This Row],[total_time]]&lt;=TableOMP[[#This Row],[High]]),1,0)</f>
        <v>#N/A</v>
      </c>
    </row>
    <row r="210" spans="1:19" x14ac:dyDescent="0.25">
      <c r="A210" t="s">
        <v>15</v>
      </c>
      <c r="B210">
        <v>16000</v>
      </c>
      <c r="C210">
        <v>100</v>
      </c>
      <c r="D210">
        <v>100000</v>
      </c>
      <c r="E210">
        <v>16</v>
      </c>
      <c r="F210">
        <v>1</v>
      </c>
      <c r="G210">
        <v>30.864125999999999</v>
      </c>
      <c r="H210">
        <v>0.43991999999999998</v>
      </c>
      <c r="I210">
        <v>2.931273</v>
      </c>
      <c r="J210">
        <v>0.19541800000000001</v>
      </c>
      <c r="K210" t="str">
        <f t="shared" si="6"/>
        <v>7</v>
      </c>
      <c r="L210" t="s">
        <v>50</v>
      </c>
      <c r="M210" t="s">
        <v>51</v>
      </c>
      <c r="N2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10" t="e">
        <f>VLOOKUP(TableOMP[[#This Row],[Label]],TableAvg[],2,FALSE)</f>
        <v>#N/A</v>
      </c>
      <c r="P210" t="e">
        <f>VLOOKUP(TableOMP[[#This Row],[Label]],TableAvg[],3,FALSE)</f>
        <v>#N/A</v>
      </c>
      <c r="Q210" t="e">
        <f>TableOMP[[#This Row],[Avg]]-$U$2*TableOMP[[#This Row],[StdDev]]</f>
        <v>#N/A</v>
      </c>
      <c r="R210" t="e">
        <f>TableOMP[[#This Row],[Avg]]+$U$2*TableOMP[[#This Row],[StdDev]]</f>
        <v>#N/A</v>
      </c>
      <c r="S210" t="e">
        <f>IF(AND(TableOMP[[#This Row],[total_time]]&gt;=TableOMP[[#This Row],[Low]], TableOMP[[#This Row],[total_time]]&lt;=TableOMP[[#This Row],[High]]),1,0)</f>
        <v>#N/A</v>
      </c>
    </row>
    <row r="211" spans="1:19" x14ac:dyDescent="0.25">
      <c r="A211" t="s">
        <v>15</v>
      </c>
      <c r="B211">
        <v>22627</v>
      </c>
      <c r="C211">
        <v>100</v>
      </c>
      <c r="D211">
        <v>100000</v>
      </c>
      <c r="E211">
        <v>32</v>
      </c>
      <c r="F211">
        <v>1</v>
      </c>
      <c r="G211">
        <v>30.623556000000001</v>
      </c>
      <c r="H211">
        <v>0.80907799999999996</v>
      </c>
      <c r="I211">
        <v>10.943524999999999</v>
      </c>
      <c r="J211">
        <v>0.35301700000000003</v>
      </c>
      <c r="K211" t="str">
        <f t="shared" si="6"/>
        <v>7</v>
      </c>
      <c r="L211" t="s">
        <v>50</v>
      </c>
      <c r="M211" t="s">
        <v>51</v>
      </c>
      <c r="N21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11" t="e">
        <f>VLOOKUP(TableOMP[[#This Row],[Label]],TableAvg[],2,FALSE)</f>
        <v>#N/A</v>
      </c>
      <c r="P211" t="e">
        <f>VLOOKUP(TableOMP[[#This Row],[Label]],TableAvg[],3,FALSE)</f>
        <v>#N/A</v>
      </c>
      <c r="Q211" t="e">
        <f>TableOMP[[#This Row],[Avg]]-$U$2*TableOMP[[#This Row],[StdDev]]</f>
        <v>#N/A</v>
      </c>
      <c r="R211" t="e">
        <f>TableOMP[[#This Row],[Avg]]+$U$2*TableOMP[[#This Row],[StdDev]]</f>
        <v>#N/A</v>
      </c>
      <c r="S211" t="e">
        <f>IF(AND(TableOMP[[#This Row],[total_time]]&gt;=TableOMP[[#This Row],[Low]], TableOMP[[#This Row],[total_time]]&lt;=TableOMP[[#This Row],[High]]),1,0)</f>
        <v>#N/A</v>
      </c>
    </row>
    <row r="212" spans="1:19" x14ac:dyDescent="0.25">
      <c r="A212" t="s">
        <v>15</v>
      </c>
      <c r="B212">
        <v>32000</v>
      </c>
      <c r="C212">
        <v>100</v>
      </c>
      <c r="D212">
        <v>100000</v>
      </c>
      <c r="E212">
        <v>64</v>
      </c>
      <c r="F212">
        <v>1</v>
      </c>
      <c r="G212">
        <v>34.119886999999999</v>
      </c>
      <c r="H212">
        <v>1.509471</v>
      </c>
      <c r="I212">
        <v>36.581308999999997</v>
      </c>
      <c r="J212">
        <v>0.58065599999999995</v>
      </c>
      <c r="K212" t="str">
        <f t="shared" si="6"/>
        <v>7</v>
      </c>
      <c r="L212" t="s">
        <v>50</v>
      </c>
      <c r="M212" t="s">
        <v>51</v>
      </c>
      <c r="N21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12" t="e">
        <f>VLOOKUP(TableOMP[[#This Row],[Label]],TableAvg[],2,FALSE)</f>
        <v>#N/A</v>
      </c>
      <c r="P212" t="e">
        <f>VLOOKUP(TableOMP[[#This Row],[Label]],TableAvg[],3,FALSE)</f>
        <v>#N/A</v>
      </c>
      <c r="Q212" t="e">
        <f>TableOMP[[#This Row],[Avg]]-$U$2*TableOMP[[#This Row],[StdDev]]</f>
        <v>#N/A</v>
      </c>
      <c r="R212" t="e">
        <f>TableOMP[[#This Row],[Avg]]+$U$2*TableOMP[[#This Row],[StdDev]]</f>
        <v>#N/A</v>
      </c>
      <c r="S212" t="e">
        <f>IF(AND(TableOMP[[#This Row],[total_time]]&gt;=TableOMP[[#This Row],[Low]], TableOMP[[#This Row],[total_time]]&lt;=TableOMP[[#This Row],[High]]),1,0)</f>
        <v>#N/A</v>
      </c>
    </row>
    <row r="213" spans="1:19" x14ac:dyDescent="0.25">
      <c r="A213" t="s">
        <v>15</v>
      </c>
      <c r="B213">
        <v>4000</v>
      </c>
      <c r="C213">
        <v>100</v>
      </c>
      <c r="D213">
        <v>100000</v>
      </c>
      <c r="E213">
        <v>1</v>
      </c>
      <c r="F213">
        <v>1</v>
      </c>
      <c r="G213">
        <v>30.493145999999999</v>
      </c>
      <c r="H213">
        <v>7.5525999999999996E-2</v>
      </c>
      <c r="I213">
        <v>0</v>
      </c>
      <c r="J213">
        <v>0</v>
      </c>
      <c r="K213" t="str">
        <f t="shared" si="6"/>
        <v>7</v>
      </c>
      <c r="L213" t="s">
        <v>50</v>
      </c>
      <c r="M213" t="s">
        <v>51</v>
      </c>
      <c r="N21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213" t="e">
        <f>VLOOKUP(TableOMP[[#This Row],[Label]],TableAvg[],2,FALSE)</f>
        <v>#N/A</v>
      </c>
      <c r="P213" t="e">
        <f>VLOOKUP(TableOMP[[#This Row],[Label]],TableAvg[],3,FALSE)</f>
        <v>#N/A</v>
      </c>
      <c r="Q213" t="e">
        <f>TableOMP[[#This Row],[Avg]]-$U$2*TableOMP[[#This Row],[StdDev]]</f>
        <v>#N/A</v>
      </c>
      <c r="R213" t="e">
        <f>TableOMP[[#This Row],[Avg]]+$U$2*TableOMP[[#This Row],[StdDev]]</f>
        <v>#N/A</v>
      </c>
      <c r="S213" t="e">
        <f>IF(AND(TableOMP[[#This Row],[total_time]]&gt;=TableOMP[[#This Row],[Low]], TableOMP[[#This Row],[total_time]]&lt;=TableOMP[[#This Row],[High]]),1,0)</f>
        <v>#N/A</v>
      </c>
    </row>
    <row r="214" spans="1:19" x14ac:dyDescent="0.25">
      <c r="A214" t="s">
        <v>15</v>
      </c>
      <c r="B214">
        <v>5657</v>
      </c>
      <c r="C214">
        <v>100</v>
      </c>
      <c r="D214">
        <v>100000</v>
      </c>
      <c r="E214">
        <v>2</v>
      </c>
      <c r="F214">
        <v>1</v>
      </c>
      <c r="G214">
        <v>29.952224999999999</v>
      </c>
      <c r="H214">
        <v>0.101297</v>
      </c>
      <c r="I214">
        <v>5.4891000000000002E-2</v>
      </c>
      <c r="J214">
        <v>5.4891000000000002E-2</v>
      </c>
      <c r="K214" t="str">
        <f t="shared" si="6"/>
        <v>7</v>
      </c>
      <c r="L214" t="s">
        <v>50</v>
      </c>
      <c r="M214" t="s">
        <v>51</v>
      </c>
      <c r="N21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14" t="e">
        <f>VLOOKUP(TableOMP[[#This Row],[Label]],TableAvg[],2,FALSE)</f>
        <v>#N/A</v>
      </c>
      <c r="P214" t="e">
        <f>VLOOKUP(TableOMP[[#This Row],[Label]],TableAvg[],3,FALSE)</f>
        <v>#N/A</v>
      </c>
      <c r="Q214" t="e">
        <f>TableOMP[[#This Row],[Avg]]-$U$2*TableOMP[[#This Row],[StdDev]]</f>
        <v>#N/A</v>
      </c>
      <c r="R214" t="e">
        <f>TableOMP[[#This Row],[Avg]]+$U$2*TableOMP[[#This Row],[StdDev]]</f>
        <v>#N/A</v>
      </c>
      <c r="S214" t="e">
        <f>IF(AND(TableOMP[[#This Row],[total_time]]&gt;=TableOMP[[#This Row],[Low]], TableOMP[[#This Row],[total_time]]&lt;=TableOMP[[#This Row],[High]]),1,0)</f>
        <v>#N/A</v>
      </c>
    </row>
    <row r="215" spans="1:19" x14ac:dyDescent="0.25">
      <c r="A215" t="s">
        <v>15</v>
      </c>
      <c r="B215">
        <v>8000</v>
      </c>
      <c r="C215">
        <v>100</v>
      </c>
      <c r="D215">
        <v>100000</v>
      </c>
      <c r="E215">
        <v>4</v>
      </c>
      <c r="F215">
        <v>1</v>
      </c>
      <c r="G215">
        <v>29.971012000000002</v>
      </c>
      <c r="H215">
        <v>0.13955999999999999</v>
      </c>
      <c r="I215">
        <v>0.20563600000000001</v>
      </c>
      <c r="J215">
        <v>6.8544999999999995E-2</v>
      </c>
      <c r="K215" t="str">
        <f t="shared" si="6"/>
        <v>7</v>
      </c>
      <c r="L215" t="s">
        <v>50</v>
      </c>
      <c r="M215" t="s">
        <v>51</v>
      </c>
      <c r="N21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15" t="e">
        <f>VLOOKUP(TableOMP[[#This Row],[Label]],TableAvg[],2,FALSE)</f>
        <v>#N/A</v>
      </c>
      <c r="P215" t="e">
        <f>VLOOKUP(TableOMP[[#This Row],[Label]],TableAvg[],3,FALSE)</f>
        <v>#N/A</v>
      </c>
      <c r="Q215" t="e">
        <f>TableOMP[[#This Row],[Avg]]-$U$2*TableOMP[[#This Row],[StdDev]]</f>
        <v>#N/A</v>
      </c>
      <c r="R215" t="e">
        <f>TableOMP[[#This Row],[Avg]]+$U$2*TableOMP[[#This Row],[StdDev]]</f>
        <v>#N/A</v>
      </c>
      <c r="S215" t="e">
        <f>IF(AND(TableOMP[[#This Row],[total_time]]&gt;=TableOMP[[#This Row],[Low]], TableOMP[[#This Row],[total_time]]&lt;=TableOMP[[#This Row],[High]]),1,0)</f>
        <v>#N/A</v>
      </c>
    </row>
    <row r="216" spans="1:19" x14ac:dyDescent="0.25">
      <c r="A216" t="s">
        <v>15</v>
      </c>
      <c r="B216">
        <v>11314</v>
      </c>
      <c r="C216">
        <v>100</v>
      </c>
      <c r="D216">
        <v>100000</v>
      </c>
      <c r="E216">
        <v>8</v>
      </c>
      <c r="F216">
        <v>1</v>
      </c>
      <c r="G216">
        <v>30.087872999999998</v>
      </c>
      <c r="H216">
        <v>0.25304599999999999</v>
      </c>
      <c r="I216">
        <v>0.85131599999999996</v>
      </c>
      <c r="J216">
        <v>0.121617</v>
      </c>
      <c r="K216" t="str">
        <f t="shared" si="6"/>
        <v>7</v>
      </c>
      <c r="L216" t="s">
        <v>50</v>
      </c>
      <c r="M216" t="s">
        <v>51</v>
      </c>
      <c r="N21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16" t="e">
        <f>VLOOKUP(TableOMP[[#This Row],[Label]],TableAvg[],2,FALSE)</f>
        <v>#N/A</v>
      </c>
      <c r="P216" t="e">
        <f>VLOOKUP(TableOMP[[#This Row],[Label]],TableAvg[],3,FALSE)</f>
        <v>#N/A</v>
      </c>
      <c r="Q216" t="e">
        <f>TableOMP[[#This Row],[Avg]]-$U$2*TableOMP[[#This Row],[StdDev]]</f>
        <v>#N/A</v>
      </c>
      <c r="R216" t="e">
        <f>TableOMP[[#This Row],[Avg]]+$U$2*TableOMP[[#This Row],[StdDev]]</f>
        <v>#N/A</v>
      </c>
      <c r="S216" t="e">
        <f>IF(AND(TableOMP[[#This Row],[total_time]]&gt;=TableOMP[[#This Row],[Low]], TableOMP[[#This Row],[total_time]]&lt;=TableOMP[[#This Row],[High]]),1,0)</f>
        <v>#N/A</v>
      </c>
    </row>
    <row r="217" spans="1:19" x14ac:dyDescent="0.25">
      <c r="A217" t="s">
        <v>15</v>
      </c>
      <c r="B217">
        <v>16000</v>
      </c>
      <c r="C217">
        <v>100</v>
      </c>
      <c r="D217">
        <v>100000</v>
      </c>
      <c r="E217">
        <v>16</v>
      </c>
      <c r="F217">
        <v>1</v>
      </c>
      <c r="G217">
        <v>30.603043</v>
      </c>
      <c r="H217">
        <v>0.42943700000000001</v>
      </c>
      <c r="I217">
        <v>2.9537559999999998</v>
      </c>
      <c r="J217">
        <v>0.19691700000000001</v>
      </c>
      <c r="K217" t="str">
        <f t="shared" si="6"/>
        <v>7</v>
      </c>
      <c r="L217" t="s">
        <v>50</v>
      </c>
      <c r="M217" t="s">
        <v>51</v>
      </c>
      <c r="N21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17" t="e">
        <f>VLOOKUP(TableOMP[[#This Row],[Label]],TableAvg[],2,FALSE)</f>
        <v>#N/A</v>
      </c>
      <c r="P217" t="e">
        <f>VLOOKUP(TableOMP[[#This Row],[Label]],TableAvg[],3,FALSE)</f>
        <v>#N/A</v>
      </c>
      <c r="Q217" t="e">
        <f>TableOMP[[#This Row],[Avg]]-$U$2*TableOMP[[#This Row],[StdDev]]</f>
        <v>#N/A</v>
      </c>
      <c r="R217" t="e">
        <f>TableOMP[[#This Row],[Avg]]+$U$2*TableOMP[[#This Row],[StdDev]]</f>
        <v>#N/A</v>
      </c>
      <c r="S217" t="e">
        <f>IF(AND(TableOMP[[#This Row],[total_time]]&gt;=TableOMP[[#This Row],[Low]], TableOMP[[#This Row],[total_time]]&lt;=TableOMP[[#This Row],[High]]),1,0)</f>
        <v>#N/A</v>
      </c>
    </row>
    <row r="218" spans="1:19" x14ac:dyDescent="0.25">
      <c r="A218" t="s">
        <v>15</v>
      </c>
      <c r="B218">
        <v>22627</v>
      </c>
      <c r="C218">
        <v>100</v>
      </c>
      <c r="D218">
        <v>100000</v>
      </c>
      <c r="E218">
        <v>32</v>
      </c>
      <c r="F218">
        <v>1</v>
      </c>
      <c r="G218">
        <v>29.930599000000001</v>
      </c>
      <c r="H218">
        <v>0.78056700000000001</v>
      </c>
      <c r="I218">
        <v>10.244626</v>
      </c>
      <c r="J218">
        <v>0.33047199999999999</v>
      </c>
      <c r="K218" t="str">
        <f t="shared" si="6"/>
        <v>7</v>
      </c>
      <c r="L218" t="s">
        <v>50</v>
      </c>
      <c r="M218" t="s">
        <v>51</v>
      </c>
      <c r="N21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18" t="e">
        <f>VLOOKUP(TableOMP[[#This Row],[Label]],TableAvg[],2,FALSE)</f>
        <v>#N/A</v>
      </c>
      <c r="P218" t="e">
        <f>VLOOKUP(TableOMP[[#This Row],[Label]],TableAvg[],3,FALSE)</f>
        <v>#N/A</v>
      </c>
      <c r="Q218" t="e">
        <f>TableOMP[[#This Row],[Avg]]-$U$2*TableOMP[[#This Row],[StdDev]]</f>
        <v>#N/A</v>
      </c>
      <c r="R218" t="e">
        <f>TableOMP[[#This Row],[Avg]]+$U$2*TableOMP[[#This Row],[StdDev]]</f>
        <v>#N/A</v>
      </c>
      <c r="S218" t="e">
        <f>IF(AND(TableOMP[[#This Row],[total_time]]&gt;=TableOMP[[#This Row],[Low]], TableOMP[[#This Row],[total_time]]&lt;=TableOMP[[#This Row],[High]]),1,0)</f>
        <v>#N/A</v>
      </c>
    </row>
    <row r="219" spans="1:19" x14ac:dyDescent="0.25">
      <c r="A219" t="s">
        <v>15</v>
      </c>
      <c r="B219">
        <v>32000</v>
      </c>
      <c r="C219">
        <v>100</v>
      </c>
      <c r="D219">
        <v>100000</v>
      </c>
      <c r="E219">
        <v>64</v>
      </c>
      <c r="F219">
        <v>1</v>
      </c>
      <c r="G219">
        <v>33.374986</v>
      </c>
      <c r="H219">
        <v>1.466426</v>
      </c>
      <c r="I219">
        <v>34.907649999999997</v>
      </c>
      <c r="J219">
        <v>0.55408999999999997</v>
      </c>
      <c r="K219" t="str">
        <f t="shared" si="6"/>
        <v>7</v>
      </c>
      <c r="L219" t="s">
        <v>50</v>
      </c>
      <c r="M219" t="s">
        <v>51</v>
      </c>
      <c r="N21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19" t="e">
        <f>VLOOKUP(TableOMP[[#This Row],[Label]],TableAvg[],2,FALSE)</f>
        <v>#N/A</v>
      </c>
      <c r="P219" t="e">
        <f>VLOOKUP(TableOMP[[#This Row],[Label]],TableAvg[],3,FALSE)</f>
        <v>#N/A</v>
      </c>
      <c r="Q219" t="e">
        <f>TableOMP[[#This Row],[Avg]]-$U$2*TableOMP[[#This Row],[StdDev]]</f>
        <v>#N/A</v>
      </c>
      <c r="R219" t="e">
        <f>TableOMP[[#This Row],[Avg]]+$U$2*TableOMP[[#This Row],[StdDev]]</f>
        <v>#N/A</v>
      </c>
      <c r="S219" t="e">
        <f>IF(AND(TableOMP[[#This Row],[total_time]]&gt;=TableOMP[[#This Row],[Low]], TableOMP[[#This Row],[total_time]]&lt;=TableOMP[[#This Row],[High]]),1,0)</f>
        <v>#N/A</v>
      </c>
    </row>
    <row r="220" spans="1:19" x14ac:dyDescent="0.25">
      <c r="A220" t="s">
        <v>15</v>
      </c>
      <c r="B220">
        <v>4000</v>
      </c>
      <c r="C220">
        <v>100</v>
      </c>
      <c r="D220">
        <v>100000</v>
      </c>
      <c r="E220">
        <v>1</v>
      </c>
      <c r="F220">
        <v>1</v>
      </c>
      <c r="G220">
        <v>30.488060000000001</v>
      </c>
      <c r="H220">
        <v>7.5712000000000002E-2</v>
      </c>
      <c r="I220">
        <v>0</v>
      </c>
      <c r="J220">
        <v>0</v>
      </c>
      <c r="K220" t="str">
        <f t="shared" si="6"/>
        <v>7</v>
      </c>
      <c r="L220" t="s">
        <v>50</v>
      </c>
      <c r="M220" t="s">
        <v>51</v>
      </c>
      <c r="N22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220" t="e">
        <f>VLOOKUP(TableOMP[[#This Row],[Label]],TableAvg[],2,FALSE)</f>
        <v>#N/A</v>
      </c>
      <c r="P220" t="e">
        <f>VLOOKUP(TableOMP[[#This Row],[Label]],TableAvg[],3,FALSE)</f>
        <v>#N/A</v>
      </c>
      <c r="Q220" t="e">
        <f>TableOMP[[#This Row],[Avg]]-$U$2*TableOMP[[#This Row],[StdDev]]</f>
        <v>#N/A</v>
      </c>
      <c r="R220" t="e">
        <f>TableOMP[[#This Row],[Avg]]+$U$2*TableOMP[[#This Row],[StdDev]]</f>
        <v>#N/A</v>
      </c>
      <c r="S220" t="e">
        <f>IF(AND(TableOMP[[#This Row],[total_time]]&gt;=TableOMP[[#This Row],[Low]], TableOMP[[#This Row],[total_time]]&lt;=TableOMP[[#This Row],[High]]),1,0)</f>
        <v>#N/A</v>
      </c>
    </row>
    <row r="221" spans="1:19" x14ac:dyDescent="0.25">
      <c r="A221" t="s">
        <v>15</v>
      </c>
      <c r="B221">
        <v>5657</v>
      </c>
      <c r="C221">
        <v>100</v>
      </c>
      <c r="D221">
        <v>100000</v>
      </c>
      <c r="E221">
        <v>2</v>
      </c>
      <c r="F221">
        <v>1</v>
      </c>
      <c r="G221">
        <v>29.964229</v>
      </c>
      <c r="H221">
        <v>0.113994</v>
      </c>
      <c r="I221">
        <v>6.5980999999999998E-2</v>
      </c>
      <c r="J221">
        <v>6.5980999999999998E-2</v>
      </c>
      <c r="K221" t="str">
        <f t="shared" si="6"/>
        <v>7</v>
      </c>
      <c r="L221" t="s">
        <v>50</v>
      </c>
      <c r="M221" t="s">
        <v>51</v>
      </c>
      <c r="N22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21" t="e">
        <f>VLOOKUP(TableOMP[[#This Row],[Label]],TableAvg[],2,FALSE)</f>
        <v>#N/A</v>
      </c>
      <c r="P221" t="e">
        <f>VLOOKUP(TableOMP[[#This Row],[Label]],TableAvg[],3,FALSE)</f>
        <v>#N/A</v>
      </c>
      <c r="Q221" t="e">
        <f>TableOMP[[#This Row],[Avg]]-$U$2*TableOMP[[#This Row],[StdDev]]</f>
        <v>#N/A</v>
      </c>
      <c r="R221" t="e">
        <f>TableOMP[[#This Row],[Avg]]+$U$2*TableOMP[[#This Row],[StdDev]]</f>
        <v>#N/A</v>
      </c>
      <c r="S221" t="e">
        <f>IF(AND(TableOMP[[#This Row],[total_time]]&gt;=TableOMP[[#This Row],[Low]], TableOMP[[#This Row],[total_time]]&lt;=TableOMP[[#This Row],[High]]),1,0)</f>
        <v>#N/A</v>
      </c>
    </row>
    <row r="222" spans="1:19" x14ac:dyDescent="0.25">
      <c r="A222" t="s">
        <v>15</v>
      </c>
      <c r="B222">
        <v>8000</v>
      </c>
      <c r="C222">
        <v>100</v>
      </c>
      <c r="D222">
        <v>100000</v>
      </c>
      <c r="E222">
        <v>4</v>
      </c>
      <c r="F222">
        <v>1</v>
      </c>
      <c r="G222">
        <v>30.086860999999999</v>
      </c>
      <c r="H222">
        <v>0.162937</v>
      </c>
      <c r="I222">
        <v>0.26790999999999998</v>
      </c>
      <c r="J222">
        <v>8.9302999999999993E-2</v>
      </c>
      <c r="K222" t="str">
        <f t="shared" si="6"/>
        <v>7</v>
      </c>
      <c r="L222" t="s">
        <v>50</v>
      </c>
      <c r="M222" t="s">
        <v>51</v>
      </c>
      <c r="N22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22" t="e">
        <f>VLOOKUP(TableOMP[[#This Row],[Label]],TableAvg[],2,FALSE)</f>
        <v>#N/A</v>
      </c>
      <c r="P222" t="e">
        <f>VLOOKUP(TableOMP[[#This Row],[Label]],TableAvg[],3,FALSE)</f>
        <v>#N/A</v>
      </c>
      <c r="Q222" t="e">
        <f>TableOMP[[#This Row],[Avg]]-$U$2*TableOMP[[#This Row],[StdDev]]</f>
        <v>#N/A</v>
      </c>
      <c r="R222" t="e">
        <f>TableOMP[[#This Row],[Avg]]+$U$2*TableOMP[[#This Row],[StdDev]]</f>
        <v>#N/A</v>
      </c>
      <c r="S222" t="e">
        <f>IF(AND(TableOMP[[#This Row],[total_time]]&gt;=TableOMP[[#This Row],[Low]], TableOMP[[#This Row],[total_time]]&lt;=TableOMP[[#This Row],[High]]),1,0)</f>
        <v>#N/A</v>
      </c>
    </row>
    <row r="223" spans="1:19" x14ac:dyDescent="0.25">
      <c r="A223" t="s">
        <v>15</v>
      </c>
      <c r="B223">
        <v>11314</v>
      </c>
      <c r="C223">
        <v>100</v>
      </c>
      <c r="D223">
        <v>100000</v>
      </c>
      <c r="E223">
        <v>8</v>
      </c>
      <c r="F223">
        <v>1</v>
      </c>
      <c r="G223">
        <v>29.978954999999999</v>
      </c>
      <c r="H223">
        <v>0.257521</v>
      </c>
      <c r="I223">
        <v>0.90163499999999996</v>
      </c>
      <c r="J223">
        <v>0.128805</v>
      </c>
      <c r="K223" t="str">
        <f t="shared" si="6"/>
        <v>7</v>
      </c>
      <c r="L223" t="s">
        <v>50</v>
      </c>
      <c r="M223" t="s">
        <v>51</v>
      </c>
      <c r="N22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23" t="e">
        <f>VLOOKUP(TableOMP[[#This Row],[Label]],TableAvg[],2,FALSE)</f>
        <v>#N/A</v>
      </c>
      <c r="P223" t="e">
        <f>VLOOKUP(TableOMP[[#This Row],[Label]],TableAvg[],3,FALSE)</f>
        <v>#N/A</v>
      </c>
      <c r="Q223" t="e">
        <f>TableOMP[[#This Row],[Avg]]-$U$2*TableOMP[[#This Row],[StdDev]]</f>
        <v>#N/A</v>
      </c>
      <c r="R223" t="e">
        <f>TableOMP[[#This Row],[Avg]]+$U$2*TableOMP[[#This Row],[StdDev]]</f>
        <v>#N/A</v>
      </c>
      <c r="S223" t="e">
        <f>IF(AND(TableOMP[[#This Row],[total_time]]&gt;=TableOMP[[#This Row],[Low]], TableOMP[[#This Row],[total_time]]&lt;=TableOMP[[#This Row],[High]]),1,0)</f>
        <v>#N/A</v>
      </c>
    </row>
    <row r="224" spans="1:19" x14ac:dyDescent="0.25">
      <c r="A224" t="s">
        <v>15</v>
      </c>
      <c r="B224">
        <v>16000</v>
      </c>
      <c r="C224">
        <v>100</v>
      </c>
      <c r="D224">
        <v>100000</v>
      </c>
      <c r="E224">
        <v>16</v>
      </c>
      <c r="F224">
        <v>1</v>
      </c>
      <c r="G224">
        <v>30.650715999999999</v>
      </c>
      <c r="H224">
        <v>0.42651099999999997</v>
      </c>
      <c r="I224">
        <v>2.9047290000000001</v>
      </c>
      <c r="J224">
        <v>0.19364899999999999</v>
      </c>
      <c r="K224" t="str">
        <f t="shared" si="6"/>
        <v>7</v>
      </c>
      <c r="L224" t="s">
        <v>50</v>
      </c>
      <c r="M224" t="s">
        <v>51</v>
      </c>
      <c r="N224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24" t="e">
        <f>VLOOKUP(TableOMP[[#This Row],[Label]],TableAvg[],2,FALSE)</f>
        <v>#N/A</v>
      </c>
      <c r="P224" t="e">
        <f>VLOOKUP(TableOMP[[#This Row],[Label]],TableAvg[],3,FALSE)</f>
        <v>#N/A</v>
      </c>
      <c r="Q224" t="e">
        <f>TableOMP[[#This Row],[Avg]]-$U$2*TableOMP[[#This Row],[StdDev]]</f>
        <v>#N/A</v>
      </c>
      <c r="R224" t="e">
        <f>TableOMP[[#This Row],[Avg]]+$U$2*TableOMP[[#This Row],[StdDev]]</f>
        <v>#N/A</v>
      </c>
      <c r="S224" t="e">
        <f>IF(AND(TableOMP[[#This Row],[total_time]]&gt;=TableOMP[[#This Row],[Low]], TableOMP[[#This Row],[total_time]]&lt;=TableOMP[[#This Row],[High]]),1,0)</f>
        <v>#N/A</v>
      </c>
    </row>
    <row r="225" spans="1:19" x14ac:dyDescent="0.25">
      <c r="A225" t="s">
        <v>15</v>
      </c>
      <c r="B225">
        <v>22627</v>
      </c>
      <c r="C225">
        <v>100</v>
      </c>
      <c r="D225">
        <v>100000</v>
      </c>
      <c r="E225">
        <v>32</v>
      </c>
      <c r="F225">
        <v>1</v>
      </c>
      <c r="G225">
        <v>29.980301999999998</v>
      </c>
      <c r="H225">
        <v>0.76295800000000003</v>
      </c>
      <c r="I225">
        <v>9.4297000000000004</v>
      </c>
      <c r="J225">
        <v>0.30418400000000001</v>
      </c>
      <c r="K225" t="str">
        <f t="shared" si="6"/>
        <v>7</v>
      </c>
      <c r="L225" t="s">
        <v>50</v>
      </c>
      <c r="M225" t="s">
        <v>51</v>
      </c>
      <c r="N225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25" t="e">
        <f>VLOOKUP(TableOMP[[#This Row],[Label]],TableAvg[],2,FALSE)</f>
        <v>#N/A</v>
      </c>
      <c r="P225" t="e">
        <f>VLOOKUP(TableOMP[[#This Row],[Label]],TableAvg[],3,FALSE)</f>
        <v>#N/A</v>
      </c>
      <c r="Q225" t="e">
        <f>TableOMP[[#This Row],[Avg]]-$U$2*TableOMP[[#This Row],[StdDev]]</f>
        <v>#N/A</v>
      </c>
      <c r="R225" t="e">
        <f>TableOMP[[#This Row],[Avg]]+$U$2*TableOMP[[#This Row],[StdDev]]</f>
        <v>#N/A</v>
      </c>
      <c r="S225" t="e">
        <f>IF(AND(TableOMP[[#This Row],[total_time]]&gt;=TableOMP[[#This Row],[Low]], TableOMP[[#This Row],[total_time]]&lt;=TableOMP[[#This Row],[High]]),1,0)</f>
        <v>#N/A</v>
      </c>
    </row>
    <row r="226" spans="1:19" x14ac:dyDescent="0.25">
      <c r="A226" t="s">
        <v>15</v>
      </c>
      <c r="B226">
        <v>32000</v>
      </c>
      <c r="C226">
        <v>100</v>
      </c>
      <c r="D226">
        <v>100000</v>
      </c>
      <c r="E226">
        <v>64</v>
      </c>
      <c r="F226">
        <v>1</v>
      </c>
      <c r="G226">
        <v>33.467987000000001</v>
      </c>
      <c r="H226">
        <v>1.50972</v>
      </c>
      <c r="I226">
        <v>38.030653999999998</v>
      </c>
      <c r="J226">
        <v>0.603661</v>
      </c>
      <c r="K226" t="str">
        <f t="shared" si="6"/>
        <v>7</v>
      </c>
      <c r="L226" t="s">
        <v>50</v>
      </c>
      <c r="M226" t="s">
        <v>51</v>
      </c>
      <c r="N226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26" t="e">
        <f>VLOOKUP(TableOMP[[#This Row],[Label]],TableAvg[],2,FALSE)</f>
        <v>#N/A</v>
      </c>
      <c r="P226" t="e">
        <f>VLOOKUP(TableOMP[[#This Row],[Label]],TableAvg[],3,FALSE)</f>
        <v>#N/A</v>
      </c>
      <c r="Q226" t="e">
        <f>TableOMP[[#This Row],[Avg]]-$U$2*TableOMP[[#This Row],[StdDev]]</f>
        <v>#N/A</v>
      </c>
      <c r="R226" t="e">
        <f>TableOMP[[#This Row],[Avg]]+$U$2*TableOMP[[#This Row],[StdDev]]</f>
        <v>#N/A</v>
      </c>
      <c r="S226" t="e">
        <f>IF(AND(TableOMP[[#This Row],[total_time]]&gt;=TableOMP[[#This Row],[Low]], TableOMP[[#This Row],[total_time]]&lt;=TableOMP[[#This Row],[High]]),1,0)</f>
        <v>#N/A</v>
      </c>
    </row>
    <row r="227" spans="1:19" x14ac:dyDescent="0.25">
      <c r="A227" t="s">
        <v>15</v>
      </c>
      <c r="B227">
        <v>4000</v>
      </c>
      <c r="C227">
        <v>100</v>
      </c>
      <c r="D227">
        <v>100000</v>
      </c>
      <c r="E227">
        <v>1</v>
      </c>
      <c r="F227">
        <v>1</v>
      </c>
      <c r="G227">
        <v>30.595358999999998</v>
      </c>
      <c r="H227">
        <v>0.163217</v>
      </c>
      <c r="I227">
        <v>0</v>
      </c>
      <c r="J227">
        <v>0</v>
      </c>
      <c r="K227" t="str">
        <f t="shared" si="6"/>
        <v>7</v>
      </c>
      <c r="L227" t="s">
        <v>50</v>
      </c>
      <c r="M227" t="s">
        <v>51</v>
      </c>
      <c r="N227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227" t="e">
        <f>VLOOKUP(TableOMP[[#This Row],[Label]],TableAvg[],2,FALSE)</f>
        <v>#N/A</v>
      </c>
      <c r="P227" t="e">
        <f>VLOOKUP(TableOMP[[#This Row],[Label]],TableAvg[],3,FALSE)</f>
        <v>#N/A</v>
      </c>
      <c r="Q227" t="e">
        <f>TableOMP[[#This Row],[Avg]]-$U$2*TableOMP[[#This Row],[StdDev]]</f>
        <v>#N/A</v>
      </c>
      <c r="R227" t="e">
        <f>TableOMP[[#This Row],[Avg]]+$U$2*TableOMP[[#This Row],[StdDev]]</f>
        <v>#N/A</v>
      </c>
      <c r="S227" t="e">
        <f>IF(AND(TableOMP[[#This Row],[total_time]]&gt;=TableOMP[[#This Row],[Low]], TableOMP[[#This Row],[total_time]]&lt;=TableOMP[[#This Row],[High]]),1,0)</f>
        <v>#N/A</v>
      </c>
    </row>
    <row r="228" spans="1:19" x14ac:dyDescent="0.25">
      <c r="A228" t="s">
        <v>15</v>
      </c>
      <c r="B228">
        <v>5657</v>
      </c>
      <c r="C228">
        <v>100</v>
      </c>
      <c r="D228">
        <v>100000</v>
      </c>
      <c r="E228">
        <v>2</v>
      </c>
      <c r="F228">
        <v>1</v>
      </c>
      <c r="G228">
        <v>30.026475999999999</v>
      </c>
      <c r="H228">
        <v>0.184587</v>
      </c>
      <c r="I228">
        <v>0.13552</v>
      </c>
      <c r="J228">
        <v>0.13552</v>
      </c>
      <c r="K228" t="str">
        <f t="shared" si="6"/>
        <v>7</v>
      </c>
      <c r="L228" t="s">
        <v>50</v>
      </c>
      <c r="M228" t="s">
        <v>51</v>
      </c>
      <c r="N228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28" t="e">
        <f>VLOOKUP(TableOMP[[#This Row],[Label]],TableAvg[],2,FALSE)</f>
        <v>#N/A</v>
      </c>
      <c r="P228" t="e">
        <f>VLOOKUP(TableOMP[[#This Row],[Label]],TableAvg[],3,FALSE)</f>
        <v>#N/A</v>
      </c>
      <c r="Q228" t="e">
        <f>TableOMP[[#This Row],[Avg]]-$U$2*TableOMP[[#This Row],[StdDev]]</f>
        <v>#N/A</v>
      </c>
      <c r="R228" t="e">
        <f>TableOMP[[#This Row],[Avg]]+$U$2*TableOMP[[#This Row],[StdDev]]</f>
        <v>#N/A</v>
      </c>
      <c r="S228" t="e">
        <f>IF(AND(TableOMP[[#This Row],[total_time]]&gt;=TableOMP[[#This Row],[Low]], TableOMP[[#This Row],[total_time]]&lt;=TableOMP[[#This Row],[High]]),1,0)</f>
        <v>#N/A</v>
      </c>
    </row>
    <row r="229" spans="1:19" x14ac:dyDescent="0.25">
      <c r="A229" t="s">
        <v>15</v>
      </c>
      <c r="B229">
        <v>8000</v>
      </c>
      <c r="C229">
        <v>100</v>
      </c>
      <c r="D229">
        <v>100000</v>
      </c>
      <c r="E229">
        <v>4</v>
      </c>
      <c r="F229">
        <v>1</v>
      </c>
      <c r="G229">
        <v>29.999559999999999</v>
      </c>
      <c r="H229">
        <v>0.157803</v>
      </c>
      <c r="I229">
        <v>0.25718099999999999</v>
      </c>
      <c r="J229">
        <v>8.5726999999999998E-2</v>
      </c>
      <c r="K229" t="str">
        <f t="shared" si="6"/>
        <v>7</v>
      </c>
      <c r="L229" t="s">
        <v>50</v>
      </c>
      <c r="M229" t="s">
        <v>51</v>
      </c>
      <c r="N22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29" t="e">
        <f>VLOOKUP(TableOMP[[#This Row],[Label]],TableAvg[],2,FALSE)</f>
        <v>#N/A</v>
      </c>
      <c r="P229" t="e">
        <f>VLOOKUP(TableOMP[[#This Row],[Label]],TableAvg[],3,FALSE)</f>
        <v>#N/A</v>
      </c>
      <c r="Q229" t="e">
        <f>TableOMP[[#This Row],[Avg]]-$U$2*TableOMP[[#This Row],[StdDev]]</f>
        <v>#N/A</v>
      </c>
      <c r="R229" t="e">
        <f>TableOMP[[#This Row],[Avg]]+$U$2*TableOMP[[#This Row],[StdDev]]</f>
        <v>#N/A</v>
      </c>
      <c r="S229" t="e">
        <f>IF(AND(TableOMP[[#This Row],[total_time]]&gt;=TableOMP[[#This Row],[Low]], TableOMP[[#This Row],[total_time]]&lt;=TableOMP[[#This Row],[High]]),1,0)</f>
        <v>#N/A</v>
      </c>
    </row>
    <row r="230" spans="1:19" x14ac:dyDescent="0.25">
      <c r="A230" t="s">
        <v>15</v>
      </c>
      <c r="B230">
        <v>11314</v>
      </c>
      <c r="C230">
        <v>100</v>
      </c>
      <c r="D230">
        <v>100000</v>
      </c>
      <c r="E230">
        <v>8</v>
      </c>
      <c r="F230">
        <v>1</v>
      </c>
      <c r="G230">
        <v>30.064952999999999</v>
      </c>
      <c r="H230">
        <v>0.25414500000000001</v>
      </c>
      <c r="I230">
        <v>0.86482999999999999</v>
      </c>
      <c r="J230">
        <v>0.123547</v>
      </c>
      <c r="K230" t="str">
        <f t="shared" si="6"/>
        <v>7</v>
      </c>
      <c r="L230" t="s">
        <v>50</v>
      </c>
      <c r="M230" t="s">
        <v>51</v>
      </c>
      <c r="N23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30" t="e">
        <f>VLOOKUP(TableOMP[[#This Row],[Label]],TableAvg[],2,FALSE)</f>
        <v>#N/A</v>
      </c>
      <c r="P230" t="e">
        <f>VLOOKUP(TableOMP[[#This Row],[Label]],TableAvg[],3,FALSE)</f>
        <v>#N/A</v>
      </c>
      <c r="Q230" t="e">
        <f>TableOMP[[#This Row],[Avg]]-$U$2*TableOMP[[#This Row],[StdDev]]</f>
        <v>#N/A</v>
      </c>
      <c r="R230" t="e">
        <f>TableOMP[[#This Row],[Avg]]+$U$2*TableOMP[[#This Row],[StdDev]]</f>
        <v>#N/A</v>
      </c>
      <c r="S230" t="e">
        <f>IF(AND(TableOMP[[#This Row],[total_time]]&gt;=TableOMP[[#This Row],[Low]], TableOMP[[#This Row],[total_time]]&lt;=TableOMP[[#This Row],[High]]),1,0)</f>
        <v>#N/A</v>
      </c>
    </row>
    <row r="231" spans="1:19" x14ac:dyDescent="0.25">
      <c r="A231" t="s">
        <v>15</v>
      </c>
      <c r="B231">
        <v>16000</v>
      </c>
      <c r="C231">
        <v>100</v>
      </c>
      <c r="D231">
        <v>100000</v>
      </c>
      <c r="E231">
        <v>16</v>
      </c>
      <c r="F231">
        <v>1</v>
      </c>
      <c r="G231">
        <v>30.402042000000002</v>
      </c>
      <c r="H231">
        <v>0.41777599999999998</v>
      </c>
      <c r="I231">
        <v>2.7391770000000002</v>
      </c>
      <c r="J231">
        <v>0.182612</v>
      </c>
      <c r="K231" t="str">
        <f t="shared" si="6"/>
        <v>7</v>
      </c>
      <c r="L231" t="s">
        <v>50</v>
      </c>
      <c r="M231" t="s">
        <v>51</v>
      </c>
      <c r="N231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31" t="e">
        <f>VLOOKUP(TableOMP[[#This Row],[Label]],TableAvg[],2,FALSE)</f>
        <v>#N/A</v>
      </c>
      <c r="P231" t="e">
        <f>VLOOKUP(TableOMP[[#This Row],[Label]],TableAvg[],3,FALSE)</f>
        <v>#N/A</v>
      </c>
      <c r="Q231" t="e">
        <f>TableOMP[[#This Row],[Avg]]-$U$2*TableOMP[[#This Row],[StdDev]]</f>
        <v>#N/A</v>
      </c>
      <c r="R231" t="e">
        <f>TableOMP[[#This Row],[Avg]]+$U$2*TableOMP[[#This Row],[StdDev]]</f>
        <v>#N/A</v>
      </c>
      <c r="S231" t="e">
        <f>IF(AND(TableOMP[[#This Row],[total_time]]&gt;=TableOMP[[#This Row],[Low]], TableOMP[[#This Row],[total_time]]&lt;=TableOMP[[#This Row],[High]]),1,0)</f>
        <v>#N/A</v>
      </c>
    </row>
    <row r="232" spans="1:19" x14ac:dyDescent="0.25">
      <c r="A232" t="s">
        <v>15</v>
      </c>
      <c r="B232">
        <v>22627</v>
      </c>
      <c r="C232">
        <v>100</v>
      </c>
      <c r="D232">
        <v>100000</v>
      </c>
      <c r="E232">
        <v>32</v>
      </c>
      <c r="F232">
        <v>1</v>
      </c>
      <c r="G232">
        <v>29.995708</v>
      </c>
      <c r="H232">
        <v>0.76895400000000003</v>
      </c>
      <c r="I232">
        <v>9.7968449999999994</v>
      </c>
      <c r="J232">
        <v>0.316027</v>
      </c>
      <c r="K232" t="str">
        <f t="shared" si="6"/>
        <v>7</v>
      </c>
      <c r="L232" t="s">
        <v>50</v>
      </c>
      <c r="M232" t="s">
        <v>51</v>
      </c>
      <c r="N23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32" t="e">
        <f>VLOOKUP(TableOMP[[#This Row],[Label]],TableAvg[],2,FALSE)</f>
        <v>#N/A</v>
      </c>
      <c r="P232" t="e">
        <f>VLOOKUP(TableOMP[[#This Row],[Label]],TableAvg[],3,FALSE)</f>
        <v>#N/A</v>
      </c>
      <c r="Q232" t="e">
        <f>TableOMP[[#This Row],[Avg]]-$U$2*TableOMP[[#This Row],[StdDev]]</f>
        <v>#N/A</v>
      </c>
      <c r="R232" t="e">
        <f>TableOMP[[#This Row],[Avg]]+$U$2*TableOMP[[#This Row],[StdDev]]</f>
        <v>#N/A</v>
      </c>
      <c r="S232" t="e">
        <f>IF(AND(TableOMP[[#This Row],[total_time]]&gt;=TableOMP[[#This Row],[Low]], TableOMP[[#This Row],[total_time]]&lt;=TableOMP[[#This Row],[High]]),1,0)</f>
        <v>#N/A</v>
      </c>
    </row>
    <row r="233" spans="1:19" x14ac:dyDescent="0.25">
      <c r="A233" t="s">
        <v>15</v>
      </c>
      <c r="B233">
        <v>32000</v>
      </c>
      <c r="C233">
        <v>100</v>
      </c>
      <c r="D233">
        <v>100000</v>
      </c>
      <c r="E233">
        <v>64</v>
      </c>
      <c r="F233">
        <v>1</v>
      </c>
      <c r="G233">
        <v>33.532024</v>
      </c>
      <c r="H233">
        <v>1.5017130000000001</v>
      </c>
      <c r="I233">
        <v>37.227069</v>
      </c>
      <c r="J233">
        <v>0.59090600000000004</v>
      </c>
      <c r="K233" t="str">
        <f t="shared" si="6"/>
        <v>7</v>
      </c>
      <c r="L233" t="s">
        <v>50</v>
      </c>
      <c r="M233" t="s">
        <v>51</v>
      </c>
      <c r="N233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33" t="e">
        <f>VLOOKUP(TableOMP[[#This Row],[Label]],TableAvg[],2,FALSE)</f>
        <v>#N/A</v>
      </c>
      <c r="P233" t="e">
        <f>VLOOKUP(TableOMP[[#This Row],[Label]],TableAvg[],3,FALSE)</f>
        <v>#N/A</v>
      </c>
      <c r="Q233" t="e">
        <f>TableOMP[[#This Row],[Avg]]-$U$2*TableOMP[[#This Row],[StdDev]]</f>
        <v>#N/A</v>
      </c>
      <c r="R233" t="e">
        <f>TableOMP[[#This Row],[Avg]]+$U$2*TableOMP[[#This Row],[StdDev]]</f>
        <v>#N/A</v>
      </c>
      <c r="S233" t="e">
        <f>IF(AND(TableOMP[[#This Row],[total_time]]&gt;=TableOMP[[#This Row],[Low]], TableOMP[[#This Row],[total_time]]&lt;=TableOMP[[#This Row],[High]]),1,0)</f>
        <v>#N/A</v>
      </c>
    </row>
    <row r="234" spans="1:19" x14ac:dyDescent="0.25">
      <c r="A234" t="s">
        <v>15</v>
      </c>
      <c r="B234">
        <v>4000</v>
      </c>
      <c r="C234">
        <v>100</v>
      </c>
      <c r="D234">
        <v>100000</v>
      </c>
      <c r="E234">
        <v>1</v>
      </c>
      <c r="F234">
        <v>64</v>
      </c>
      <c r="G234">
        <v>30.695315000000001</v>
      </c>
      <c r="H234">
        <v>0.19919000000000001</v>
      </c>
      <c r="I234">
        <v>0</v>
      </c>
      <c r="J234">
        <v>0</v>
      </c>
      <c r="K234" s="9" t="str">
        <f>MID(M234,23,1)</f>
        <v>2</v>
      </c>
      <c r="L234" t="s">
        <v>52</v>
      </c>
      <c r="M234" t="s">
        <v>53</v>
      </c>
      <c r="N23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64 1</v>
      </c>
      <c r="O234" s="9" t="e">
        <f>VLOOKUP(TableOMP[[#This Row],[Label]],TableAvg[],2,FALSE)</f>
        <v>#N/A</v>
      </c>
      <c r="P234" s="9" t="e">
        <f>VLOOKUP(TableOMP[[#This Row],[Label]],TableAvg[],3,FALSE)</f>
        <v>#N/A</v>
      </c>
      <c r="Q234" s="9" t="e">
        <f>TableOMP[[#This Row],[Avg]]-$U$2*TableOMP[[#This Row],[StdDev]]</f>
        <v>#N/A</v>
      </c>
      <c r="R234" s="9" t="e">
        <f>TableOMP[[#This Row],[Avg]]+$U$2*TableOMP[[#This Row],[StdDev]]</f>
        <v>#N/A</v>
      </c>
      <c r="S234" s="9" t="e">
        <f>IF(AND(TableOMP[[#This Row],[total_time]]&gt;=TableOMP[[#This Row],[Low]], TableOMP[[#This Row],[total_time]]&lt;=TableOMP[[#This Row],[High]]),1,0)</f>
        <v>#N/A</v>
      </c>
    </row>
    <row r="235" spans="1:19" x14ac:dyDescent="0.25">
      <c r="A235" t="s">
        <v>15</v>
      </c>
      <c r="B235">
        <v>5657</v>
      </c>
      <c r="C235">
        <v>100</v>
      </c>
      <c r="D235">
        <v>100000</v>
      </c>
      <c r="E235">
        <v>2</v>
      </c>
      <c r="F235">
        <v>64</v>
      </c>
      <c r="G235">
        <v>30.136251999999999</v>
      </c>
      <c r="H235">
        <v>0.24726799999999999</v>
      </c>
      <c r="I235">
        <v>0.17208100000000001</v>
      </c>
      <c r="J235">
        <v>0.17208100000000001</v>
      </c>
      <c r="K235" s="9" t="str">
        <f t="shared" ref="K235:K268" si="7">MID(M235,23,1)</f>
        <v>2</v>
      </c>
      <c r="L235" t="s">
        <v>52</v>
      </c>
      <c r="M235" t="s">
        <v>53</v>
      </c>
      <c r="N23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64 2</v>
      </c>
      <c r="O235" s="9" t="e">
        <f>VLOOKUP(TableOMP[[#This Row],[Label]],TableAvg[],2,FALSE)</f>
        <v>#N/A</v>
      </c>
      <c r="P235" s="9" t="e">
        <f>VLOOKUP(TableOMP[[#This Row],[Label]],TableAvg[],3,FALSE)</f>
        <v>#N/A</v>
      </c>
      <c r="Q235" s="9" t="e">
        <f>TableOMP[[#This Row],[Avg]]-$U$2*TableOMP[[#This Row],[StdDev]]</f>
        <v>#N/A</v>
      </c>
      <c r="R235" s="9" t="e">
        <f>TableOMP[[#This Row],[Avg]]+$U$2*TableOMP[[#This Row],[StdDev]]</f>
        <v>#N/A</v>
      </c>
      <c r="S235" s="9" t="e">
        <f>IF(AND(TableOMP[[#This Row],[total_time]]&gt;=TableOMP[[#This Row],[Low]], TableOMP[[#This Row],[total_time]]&lt;=TableOMP[[#This Row],[High]]),1,0)</f>
        <v>#N/A</v>
      </c>
    </row>
    <row r="236" spans="1:19" x14ac:dyDescent="0.25">
      <c r="A236" t="s">
        <v>15</v>
      </c>
      <c r="B236">
        <v>8000</v>
      </c>
      <c r="C236">
        <v>100</v>
      </c>
      <c r="D236">
        <v>100000</v>
      </c>
      <c r="E236">
        <v>4</v>
      </c>
      <c r="F236">
        <v>64</v>
      </c>
      <c r="G236">
        <v>30.183700000000002</v>
      </c>
      <c r="H236">
        <v>0.232872</v>
      </c>
      <c r="I236">
        <v>0.36349900000000002</v>
      </c>
      <c r="J236">
        <v>0.121166</v>
      </c>
      <c r="K236" s="9" t="str">
        <f t="shared" si="7"/>
        <v>2</v>
      </c>
      <c r="L236" t="s">
        <v>52</v>
      </c>
      <c r="M236" t="s">
        <v>53</v>
      </c>
      <c r="N23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64 4</v>
      </c>
      <c r="O236" s="9" t="e">
        <f>VLOOKUP(TableOMP[[#This Row],[Label]],TableAvg[],2,FALSE)</f>
        <v>#N/A</v>
      </c>
      <c r="P236" s="9" t="e">
        <f>VLOOKUP(TableOMP[[#This Row],[Label]],TableAvg[],3,FALSE)</f>
        <v>#N/A</v>
      </c>
      <c r="Q236" s="9" t="e">
        <f>TableOMP[[#This Row],[Avg]]-$U$2*TableOMP[[#This Row],[StdDev]]</f>
        <v>#N/A</v>
      </c>
      <c r="R236" s="9" t="e">
        <f>TableOMP[[#This Row],[Avg]]+$U$2*TableOMP[[#This Row],[StdDev]]</f>
        <v>#N/A</v>
      </c>
      <c r="S236" s="9" t="e">
        <f>IF(AND(TableOMP[[#This Row],[total_time]]&gt;=TableOMP[[#This Row],[Low]], TableOMP[[#This Row],[total_time]]&lt;=TableOMP[[#This Row],[High]]),1,0)</f>
        <v>#N/A</v>
      </c>
    </row>
    <row r="237" spans="1:19" x14ac:dyDescent="0.25">
      <c r="A237" t="s">
        <v>15</v>
      </c>
      <c r="B237">
        <v>11314</v>
      </c>
      <c r="C237">
        <v>100</v>
      </c>
      <c r="D237">
        <v>100000</v>
      </c>
      <c r="E237">
        <v>8</v>
      </c>
      <c r="F237">
        <v>64</v>
      </c>
      <c r="G237">
        <v>30.281435999999999</v>
      </c>
      <c r="H237">
        <v>0.35921999999999998</v>
      </c>
      <c r="I237">
        <v>1.1619809999999999</v>
      </c>
      <c r="J237">
        <v>0.16599700000000001</v>
      </c>
      <c r="K237" s="9" t="str">
        <f t="shared" si="7"/>
        <v>2</v>
      </c>
      <c r="L237" t="s">
        <v>52</v>
      </c>
      <c r="M237" t="s">
        <v>53</v>
      </c>
      <c r="N23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64 8</v>
      </c>
      <c r="O237" s="9" t="e">
        <f>VLOOKUP(TableOMP[[#This Row],[Label]],TableAvg[],2,FALSE)</f>
        <v>#N/A</v>
      </c>
      <c r="P237" s="9" t="e">
        <f>VLOOKUP(TableOMP[[#This Row],[Label]],TableAvg[],3,FALSE)</f>
        <v>#N/A</v>
      </c>
      <c r="Q237" s="9" t="e">
        <f>TableOMP[[#This Row],[Avg]]-$U$2*TableOMP[[#This Row],[StdDev]]</f>
        <v>#N/A</v>
      </c>
      <c r="R237" s="9" t="e">
        <f>TableOMP[[#This Row],[Avg]]+$U$2*TableOMP[[#This Row],[StdDev]]</f>
        <v>#N/A</v>
      </c>
      <c r="S237" s="9" t="e">
        <f>IF(AND(TableOMP[[#This Row],[total_time]]&gt;=TableOMP[[#This Row],[Low]], TableOMP[[#This Row],[total_time]]&lt;=TableOMP[[#This Row],[High]]),1,0)</f>
        <v>#N/A</v>
      </c>
    </row>
    <row r="238" spans="1:19" x14ac:dyDescent="0.25">
      <c r="A238" t="s">
        <v>15</v>
      </c>
      <c r="B238">
        <v>16000</v>
      </c>
      <c r="C238">
        <v>100</v>
      </c>
      <c r="D238">
        <v>100000</v>
      </c>
      <c r="E238">
        <v>16</v>
      </c>
      <c r="F238">
        <v>64</v>
      </c>
      <c r="G238">
        <v>30.250360000000001</v>
      </c>
      <c r="H238">
        <v>0.57313999999999998</v>
      </c>
      <c r="I238">
        <v>4.1775570000000002</v>
      </c>
      <c r="J238">
        <v>0.27850399999999997</v>
      </c>
      <c r="K238" s="9" t="str">
        <f t="shared" si="7"/>
        <v>2</v>
      </c>
      <c r="L238" t="s">
        <v>52</v>
      </c>
      <c r="M238" t="s">
        <v>53</v>
      </c>
      <c r="N23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64 16</v>
      </c>
      <c r="O238" s="9" t="e">
        <f>VLOOKUP(TableOMP[[#This Row],[Label]],TableAvg[],2,FALSE)</f>
        <v>#N/A</v>
      </c>
      <c r="P238" s="9" t="e">
        <f>VLOOKUP(TableOMP[[#This Row],[Label]],TableAvg[],3,FALSE)</f>
        <v>#N/A</v>
      </c>
      <c r="Q238" s="9" t="e">
        <f>TableOMP[[#This Row],[Avg]]-$U$2*TableOMP[[#This Row],[StdDev]]</f>
        <v>#N/A</v>
      </c>
      <c r="R238" s="9" t="e">
        <f>TableOMP[[#This Row],[Avg]]+$U$2*TableOMP[[#This Row],[StdDev]]</f>
        <v>#N/A</v>
      </c>
      <c r="S238" s="9" t="e">
        <f>IF(AND(TableOMP[[#This Row],[total_time]]&gt;=TableOMP[[#This Row],[Low]], TableOMP[[#This Row],[total_time]]&lt;=TableOMP[[#This Row],[High]]),1,0)</f>
        <v>#N/A</v>
      </c>
    </row>
    <row r="239" spans="1:19" x14ac:dyDescent="0.25">
      <c r="A239" t="s">
        <v>15</v>
      </c>
      <c r="B239">
        <v>22627</v>
      </c>
      <c r="C239">
        <v>100</v>
      </c>
      <c r="D239">
        <v>100000</v>
      </c>
      <c r="E239">
        <v>32</v>
      </c>
      <c r="F239">
        <v>64</v>
      </c>
      <c r="G239">
        <v>30.117802000000001</v>
      </c>
      <c r="H239">
        <v>0.91919600000000001</v>
      </c>
      <c r="I239">
        <v>13.133725</v>
      </c>
      <c r="J239">
        <v>0.42366900000000002</v>
      </c>
      <c r="K239" s="9" t="str">
        <f t="shared" si="7"/>
        <v>2</v>
      </c>
      <c r="L239" t="s">
        <v>52</v>
      </c>
      <c r="M239" t="s">
        <v>53</v>
      </c>
      <c r="N23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64 32</v>
      </c>
      <c r="O239" s="9" t="e">
        <f>VLOOKUP(TableOMP[[#This Row],[Label]],TableAvg[],2,FALSE)</f>
        <v>#N/A</v>
      </c>
      <c r="P239" s="9" t="e">
        <f>VLOOKUP(TableOMP[[#This Row],[Label]],TableAvg[],3,FALSE)</f>
        <v>#N/A</v>
      </c>
      <c r="Q239" s="9" t="e">
        <f>TableOMP[[#This Row],[Avg]]-$U$2*TableOMP[[#This Row],[StdDev]]</f>
        <v>#N/A</v>
      </c>
      <c r="R239" s="9" t="e">
        <f>TableOMP[[#This Row],[Avg]]+$U$2*TableOMP[[#This Row],[StdDev]]</f>
        <v>#N/A</v>
      </c>
      <c r="S239" s="9" t="e">
        <f>IF(AND(TableOMP[[#This Row],[total_time]]&gt;=TableOMP[[#This Row],[Low]], TableOMP[[#This Row],[total_time]]&lt;=TableOMP[[#This Row],[High]]),1,0)</f>
        <v>#N/A</v>
      </c>
    </row>
    <row r="240" spans="1:19" x14ac:dyDescent="0.25">
      <c r="A240" t="s">
        <v>15</v>
      </c>
      <c r="B240">
        <v>32000</v>
      </c>
      <c r="C240">
        <v>100</v>
      </c>
      <c r="D240">
        <v>100000</v>
      </c>
      <c r="E240">
        <v>64</v>
      </c>
      <c r="F240">
        <v>64</v>
      </c>
      <c r="G240">
        <v>33.173471999999997</v>
      </c>
      <c r="H240">
        <v>1.6637029999999999</v>
      </c>
      <c r="I240">
        <v>45.703657999999997</v>
      </c>
      <c r="J240">
        <v>0.72545499999999996</v>
      </c>
      <c r="K240" s="9" t="str">
        <f t="shared" si="7"/>
        <v>2</v>
      </c>
      <c r="L240" t="s">
        <v>52</v>
      </c>
      <c r="M240" t="s">
        <v>53</v>
      </c>
      <c r="N24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64 64</v>
      </c>
      <c r="O240" s="9" t="e">
        <f>VLOOKUP(TableOMP[[#This Row],[Label]],TableAvg[],2,FALSE)</f>
        <v>#N/A</v>
      </c>
      <c r="P240" s="9" t="e">
        <f>VLOOKUP(TableOMP[[#This Row],[Label]],TableAvg[],3,FALSE)</f>
        <v>#N/A</v>
      </c>
      <c r="Q240" s="9" t="e">
        <f>TableOMP[[#This Row],[Avg]]-$U$2*TableOMP[[#This Row],[StdDev]]</f>
        <v>#N/A</v>
      </c>
      <c r="R240" s="9" t="e">
        <f>TableOMP[[#This Row],[Avg]]+$U$2*TableOMP[[#This Row],[StdDev]]</f>
        <v>#N/A</v>
      </c>
      <c r="S240" s="9" t="e">
        <f>IF(AND(TableOMP[[#This Row],[total_time]]&gt;=TableOMP[[#This Row],[Low]], TableOMP[[#This Row],[total_time]]&lt;=TableOMP[[#This Row],[High]]),1,0)</f>
        <v>#N/A</v>
      </c>
    </row>
    <row r="241" spans="1:19" x14ac:dyDescent="0.25">
      <c r="A241" t="s">
        <v>15</v>
      </c>
      <c r="B241">
        <v>4000</v>
      </c>
      <c r="C241">
        <v>100</v>
      </c>
      <c r="D241">
        <v>100000</v>
      </c>
      <c r="E241">
        <v>1</v>
      </c>
      <c r="F241">
        <v>64</v>
      </c>
      <c r="G241">
        <v>30.557507000000001</v>
      </c>
      <c r="H241">
        <v>6.4187999999999995E-2</v>
      </c>
      <c r="I241">
        <v>0</v>
      </c>
      <c r="J241">
        <v>0</v>
      </c>
      <c r="K241" s="9" t="str">
        <f t="shared" si="7"/>
        <v>2</v>
      </c>
      <c r="L241" t="s">
        <v>52</v>
      </c>
      <c r="M241" t="s">
        <v>53</v>
      </c>
      <c r="N24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64 1</v>
      </c>
      <c r="O241" s="9" t="e">
        <f>VLOOKUP(TableOMP[[#This Row],[Label]],TableAvg[],2,FALSE)</f>
        <v>#N/A</v>
      </c>
      <c r="P241" s="9" t="e">
        <f>VLOOKUP(TableOMP[[#This Row],[Label]],TableAvg[],3,FALSE)</f>
        <v>#N/A</v>
      </c>
      <c r="Q241" s="9" t="e">
        <f>TableOMP[[#This Row],[Avg]]-$U$2*TableOMP[[#This Row],[StdDev]]</f>
        <v>#N/A</v>
      </c>
      <c r="R241" s="9" t="e">
        <f>TableOMP[[#This Row],[Avg]]+$U$2*TableOMP[[#This Row],[StdDev]]</f>
        <v>#N/A</v>
      </c>
      <c r="S241" s="9" t="e">
        <f>IF(AND(TableOMP[[#This Row],[total_time]]&gt;=TableOMP[[#This Row],[Low]], TableOMP[[#This Row],[total_time]]&lt;=TableOMP[[#This Row],[High]]),1,0)</f>
        <v>#N/A</v>
      </c>
    </row>
    <row r="242" spans="1:19" x14ac:dyDescent="0.25">
      <c r="A242" t="s">
        <v>15</v>
      </c>
      <c r="B242">
        <v>5657</v>
      </c>
      <c r="C242">
        <v>100</v>
      </c>
      <c r="D242">
        <v>100000</v>
      </c>
      <c r="E242">
        <v>2</v>
      </c>
      <c r="F242">
        <v>64</v>
      </c>
      <c r="G242">
        <v>30.035270000000001</v>
      </c>
      <c r="H242">
        <v>0.18419099999999999</v>
      </c>
      <c r="I242">
        <v>0.13411000000000001</v>
      </c>
      <c r="J242">
        <v>0.13411000000000001</v>
      </c>
      <c r="K242" s="9" t="str">
        <f t="shared" si="7"/>
        <v>2</v>
      </c>
      <c r="L242" t="s">
        <v>52</v>
      </c>
      <c r="M242" t="s">
        <v>53</v>
      </c>
      <c r="N24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64 2</v>
      </c>
      <c r="O242" s="9" t="e">
        <f>VLOOKUP(TableOMP[[#This Row],[Label]],TableAvg[],2,FALSE)</f>
        <v>#N/A</v>
      </c>
      <c r="P242" s="9" t="e">
        <f>VLOOKUP(TableOMP[[#This Row],[Label]],TableAvg[],3,FALSE)</f>
        <v>#N/A</v>
      </c>
      <c r="Q242" s="9" t="e">
        <f>TableOMP[[#This Row],[Avg]]-$U$2*TableOMP[[#This Row],[StdDev]]</f>
        <v>#N/A</v>
      </c>
      <c r="R242" s="9" t="e">
        <f>TableOMP[[#This Row],[Avg]]+$U$2*TableOMP[[#This Row],[StdDev]]</f>
        <v>#N/A</v>
      </c>
      <c r="S242" s="9" t="e">
        <f>IF(AND(TableOMP[[#This Row],[total_time]]&gt;=TableOMP[[#This Row],[Low]], TableOMP[[#This Row],[total_time]]&lt;=TableOMP[[#This Row],[High]]),1,0)</f>
        <v>#N/A</v>
      </c>
    </row>
    <row r="243" spans="1:19" x14ac:dyDescent="0.25">
      <c r="A243" t="s">
        <v>15</v>
      </c>
      <c r="B243">
        <v>8000</v>
      </c>
      <c r="C243">
        <v>100</v>
      </c>
      <c r="D243">
        <v>100000</v>
      </c>
      <c r="E243">
        <v>4</v>
      </c>
      <c r="F243">
        <v>64</v>
      </c>
      <c r="G243">
        <v>30.059277000000002</v>
      </c>
      <c r="H243">
        <v>0.17723</v>
      </c>
      <c r="I243">
        <v>0.28131699999999998</v>
      </c>
      <c r="J243">
        <v>9.3771999999999994E-2</v>
      </c>
      <c r="K243" s="9" t="str">
        <f t="shared" si="7"/>
        <v>2</v>
      </c>
      <c r="L243" t="s">
        <v>52</v>
      </c>
      <c r="M243" t="s">
        <v>53</v>
      </c>
      <c r="N24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64 4</v>
      </c>
      <c r="O243" s="9" t="e">
        <f>VLOOKUP(TableOMP[[#This Row],[Label]],TableAvg[],2,FALSE)</f>
        <v>#N/A</v>
      </c>
      <c r="P243" s="9" t="e">
        <f>VLOOKUP(TableOMP[[#This Row],[Label]],TableAvg[],3,FALSE)</f>
        <v>#N/A</v>
      </c>
      <c r="Q243" s="9" t="e">
        <f>TableOMP[[#This Row],[Avg]]-$U$2*TableOMP[[#This Row],[StdDev]]</f>
        <v>#N/A</v>
      </c>
      <c r="R243" s="9" t="e">
        <f>TableOMP[[#This Row],[Avg]]+$U$2*TableOMP[[#This Row],[StdDev]]</f>
        <v>#N/A</v>
      </c>
      <c r="S243" s="9" t="e">
        <f>IF(AND(TableOMP[[#This Row],[total_time]]&gt;=TableOMP[[#This Row],[Low]], TableOMP[[#This Row],[total_time]]&lt;=TableOMP[[#This Row],[High]]),1,0)</f>
        <v>#N/A</v>
      </c>
    </row>
    <row r="244" spans="1:19" x14ac:dyDescent="0.25">
      <c r="A244" t="s">
        <v>15</v>
      </c>
      <c r="B244">
        <v>11314</v>
      </c>
      <c r="C244">
        <v>100</v>
      </c>
      <c r="D244">
        <v>100000</v>
      </c>
      <c r="E244">
        <v>8</v>
      </c>
      <c r="F244">
        <v>64</v>
      </c>
      <c r="G244">
        <v>29.985243000000001</v>
      </c>
      <c r="H244">
        <v>0.25615100000000002</v>
      </c>
      <c r="I244">
        <v>0.85578200000000004</v>
      </c>
      <c r="J244">
        <v>0.122255</v>
      </c>
      <c r="K244" s="9" t="str">
        <f t="shared" si="7"/>
        <v>2</v>
      </c>
      <c r="L244" t="s">
        <v>52</v>
      </c>
      <c r="M244" t="s">
        <v>53</v>
      </c>
      <c r="N24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64 8</v>
      </c>
      <c r="O244" s="9" t="e">
        <f>VLOOKUP(TableOMP[[#This Row],[Label]],TableAvg[],2,FALSE)</f>
        <v>#N/A</v>
      </c>
      <c r="P244" s="9" t="e">
        <f>VLOOKUP(TableOMP[[#This Row],[Label]],TableAvg[],3,FALSE)</f>
        <v>#N/A</v>
      </c>
      <c r="Q244" s="9" t="e">
        <f>TableOMP[[#This Row],[Avg]]-$U$2*TableOMP[[#This Row],[StdDev]]</f>
        <v>#N/A</v>
      </c>
      <c r="R244" s="9" t="e">
        <f>TableOMP[[#This Row],[Avg]]+$U$2*TableOMP[[#This Row],[StdDev]]</f>
        <v>#N/A</v>
      </c>
      <c r="S244" s="9" t="e">
        <f>IF(AND(TableOMP[[#This Row],[total_time]]&gt;=TableOMP[[#This Row],[Low]], TableOMP[[#This Row],[total_time]]&lt;=TableOMP[[#This Row],[High]]),1,0)</f>
        <v>#N/A</v>
      </c>
    </row>
    <row r="245" spans="1:19" x14ac:dyDescent="0.25">
      <c r="A245" t="s">
        <v>15</v>
      </c>
      <c r="B245">
        <v>16000</v>
      </c>
      <c r="C245">
        <v>100</v>
      </c>
      <c r="D245">
        <v>100000</v>
      </c>
      <c r="E245">
        <v>16</v>
      </c>
      <c r="F245">
        <v>64</v>
      </c>
      <c r="G245">
        <v>30.951338</v>
      </c>
      <c r="H245">
        <v>0.47696</v>
      </c>
      <c r="I245">
        <v>3.4605540000000001</v>
      </c>
      <c r="J245">
        <v>0.23070399999999999</v>
      </c>
      <c r="K245" s="9" t="str">
        <f t="shared" si="7"/>
        <v>2</v>
      </c>
      <c r="L245" t="s">
        <v>52</v>
      </c>
      <c r="M245" t="s">
        <v>53</v>
      </c>
      <c r="N24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64 16</v>
      </c>
      <c r="O245" s="9" t="e">
        <f>VLOOKUP(TableOMP[[#This Row],[Label]],TableAvg[],2,FALSE)</f>
        <v>#N/A</v>
      </c>
      <c r="P245" s="9" t="e">
        <f>VLOOKUP(TableOMP[[#This Row],[Label]],TableAvg[],3,FALSE)</f>
        <v>#N/A</v>
      </c>
      <c r="Q245" s="9" t="e">
        <f>TableOMP[[#This Row],[Avg]]-$U$2*TableOMP[[#This Row],[StdDev]]</f>
        <v>#N/A</v>
      </c>
      <c r="R245" s="9" t="e">
        <f>TableOMP[[#This Row],[Avg]]+$U$2*TableOMP[[#This Row],[StdDev]]</f>
        <v>#N/A</v>
      </c>
      <c r="S245" s="9" t="e">
        <f>IF(AND(TableOMP[[#This Row],[total_time]]&gt;=TableOMP[[#This Row],[Low]], TableOMP[[#This Row],[total_time]]&lt;=TableOMP[[#This Row],[High]]),1,0)</f>
        <v>#N/A</v>
      </c>
    </row>
    <row r="246" spans="1:19" x14ac:dyDescent="0.25">
      <c r="A246" t="s">
        <v>15</v>
      </c>
      <c r="B246">
        <v>22627</v>
      </c>
      <c r="C246">
        <v>100</v>
      </c>
      <c r="D246">
        <v>100000</v>
      </c>
      <c r="E246">
        <v>32</v>
      </c>
      <c r="F246">
        <v>64</v>
      </c>
      <c r="G246">
        <v>30.578492000000001</v>
      </c>
      <c r="H246">
        <v>0.775038</v>
      </c>
      <c r="I246">
        <v>9.7575430000000001</v>
      </c>
      <c r="J246">
        <v>0.31475900000000001</v>
      </c>
      <c r="K246" s="9" t="str">
        <f t="shared" si="7"/>
        <v>2</v>
      </c>
      <c r="L246" t="s">
        <v>52</v>
      </c>
      <c r="M246" t="s">
        <v>53</v>
      </c>
      <c r="N24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64 32</v>
      </c>
      <c r="O246" s="9" t="e">
        <f>VLOOKUP(TableOMP[[#This Row],[Label]],TableAvg[],2,FALSE)</f>
        <v>#N/A</v>
      </c>
      <c r="P246" s="9" t="e">
        <f>VLOOKUP(TableOMP[[#This Row],[Label]],TableAvg[],3,FALSE)</f>
        <v>#N/A</v>
      </c>
      <c r="Q246" s="9" t="e">
        <f>TableOMP[[#This Row],[Avg]]-$U$2*TableOMP[[#This Row],[StdDev]]</f>
        <v>#N/A</v>
      </c>
      <c r="R246" s="9" t="e">
        <f>TableOMP[[#This Row],[Avg]]+$U$2*TableOMP[[#This Row],[StdDev]]</f>
        <v>#N/A</v>
      </c>
      <c r="S246" s="9" t="e">
        <f>IF(AND(TableOMP[[#This Row],[total_time]]&gt;=TableOMP[[#This Row],[Low]], TableOMP[[#This Row],[total_time]]&lt;=TableOMP[[#This Row],[High]]),1,0)</f>
        <v>#N/A</v>
      </c>
    </row>
    <row r="247" spans="1:19" x14ac:dyDescent="0.25">
      <c r="A247" t="s">
        <v>15</v>
      </c>
      <c r="B247">
        <v>32000</v>
      </c>
      <c r="C247">
        <v>100</v>
      </c>
      <c r="D247">
        <v>100000</v>
      </c>
      <c r="E247">
        <v>64</v>
      </c>
      <c r="F247">
        <v>64</v>
      </c>
      <c r="G247">
        <v>33.759965000000001</v>
      </c>
      <c r="H247">
        <v>1.5520849999999999</v>
      </c>
      <c r="I247">
        <v>38.029415</v>
      </c>
      <c r="J247">
        <v>0.60364200000000001</v>
      </c>
      <c r="K247" s="9" t="str">
        <f t="shared" si="7"/>
        <v>2</v>
      </c>
      <c r="L247" t="s">
        <v>52</v>
      </c>
      <c r="M247" t="s">
        <v>53</v>
      </c>
      <c r="N24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64 64</v>
      </c>
      <c r="O247" s="9" t="e">
        <f>VLOOKUP(TableOMP[[#This Row],[Label]],TableAvg[],2,FALSE)</f>
        <v>#N/A</v>
      </c>
      <c r="P247" s="9" t="e">
        <f>VLOOKUP(TableOMP[[#This Row],[Label]],TableAvg[],3,FALSE)</f>
        <v>#N/A</v>
      </c>
      <c r="Q247" s="9" t="e">
        <f>TableOMP[[#This Row],[Avg]]-$U$2*TableOMP[[#This Row],[StdDev]]</f>
        <v>#N/A</v>
      </c>
      <c r="R247" s="9" t="e">
        <f>TableOMP[[#This Row],[Avg]]+$U$2*TableOMP[[#This Row],[StdDev]]</f>
        <v>#N/A</v>
      </c>
      <c r="S247" s="9" t="e">
        <f>IF(AND(TableOMP[[#This Row],[total_time]]&gt;=TableOMP[[#This Row],[Low]], TableOMP[[#This Row],[total_time]]&lt;=TableOMP[[#This Row],[High]]),1,0)</f>
        <v>#N/A</v>
      </c>
    </row>
    <row r="248" spans="1:19" x14ac:dyDescent="0.25">
      <c r="A248" t="s">
        <v>15</v>
      </c>
      <c r="B248">
        <v>4000</v>
      </c>
      <c r="C248">
        <v>100</v>
      </c>
      <c r="D248">
        <v>100000</v>
      </c>
      <c r="E248">
        <v>1</v>
      </c>
      <c r="F248">
        <v>64</v>
      </c>
      <c r="G248">
        <v>30.550135999999998</v>
      </c>
      <c r="H248">
        <v>6.1779000000000001E-2</v>
      </c>
      <c r="I248">
        <v>0</v>
      </c>
      <c r="J248">
        <v>0</v>
      </c>
      <c r="K248" s="9" t="str">
        <f t="shared" si="7"/>
        <v>2</v>
      </c>
      <c r="L248" t="s">
        <v>52</v>
      </c>
      <c r="M248" t="s">
        <v>53</v>
      </c>
      <c r="N24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64 1</v>
      </c>
      <c r="O248" s="9" t="e">
        <f>VLOOKUP(TableOMP[[#This Row],[Label]],TableAvg[],2,FALSE)</f>
        <v>#N/A</v>
      </c>
      <c r="P248" s="9" t="e">
        <f>VLOOKUP(TableOMP[[#This Row],[Label]],TableAvg[],3,FALSE)</f>
        <v>#N/A</v>
      </c>
      <c r="Q248" s="9" t="e">
        <f>TableOMP[[#This Row],[Avg]]-$U$2*TableOMP[[#This Row],[StdDev]]</f>
        <v>#N/A</v>
      </c>
      <c r="R248" s="9" t="e">
        <f>TableOMP[[#This Row],[Avg]]+$U$2*TableOMP[[#This Row],[StdDev]]</f>
        <v>#N/A</v>
      </c>
      <c r="S248" s="9" t="e">
        <f>IF(AND(TableOMP[[#This Row],[total_time]]&gt;=TableOMP[[#This Row],[Low]], TableOMP[[#This Row],[total_time]]&lt;=TableOMP[[#This Row],[High]]),1,0)</f>
        <v>#N/A</v>
      </c>
    </row>
    <row r="249" spans="1:19" x14ac:dyDescent="0.25">
      <c r="A249" t="s">
        <v>15</v>
      </c>
      <c r="B249">
        <v>5657</v>
      </c>
      <c r="C249">
        <v>100</v>
      </c>
      <c r="D249">
        <v>100000</v>
      </c>
      <c r="E249">
        <v>2</v>
      </c>
      <c r="F249">
        <v>64</v>
      </c>
      <c r="G249">
        <v>29.969646999999998</v>
      </c>
      <c r="H249">
        <v>0.13161500000000001</v>
      </c>
      <c r="I249">
        <v>8.4420999999999996E-2</v>
      </c>
      <c r="J249">
        <v>8.4420999999999996E-2</v>
      </c>
      <c r="K249" s="9" t="str">
        <f t="shared" si="7"/>
        <v>2</v>
      </c>
      <c r="L249" t="s">
        <v>52</v>
      </c>
      <c r="M249" t="s">
        <v>53</v>
      </c>
      <c r="N24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64 2</v>
      </c>
      <c r="O249" s="9" t="e">
        <f>VLOOKUP(TableOMP[[#This Row],[Label]],TableAvg[],2,FALSE)</f>
        <v>#N/A</v>
      </c>
      <c r="P249" s="9" t="e">
        <f>VLOOKUP(TableOMP[[#This Row],[Label]],TableAvg[],3,FALSE)</f>
        <v>#N/A</v>
      </c>
      <c r="Q249" s="9" t="e">
        <f>TableOMP[[#This Row],[Avg]]-$U$2*TableOMP[[#This Row],[StdDev]]</f>
        <v>#N/A</v>
      </c>
      <c r="R249" s="9" t="e">
        <f>TableOMP[[#This Row],[Avg]]+$U$2*TableOMP[[#This Row],[StdDev]]</f>
        <v>#N/A</v>
      </c>
      <c r="S249" s="9" t="e">
        <f>IF(AND(TableOMP[[#This Row],[total_time]]&gt;=TableOMP[[#This Row],[Low]], TableOMP[[#This Row],[total_time]]&lt;=TableOMP[[#This Row],[High]]),1,0)</f>
        <v>#N/A</v>
      </c>
    </row>
    <row r="250" spans="1:19" x14ac:dyDescent="0.25">
      <c r="A250" t="s">
        <v>15</v>
      </c>
      <c r="B250">
        <v>8000</v>
      </c>
      <c r="C250">
        <v>100</v>
      </c>
      <c r="D250">
        <v>100000</v>
      </c>
      <c r="E250">
        <v>4</v>
      </c>
      <c r="F250">
        <v>64</v>
      </c>
      <c r="G250">
        <v>30.007460999999999</v>
      </c>
      <c r="H250">
        <v>0.17678199999999999</v>
      </c>
      <c r="I250">
        <v>0.288497</v>
      </c>
      <c r="J250">
        <v>9.6166000000000001E-2</v>
      </c>
      <c r="K250" s="9" t="str">
        <f t="shared" si="7"/>
        <v>2</v>
      </c>
      <c r="L250" t="s">
        <v>52</v>
      </c>
      <c r="M250" t="s">
        <v>53</v>
      </c>
      <c r="N25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64 4</v>
      </c>
      <c r="O250" s="9" t="e">
        <f>VLOOKUP(TableOMP[[#This Row],[Label]],TableAvg[],2,FALSE)</f>
        <v>#N/A</v>
      </c>
      <c r="P250" s="9" t="e">
        <f>VLOOKUP(TableOMP[[#This Row],[Label]],TableAvg[],3,FALSE)</f>
        <v>#N/A</v>
      </c>
      <c r="Q250" s="9" t="e">
        <f>TableOMP[[#This Row],[Avg]]-$U$2*TableOMP[[#This Row],[StdDev]]</f>
        <v>#N/A</v>
      </c>
      <c r="R250" s="9" t="e">
        <f>TableOMP[[#This Row],[Avg]]+$U$2*TableOMP[[#This Row],[StdDev]]</f>
        <v>#N/A</v>
      </c>
      <c r="S250" s="9" t="e">
        <f>IF(AND(TableOMP[[#This Row],[total_time]]&gt;=TableOMP[[#This Row],[Low]], TableOMP[[#This Row],[total_time]]&lt;=TableOMP[[#This Row],[High]]),1,0)</f>
        <v>#N/A</v>
      </c>
    </row>
    <row r="251" spans="1:19" x14ac:dyDescent="0.25">
      <c r="A251" t="s">
        <v>15</v>
      </c>
      <c r="B251">
        <v>11314</v>
      </c>
      <c r="C251">
        <v>100</v>
      </c>
      <c r="D251">
        <v>100000</v>
      </c>
      <c r="E251">
        <v>8</v>
      </c>
      <c r="F251">
        <v>64</v>
      </c>
      <c r="G251">
        <v>29.981221000000001</v>
      </c>
      <c r="H251">
        <v>0.26207000000000003</v>
      </c>
      <c r="I251">
        <v>0.86296499999999998</v>
      </c>
      <c r="J251">
        <v>0.123281</v>
      </c>
      <c r="K251" s="9" t="str">
        <f t="shared" si="7"/>
        <v>2</v>
      </c>
      <c r="L251" t="s">
        <v>52</v>
      </c>
      <c r="M251" t="s">
        <v>53</v>
      </c>
      <c r="N25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64 8</v>
      </c>
      <c r="O251" s="9" t="e">
        <f>VLOOKUP(TableOMP[[#This Row],[Label]],TableAvg[],2,FALSE)</f>
        <v>#N/A</v>
      </c>
      <c r="P251" s="9" t="e">
        <f>VLOOKUP(TableOMP[[#This Row],[Label]],TableAvg[],3,FALSE)</f>
        <v>#N/A</v>
      </c>
      <c r="Q251" s="9" t="e">
        <f>TableOMP[[#This Row],[Avg]]-$U$2*TableOMP[[#This Row],[StdDev]]</f>
        <v>#N/A</v>
      </c>
      <c r="R251" s="9" t="e">
        <f>TableOMP[[#This Row],[Avg]]+$U$2*TableOMP[[#This Row],[StdDev]]</f>
        <v>#N/A</v>
      </c>
      <c r="S251" s="9" t="e">
        <f>IF(AND(TableOMP[[#This Row],[total_time]]&gt;=TableOMP[[#This Row],[Low]], TableOMP[[#This Row],[total_time]]&lt;=TableOMP[[#This Row],[High]]),1,0)</f>
        <v>#N/A</v>
      </c>
    </row>
    <row r="252" spans="1:19" x14ac:dyDescent="0.25">
      <c r="A252" t="s">
        <v>15</v>
      </c>
      <c r="B252">
        <v>16000</v>
      </c>
      <c r="C252">
        <v>100</v>
      </c>
      <c r="D252">
        <v>100000</v>
      </c>
      <c r="E252">
        <v>16</v>
      </c>
      <c r="F252">
        <v>64</v>
      </c>
      <c r="G252">
        <v>30.610879000000001</v>
      </c>
      <c r="H252">
        <v>0.42486299999999999</v>
      </c>
      <c r="I252">
        <v>2.7422789999999999</v>
      </c>
      <c r="J252">
        <v>0.18281900000000001</v>
      </c>
      <c r="K252" s="9" t="str">
        <f t="shared" si="7"/>
        <v>2</v>
      </c>
      <c r="L252" t="s">
        <v>52</v>
      </c>
      <c r="M252" t="s">
        <v>53</v>
      </c>
      <c r="N25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64 16</v>
      </c>
      <c r="O252" s="9" t="e">
        <f>VLOOKUP(TableOMP[[#This Row],[Label]],TableAvg[],2,FALSE)</f>
        <v>#N/A</v>
      </c>
      <c r="P252" s="9" t="e">
        <f>VLOOKUP(TableOMP[[#This Row],[Label]],TableAvg[],3,FALSE)</f>
        <v>#N/A</v>
      </c>
      <c r="Q252" s="9" t="e">
        <f>TableOMP[[#This Row],[Avg]]-$U$2*TableOMP[[#This Row],[StdDev]]</f>
        <v>#N/A</v>
      </c>
      <c r="R252" s="9" t="e">
        <f>TableOMP[[#This Row],[Avg]]+$U$2*TableOMP[[#This Row],[StdDev]]</f>
        <v>#N/A</v>
      </c>
      <c r="S252" s="9" t="e">
        <f>IF(AND(TableOMP[[#This Row],[total_time]]&gt;=TableOMP[[#This Row],[Low]], TableOMP[[#This Row],[total_time]]&lt;=TableOMP[[#This Row],[High]]),1,0)</f>
        <v>#N/A</v>
      </c>
    </row>
    <row r="253" spans="1:19" x14ac:dyDescent="0.25">
      <c r="A253" t="s">
        <v>15</v>
      </c>
      <c r="B253">
        <v>22627</v>
      </c>
      <c r="C253">
        <v>100</v>
      </c>
      <c r="D253">
        <v>100000</v>
      </c>
      <c r="E253">
        <v>32</v>
      </c>
      <c r="F253">
        <v>64</v>
      </c>
      <c r="G253">
        <v>30.706925999999999</v>
      </c>
      <c r="H253">
        <v>1.0259879999999999</v>
      </c>
      <c r="I253">
        <v>17.613323000000001</v>
      </c>
      <c r="J253">
        <v>0.56817200000000001</v>
      </c>
      <c r="K253" s="9" t="str">
        <f t="shared" si="7"/>
        <v>2</v>
      </c>
      <c r="L253" t="s">
        <v>52</v>
      </c>
      <c r="M253" t="s">
        <v>53</v>
      </c>
      <c r="N25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64 32</v>
      </c>
      <c r="O253" s="9" t="e">
        <f>VLOOKUP(TableOMP[[#This Row],[Label]],TableAvg[],2,FALSE)</f>
        <v>#N/A</v>
      </c>
      <c r="P253" s="9" t="e">
        <f>VLOOKUP(TableOMP[[#This Row],[Label]],TableAvg[],3,FALSE)</f>
        <v>#N/A</v>
      </c>
      <c r="Q253" s="9" t="e">
        <f>TableOMP[[#This Row],[Avg]]-$U$2*TableOMP[[#This Row],[StdDev]]</f>
        <v>#N/A</v>
      </c>
      <c r="R253" s="9" t="e">
        <f>TableOMP[[#This Row],[Avg]]+$U$2*TableOMP[[#This Row],[StdDev]]</f>
        <v>#N/A</v>
      </c>
      <c r="S253" s="9" t="e">
        <f>IF(AND(TableOMP[[#This Row],[total_time]]&gt;=TableOMP[[#This Row],[Low]], TableOMP[[#This Row],[total_time]]&lt;=TableOMP[[#This Row],[High]]),1,0)</f>
        <v>#N/A</v>
      </c>
    </row>
    <row r="254" spans="1:19" x14ac:dyDescent="0.25">
      <c r="A254" t="s">
        <v>15</v>
      </c>
      <c r="B254">
        <v>32000</v>
      </c>
      <c r="C254">
        <v>100</v>
      </c>
      <c r="D254">
        <v>100000</v>
      </c>
      <c r="E254">
        <v>64</v>
      </c>
      <c r="F254">
        <v>64</v>
      </c>
      <c r="G254">
        <v>34.022924000000003</v>
      </c>
      <c r="H254">
        <v>1.5448219999999999</v>
      </c>
      <c r="I254">
        <v>38.337297999999997</v>
      </c>
      <c r="J254">
        <v>0.60852899999999999</v>
      </c>
      <c r="K254" s="9" t="str">
        <f t="shared" si="7"/>
        <v>2</v>
      </c>
      <c r="L254" t="s">
        <v>52</v>
      </c>
      <c r="M254" t="s">
        <v>53</v>
      </c>
      <c r="N25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64 64</v>
      </c>
      <c r="O254" s="9" t="e">
        <f>VLOOKUP(TableOMP[[#This Row],[Label]],TableAvg[],2,FALSE)</f>
        <v>#N/A</v>
      </c>
      <c r="P254" s="9" t="e">
        <f>VLOOKUP(TableOMP[[#This Row],[Label]],TableAvg[],3,FALSE)</f>
        <v>#N/A</v>
      </c>
      <c r="Q254" s="9" t="e">
        <f>TableOMP[[#This Row],[Avg]]-$U$2*TableOMP[[#This Row],[StdDev]]</f>
        <v>#N/A</v>
      </c>
      <c r="R254" s="9" t="e">
        <f>TableOMP[[#This Row],[Avg]]+$U$2*TableOMP[[#This Row],[StdDev]]</f>
        <v>#N/A</v>
      </c>
      <c r="S254" s="9" t="e">
        <f>IF(AND(TableOMP[[#This Row],[total_time]]&gt;=TableOMP[[#This Row],[Low]], TableOMP[[#This Row],[total_time]]&lt;=TableOMP[[#This Row],[High]]),1,0)</f>
        <v>#N/A</v>
      </c>
    </row>
    <row r="255" spans="1:19" x14ac:dyDescent="0.25">
      <c r="A255" t="s">
        <v>15</v>
      </c>
      <c r="B255">
        <v>4000</v>
      </c>
      <c r="C255">
        <v>100</v>
      </c>
      <c r="D255">
        <v>100000</v>
      </c>
      <c r="E255">
        <v>1</v>
      </c>
      <c r="F255">
        <v>64</v>
      </c>
      <c r="G255">
        <v>30.564162</v>
      </c>
      <c r="H255">
        <v>6.3480999999999996E-2</v>
      </c>
      <c r="I255">
        <v>0</v>
      </c>
      <c r="J255">
        <v>0</v>
      </c>
      <c r="K255" s="9" t="str">
        <f t="shared" si="7"/>
        <v>2</v>
      </c>
      <c r="L255" t="s">
        <v>52</v>
      </c>
      <c r="M255" t="s">
        <v>53</v>
      </c>
      <c r="N25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64 1</v>
      </c>
      <c r="O255" s="9" t="e">
        <f>VLOOKUP(TableOMP[[#This Row],[Label]],TableAvg[],2,FALSE)</f>
        <v>#N/A</v>
      </c>
      <c r="P255" s="9" t="e">
        <f>VLOOKUP(TableOMP[[#This Row],[Label]],TableAvg[],3,FALSE)</f>
        <v>#N/A</v>
      </c>
      <c r="Q255" s="9" t="e">
        <f>TableOMP[[#This Row],[Avg]]-$U$2*TableOMP[[#This Row],[StdDev]]</f>
        <v>#N/A</v>
      </c>
      <c r="R255" s="9" t="e">
        <f>TableOMP[[#This Row],[Avg]]+$U$2*TableOMP[[#This Row],[StdDev]]</f>
        <v>#N/A</v>
      </c>
      <c r="S255" s="9" t="e">
        <f>IF(AND(TableOMP[[#This Row],[total_time]]&gt;=TableOMP[[#This Row],[Low]], TableOMP[[#This Row],[total_time]]&lt;=TableOMP[[#This Row],[High]]),1,0)</f>
        <v>#N/A</v>
      </c>
    </row>
    <row r="256" spans="1:19" x14ac:dyDescent="0.25">
      <c r="A256" t="s">
        <v>15</v>
      </c>
      <c r="B256">
        <v>5657</v>
      </c>
      <c r="C256">
        <v>100</v>
      </c>
      <c r="D256">
        <v>100000</v>
      </c>
      <c r="E256">
        <v>2</v>
      </c>
      <c r="F256">
        <v>64</v>
      </c>
      <c r="G256">
        <v>29.985364000000001</v>
      </c>
      <c r="H256">
        <v>0.13944999999999999</v>
      </c>
      <c r="I256">
        <v>9.1259000000000007E-2</v>
      </c>
      <c r="J256">
        <v>9.1259000000000007E-2</v>
      </c>
      <c r="K256" s="9" t="str">
        <f t="shared" si="7"/>
        <v>2</v>
      </c>
      <c r="L256" t="s">
        <v>52</v>
      </c>
      <c r="M256" t="s">
        <v>53</v>
      </c>
      <c r="N25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64 2</v>
      </c>
      <c r="O256" s="9" t="e">
        <f>VLOOKUP(TableOMP[[#This Row],[Label]],TableAvg[],2,FALSE)</f>
        <v>#N/A</v>
      </c>
      <c r="P256" s="9" t="e">
        <f>VLOOKUP(TableOMP[[#This Row],[Label]],TableAvg[],3,FALSE)</f>
        <v>#N/A</v>
      </c>
      <c r="Q256" s="9" t="e">
        <f>TableOMP[[#This Row],[Avg]]-$U$2*TableOMP[[#This Row],[StdDev]]</f>
        <v>#N/A</v>
      </c>
      <c r="R256" s="9" t="e">
        <f>TableOMP[[#This Row],[Avg]]+$U$2*TableOMP[[#This Row],[StdDev]]</f>
        <v>#N/A</v>
      </c>
      <c r="S256" s="9" t="e">
        <f>IF(AND(TableOMP[[#This Row],[total_time]]&gt;=TableOMP[[#This Row],[Low]], TableOMP[[#This Row],[total_time]]&lt;=TableOMP[[#This Row],[High]]),1,0)</f>
        <v>#N/A</v>
      </c>
    </row>
    <row r="257" spans="1:19" x14ac:dyDescent="0.25">
      <c r="A257" t="s">
        <v>15</v>
      </c>
      <c r="B257">
        <v>8000</v>
      </c>
      <c r="C257">
        <v>100</v>
      </c>
      <c r="D257">
        <v>100000</v>
      </c>
      <c r="E257">
        <v>4</v>
      </c>
      <c r="F257">
        <v>64</v>
      </c>
      <c r="G257">
        <v>29.990645000000001</v>
      </c>
      <c r="H257">
        <v>0.160414</v>
      </c>
      <c r="I257">
        <v>0.251386</v>
      </c>
      <c r="J257">
        <v>8.3794999999999994E-2</v>
      </c>
      <c r="K257" s="9" t="str">
        <f t="shared" si="7"/>
        <v>2</v>
      </c>
      <c r="L257" t="s">
        <v>52</v>
      </c>
      <c r="M257" t="s">
        <v>53</v>
      </c>
      <c r="N25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64 4</v>
      </c>
      <c r="O257" s="9" t="e">
        <f>VLOOKUP(TableOMP[[#This Row],[Label]],TableAvg[],2,FALSE)</f>
        <v>#N/A</v>
      </c>
      <c r="P257" s="9" t="e">
        <f>VLOOKUP(TableOMP[[#This Row],[Label]],TableAvg[],3,FALSE)</f>
        <v>#N/A</v>
      </c>
      <c r="Q257" s="9" t="e">
        <f>TableOMP[[#This Row],[Avg]]-$U$2*TableOMP[[#This Row],[StdDev]]</f>
        <v>#N/A</v>
      </c>
      <c r="R257" s="9" t="e">
        <f>TableOMP[[#This Row],[Avg]]+$U$2*TableOMP[[#This Row],[StdDev]]</f>
        <v>#N/A</v>
      </c>
      <c r="S257" s="9" t="e">
        <f>IF(AND(TableOMP[[#This Row],[total_time]]&gt;=TableOMP[[#This Row],[Low]], TableOMP[[#This Row],[total_time]]&lt;=TableOMP[[#This Row],[High]]),1,0)</f>
        <v>#N/A</v>
      </c>
    </row>
    <row r="258" spans="1:19" x14ac:dyDescent="0.25">
      <c r="A258" t="s">
        <v>15</v>
      </c>
      <c r="B258">
        <v>11314</v>
      </c>
      <c r="C258">
        <v>100</v>
      </c>
      <c r="D258">
        <v>100000</v>
      </c>
      <c r="E258">
        <v>8</v>
      </c>
      <c r="F258">
        <v>64</v>
      </c>
      <c r="G258">
        <v>30.046195000000001</v>
      </c>
      <c r="H258">
        <v>0.261795</v>
      </c>
      <c r="I258">
        <v>0.93420099999999995</v>
      </c>
      <c r="J258">
        <v>0.13345699999999999</v>
      </c>
      <c r="K258" s="9" t="str">
        <f t="shared" si="7"/>
        <v>2</v>
      </c>
      <c r="L258" t="s">
        <v>52</v>
      </c>
      <c r="M258" t="s">
        <v>53</v>
      </c>
      <c r="N25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64 8</v>
      </c>
      <c r="O258" s="9" t="e">
        <f>VLOOKUP(TableOMP[[#This Row],[Label]],TableAvg[],2,FALSE)</f>
        <v>#N/A</v>
      </c>
      <c r="P258" s="9" t="e">
        <f>VLOOKUP(TableOMP[[#This Row],[Label]],TableAvg[],3,FALSE)</f>
        <v>#N/A</v>
      </c>
      <c r="Q258" s="9" t="e">
        <f>TableOMP[[#This Row],[Avg]]-$U$2*TableOMP[[#This Row],[StdDev]]</f>
        <v>#N/A</v>
      </c>
      <c r="R258" s="9" t="e">
        <f>TableOMP[[#This Row],[Avg]]+$U$2*TableOMP[[#This Row],[StdDev]]</f>
        <v>#N/A</v>
      </c>
      <c r="S258" s="9" t="e">
        <f>IF(AND(TableOMP[[#This Row],[total_time]]&gt;=TableOMP[[#This Row],[Low]], TableOMP[[#This Row],[total_time]]&lt;=TableOMP[[#This Row],[High]]),1,0)</f>
        <v>#N/A</v>
      </c>
    </row>
    <row r="259" spans="1:19" x14ac:dyDescent="0.25">
      <c r="A259" t="s">
        <v>15</v>
      </c>
      <c r="B259">
        <v>16000</v>
      </c>
      <c r="C259">
        <v>100</v>
      </c>
      <c r="D259">
        <v>100000</v>
      </c>
      <c r="E259">
        <v>16</v>
      </c>
      <c r="F259">
        <v>64</v>
      </c>
      <c r="G259">
        <v>30.142061000000002</v>
      </c>
      <c r="H259">
        <v>0.44539499999999999</v>
      </c>
      <c r="I259">
        <v>3.1692089999999999</v>
      </c>
      <c r="J259">
        <v>0.211281</v>
      </c>
      <c r="K259" s="9" t="str">
        <f t="shared" si="7"/>
        <v>2</v>
      </c>
      <c r="L259" t="s">
        <v>52</v>
      </c>
      <c r="M259" t="s">
        <v>53</v>
      </c>
      <c r="N25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64 16</v>
      </c>
      <c r="O259" s="9" t="e">
        <f>VLOOKUP(TableOMP[[#This Row],[Label]],TableAvg[],2,FALSE)</f>
        <v>#N/A</v>
      </c>
      <c r="P259" s="9" t="e">
        <f>VLOOKUP(TableOMP[[#This Row],[Label]],TableAvg[],3,FALSE)</f>
        <v>#N/A</v>
      </c>
      <c r="Q259" s="9" t="e">
        <f>TableOMP[[#This Row],[Avg]]-$U$2*TableOMP[[#This Row],[StdDev]]</f>
        <v>#N/A</v>
      </c>
      <c r="R259" s="9" t="e">
        <f>TableOMP[[#This Row],[Avg]]+$U$2*TableOMP[[#This Row],[StdDev]]</f>
        <v>#N/A</v>
      </c>
      <c r="S259" s="9" t="e">
        <f>IF(AND(TableOMP[[#This Row],[total_time]]&gt;=TableOMP[[#This Row],[Low]], TableOMP[[#This Row],[total_time]]&lt;=TableOMP[[#This Row],[High]]),1,0)</f>
        <v>#N/A</v>
      </c>
    </row>
    <row r="260" spans="1:19" x14ac:dyDescent="0.25">
      <c r="A260" t="s">
        <v>15</v>
      </c>
      <c r="B260">
        <v>22627</v>
      </c>
      <c r="C260">
        <v>100</v>
      </c>
      <c r="D260">
        <v>100000</v>
      </c>
      <c r="E260">
        <v>32</v>
      </c>
      <c r="F260">
        <v>64</v>
      </c>
      <c r="G260">
        <v>30.348922000000002</v>
      </c>
      <c r="H260">
        <v>0.771953</v>
      </c>
      <c r="I260">
        <v>9.8171569999999999</v>
      </c>
      <c r="J260">
        <v>0.31668200000000002</v>
      </c>
      <c r="K260" s="9" t="str">
        <f t="shared" si="7"/>
        <v>2</v>
      </c>
      <c r="L260" t="s">
        <v>52</v>
      </c>
      <c r="M260" t="s">
        <v>53</v>
      </c>
      <c r="N26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64 32</v>
      </c>
      <c r="O260" s="9" t="e">
        <f>VLOOKUP(TableOMP[[#This Row],[Label]],TableAvg[],2,FALSE)</f>
        <v>#N/A</v>
      </c>
      <c r="P260" s="9" t="e">
        <f>VLOOKUP(TableOMP[[#This Row],[Label]],TableAvg[],3,FALSE)</f>
        <v>#N/A</v>
      </c>
      <c r="Q260" s="9" t="e">
        <f>TableOMP[[#This Row],[Avg]]-$U$2*TableOMP[[#This Row],[StdDev]]</f>
        <v>#N/A</v>
      </c>
      <c r="R260" s="9" t="e">
        <f>TableOMP[[#This Row],[Avg]]+$U$2*TableOMP[[#This Row],[StdDev]]</f>
        <v>#N/A</v>
      </c>
      <c r="S260" s="9" t="e">
        <f>IF(AND(TableOMP[[#This Row],[total_time]]&gt;=TableOMP[[#This Row],[Low]], TableOMP[[#This Row],[total_time]]&lt;=TableOMP[[#This Row],[High]]),1,0)</f>
        <v>#N/A</v>
      </c>
    </row>
    <row r="261" spans="1:19" x14ac:dyDescent="0.25">
      <c r="A261" t="s">
        <v>15</v>
      </c>
      <c r="B261">
        <v>32000</v>
      </c>
      <c r="C261">
        <v>100</v>
      </c>
      <c r="D261">
        <v>100000</v>
      </c>
      <c r="E261">
        <v>64</v>
      </c>
      <c r="F261">
        <v>64</v>
      </c>
      <c r="G261">
        <v>34.252211000000003</v>
      </c>
      <c r="H261">
        <v>1.511601</v>
      </c>
      <c r="I261">
        <v>39.127071999999998</v>
      </c>
      <c r="J261">
        <v>0.62106499999999998</v>
      </c>
      <c r="K261" s="9" t="str">
        <f t="shared" si="7"/>
        <v>2</v>
      </c>
      <c r="L261" t="s">
        <v>52</v>
      </c>
      <c r="M261" t="s">
        <v>53</v>
      </c>
      <c r="N26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64 64</v>
      </c>
      <c r="O261" s="9" t="e">
        <f>VLOOKUP(TableOMP[[#This Row],[Label]],TableAvg[],2,FALSE)</f>
        <v>#N/A</v>
      </c>
      <c r="P261" s="9" t="e">
        <f>VLOOKUP(TableOMP[[#This Row],[Label]],TableAvg[],3,FALSE)</f>
        <v>#N/A</v>
      </c>
      <c r="Q261" s="9" t="e">
        <f>TableOMP[[#This Row],[Avg]]-$U$2*TableOMP[[#This Row],[StdDev]]</f>
        <v>#N/A</v>
      </c>
      <c r="R261" s="9" t="e">
        <f>TableOMP[[#This Row],[Avg]]+$U$2*TableOMP[[#This Row],[StdDev]]</f>
        <v>#N/A</v>
      </c>
      <c r="S261" s="9" t="e">
        <f>IF(AND(TableOMP[[#This Row],[total_time]]&gt;=TableOMP[[#This Row],[Low]], TableOMP[[#This Row],[total_time]]&lt;=TableOMP[[#This Row],[High]]),1,0)</f>
        <v>#N/A</v>
      </c>
    </row>
    <row r="262" spans="1:19" x14ac:dyDescent="0.25">
      <c r="A262" t="s">
        <v>15</v>
      </c>
      <c r="B262">
        <v>4000</v>
      </c>
      <c r="C262">
        <v>100</v>
      </c>
      <c r="D262">
        <v>100000</v>
      </c>
      <c r="E262">
        <v>1</v>
      </c>
      <c r="F262">
        <v>64</v>
      </c>
      <c r="G262">
        <v>30.565920999999999</v>
      </c>
      <c r="H262">
        <v>6.3844999999999999E-2</v>
      </c>
      <c r="I262">
        <v>0</v>
      </c>
      <c r="J262">
        <v>0</v>
      </c>
      <c r="K262" s="9" t="str">
        <f t="shared" si="7"/>
        <v>2</v>
      </c>
      <c r="L262" t="s">
        <v>52</v>
      </c>
      <c r="M262" t="s">
        <v>53</v>
      </c>
      <c r="N26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64 1</v>
      </c>
      <c r="O262" s="9" t="e">
        <f>VLOOKUP(TableOMP[[#This Row],[Label]],TableAvg[],2,FALSE)</f>
        <v>#N/A</v>
      </c>
      <c r="P262" s="9" t="e">
        <f>VLOOKUP(TableOMP[[#This Row],[Label]],TableAvg[],3,FALSE)</f>
        <v>#N/A</v>
      </c>
      <c r="Q262" s="9" t="e">
        <f>TableOMP[[#This Row],[Avg]]-$U$2*TableOMP[[#This Row],[StdDev]]</f>
        <v>#N/A</v>
      </c>
      <c r="R262" s="9" t="e">
        <f>TableOMP[[#This Row],[Avg]]+$U$2*TableOMP[[#This Row],[StdDev]]</f>
        <v>#N/A</v>
      </c>
      <c r="S262" s="9" t="e">
        <f>IF(AND(TableOMP[[#This Row],[total_time]]&gt;=TableOMP[[#This Row],[Low]], TableOMP[[#This Row],[total_time]]&lt;=TableOMP[[#This Row],[High]]),1,0)</f>
        <v>#N/A</v>
      </c>
    </row>
    <row r="263" spans="1:19" x14ac:dyDescent="0.25">
      <c r="A263" t="s">
        <v>15</v>
      </c>
      <c r="B263">
        <v>5657</v>
      </c>
      <c r="C263">
        <v>100</v>
      </c>
      <c r="D263">
        <v>100000</v>
      </c>
      <c r="E263">
        <v>2</v>
      </c>
      <c r="F263">
        <v>64</v>
      </c>
      <c r="G263">
        <v>29.946285</v>
      </c>
      <c r="H263">
        <v>0.105438</v>
      </c>
      <c r="I263">
        <v>5.7041000000000001E-2</v>
      </c>
      <c r="J263">
        <v>5.7041000000000001E-2</v>
      </c>
      <c r="K263" s="9" t="str">
        <f t="shared" si="7"/>
        <v>2</v>
      </c>
      <c r="L263" t="s">
        <v>52</v>
      </c>
      <c r="M263" t="s">
        <v>53</v>
      </c>
      <c r="N26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64 2</v>
      </c>
      <c r="O263" s="9" t="e">
        <f>VLOOKUP(TableOMP[[#This Row],[Label]],TableAvg[],2,FALSE)</f>
        <v>#N/A</v>
      </c>
      <c r="P263" s="9" t="e">
        <f>VLOOKUP(TableOMP[[#This Row],[Label]],TableAvg[],3,FALSE)</f>
        <v>#N/A</v>
      </c>
      <c r="Q263" s="9" t="e">
        <f>TableOMP[[#This Row],[Avg]]-$U$2*TableOMP[[#This Row],[StdDev]]</f>
        <v>#N/A</v>
      </c>
      <c r="R263" s="9" t="e">
        <f>TableOMP[[#This Row],[Avg]]+$U$2*TableOMP[[#This Row],[StdDev]]</f>
        <v>#N/A</v>
      </c>
      <c r="S263" s="9" t="e">
        <f>IF(AND(TableOMP[[#This Row],[total_time]]&gt;=TableOMP[[#This Row],[Low]], TableOMP[[#This Row],[total_time]]&lt;=TableOMP[[#This Row],[High]]),1,0)</f>
        <v>#N/A</v>
      </c>
    </row>
    <row r="264" spans="1:19" x14ac:dyDescent="0.25">
      <c r="A264" t="s">
        <v>15</v>
      </c>
      <c r="B264">
        <v>8000</v>
      </c>
      <c r="C264">
        <v>100</v>
      </c>
      <c r="D264">
        <v>100000</v>
      </c>
      <c r="E264">
        <v>4</v>
      </c>
      <c r="F264">
        <v>64</v>
      </c>
      <c r="G264">
        <v>30.020129000000001</v>
      </c>
      <c r="H264">
        <v>0.153446</v>
      </c>
      <c r="I264">
        <v>0.23519999999999999</v>
      </c>
      <c r="J264">
        <v>7.8399999999999997E-2</v>
      </c>
      <c r="K264" s="9" t="str">
        <f t="shared" si="7"/>
        <v>2</v>
      </c>
      <c r="L264" t="s">
        <v>52</v>
      </c>
      <c r="M264" t="s">
        <v>53</v>
      </c>
      <c r="N26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64 4</v>
      </c>
      <c r="O264" s="9" t="e">
        <f>VLOOKUP(TableOMP[[#This Row],[Label]],TableAvg[],2,FALSE)</f>
        <v>#N/A</v>
      </c>
      <c r="P264" s="9" t="e">
        <f>VLOOKUP(TableOMP[[#This Row],[Label]],TableAvg[],3,FALSE)</f>
        <v>#N/A</v>
      </c>
      <c r="Q264" s="9" t="e">
        <f>TableOMP[[#This Row],[Avg]]-$U$2*TableOMP[[#This Row],[StdDev]]</f>
        <v>#N/A</v>
      </c>
      <c r="R264" s="9" t="e">
        <f>TableOMP[[#This Row],[Avg]]+$U$2*TableOMP[[#This Row],[StdDev]]</f>
        <v>#N/A</v>
      </c>
      <c r="S264" s="9" t="e">
        <f>IF(AND(TableOMP[[#This Row],[total_time]]&gt;=TableOMP[[#This Row],[Low]], TableOMP[[#This Row],[total_time]]&lt;=TableOMP[[#This Row],[High]]),1,0)</f>
        <v>#N/A</v>
      </c>
    </row>
    <row r="265" spans="1:19" x14ac:dyDescent="0.25">
      <c r="A265" t="s">
        <v>15</v>
      </c>
      <c r="B265">
        <v>11314</v>
      </c>
      <c r="C265">
        <v>100</v>
      </c>
      <c r="D265">
        <v>100000</v>
      </c>
      <c r="E265">
        <v>8</v>
      </c>
      <c r="F265">
        <v>64</v>
      </c>
      <c r="G265">
        <v>30.03511</v>
      </c>
      <c r="H265">
        <v>0.26231100000000002</v>
      </c>
      <c r="I265">
        <v>0.94355100000000003</v>
      </c>
      <c r="J265">
        <v>0.134793</v>
      </c>
      <c r="K265" s="9" t="str">
        <f t="shared" si="7"/>
        <v>2</v>
      </c>
      <c r="L265" t="s">
        <v>52</v>
      </c>
      <c r="M265" t="s">
        <v>53</v>
      </c>
      <c r="N26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64 8</v>
      </c>
      <c r="O265" s="9" t="e">
        <f>VLOOKUP(TableOMP[[#This Row],[Label]],TableAvg[],2,FALSE)</f>
        <v>#N/A</v>
      </c>
      <c r="P265" s="9" t="e">
        <f>VLOOKUP(TableOMP[[#This Row],[Label]],TableAvg[],3,FALSE)</f>
        <v>#N/A</v>
      </c>
      <c r="Q265" s="9" t="e">
        <f>TableOMP[[#This Row],[Avg]]-$U$2*TableOMP[[#This Row],[StdDev]]</f>
        <v>#N/A</v>
      </c>
      <c r="R265" s="9" t="e">
        <f>TableOMP[[#This Row],[Avg]]+$U$2*TableOMP[[#This Row],[StdDev]]</f>
        <v>#N/A</v>
      </c>
      <c r="S265" s="9" t="e">
        <f>IF(AND(TableOMP[[#This Row],[total_time]]&gt;=TableOMP[[#This Row],[Low]], TableOMP[[#This Row],[total_time]]&lt;=TableOMP[[#This Row],[High]]),1,0)</f>
        <v>#N/A</v>
      </c>
    </row>
    <row r="266" spans="1:19" x14ac:dyDescent="0.25">
      <c r="A266" t="s">
        <v>15</v>
      </c>
      <c r="B266">
        <v>16000</v>
      </c>
      <c r="C266">
        <v>100</v>
      </c>
      <c r="D266">
        <v>100000</v>
      </c>
      <c r="E266">
        <v>16</v>
      </c>
      <c r="F266">
        <v>64</v>
      </c>
      <c r="G266">
        <v>30.388414999999998</v>
      </c>
      <c r="H266">
        <v>0.44802999999999998</v>
      </c>
      <c r="I266">
        <v>3.0574840000000001</v>
      </c>
      <c r="J266">
        <v>0.20383200000000001</v>
      </c>
      <c r="K266" s="9" t="str">
        <f t="shared" si="7"/>
        <v>2</v>
      </c>
      <c r="L266" t="s">
        <v>52</v>
      </c>
      <c r="M266" t="s">
        <v>53</v>
      </c>
      <c r="N26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64 16</v>
      </c>
      <c r="O266" s="9" t="e">
        <f>VLOOKUP(TableOMP[[#This Row],[Label]],TableAvg[],2,FALSE)</f>
        <v>#N/A</v>
      </c>
      <c r="P266" s="9" t="e">
        <f>VLOOKUP(TableOMP[[#This Row],[Label]],TableAvg[],3,FALSE)</f>
        <v>#N/A</v>
      </c>
      <c r="Q266" s="9" t="e">
        <f>TableOMP[[#This Row],[Avg]]-$U$2*TableOMP[[#This Row],[StdDev]]</f>
        <v>#N/A</v>
      </c>
      <c r="R266" s="9" t="e">
        <f>TableOMP[[#This Row],[Avg]]+$U$2*TableOMP[[#This Row],[StdDev]]</f>
        <v>#N/A</v>
      </c>
      <c r="S266" s="9" t="e">
        <f>IF(AND(TableOMP[[#This Row],[total_time]]&gt;=TableOMP[[#This Row],[Low]], TableOMP[[#This Row],[total_time]]&lt;=TableOMP[[#This Row],[High]]),1,0)</f>
        <v>#N/A</v>
      </c>
    </row>
    <row r="267" spans="1:19" x14ac:dyDescent="0.25">
      <c r="A267" t="s">
        <v>15</v>
      </c>
      <c r="B267">
        <v>22627</v>
      </c>
      <c r="C267">
        <v>100</v>
      </c>
      <c r="D267">
        <v>100000</v>
      </c>
      <c r="E267">
        <v>32</v>
      </c>
      <c r="F267">
        <v>64</v>
      </c>
      <c r="G267">
        <v>30.746848</v>
      </c>
      <c r="H267">
        <v>0.75804700000000003</v>
      </c>
      <c r="I267">
        <v>9.2960089999999997</v>
      </c>
      <c r="J267">
        <v>0.299871</v>
      </c>
      <c r="K267" s="9" t="str">
        <f t="shared" si="7"/>
        <v>2</v>
      </c>
      <c r="L267" t="s">
        <v>52</v>
      </c>
      <c r="M267" t="s">
        <v>53</v>
      </c>
      <c r="N26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64 32</v>
      </c>
      <c r="O267" s="9" t="e">
        <f>VLOOKUP(TableOMP[[#This Row],[Label]],TableAvg[],2,FALSE)</f>
        <v>#N/A</v>
      </c>
      <c r="P267" s="9" t="e">
        <f>VLOOKUP(TableOMP[[#This Row],[Label]],TableAvg[],3,FALSE)</f>
        <v>#N/A</v>
      </c>
      <c r="Q267" s="9" t="e">
        <f>TableOMP[[#This Row],[Avg]]-$U$2*TableOMP[[#This Row],[StdDev]]</f>
        <v>#N/A</v>
      </c>
      <c r="R267" s="9" t="e">
        <f>TableOMP[[#This Row],[Avg]]+$U$2*TableOMP[[#This Row],[StdDev]]</f>
        <v>#N/A</v>
      </c>
      <c r="S267" s="9" t="e">
        <f>IF(AND(TableOMP[[#This Row],[total_time]]&gt;=TableOMP[[#This Row],[Low]], TableOMP[[#This Row],[total_time]]&lt;=TableOMP[[#This Row],[High]]),1,0)</f>
        <v>#N/A</v>
      </c>
    </row>
    <row r="268" spans="1:19" x14ac:dyDescent="0.25">
      <c r="A268" t="s">
        <v>15</v>
      </c>
      <c r="B268">
        <v>32000</v>
      </c>
      <c r="C268">
        <v>100</v>
      </c>
      <c r="D268">
        <v>100000</v>
      </c>
      <c r="E268">
        <v>64</v>
      </c>
      <c r="F268">
        <v>64</v>
      </c>
      <c r="G268">
        <v>34.056921000000003</v>
      </c>
      <c r="H268">
        <v>1.509307</v>
      </c>
      <c r="I268">
        <v>38.591856999999997</v>
      </c>
      <c r="J268">
        <v>0.61256900000000003</v>
      </c>
      <c r="K268" s="9" t="str">
        <f t="shared" si="7"/>
        <v>2</v>
      </c>
      <c r="L268" t="s">
        <v>52</v>
      </c>
      <c r="M268" t="s">
        <v>53</v>
      </c>
      <c r="N26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64 64</v>
      </c>
      <c r="O268" s="9" t="e">
        <f>VLOOKUP(TableOMP[[#This Row],[Label]],TableAvg[],2,FALSE)</f>
        <v>#N/A</v>
      </c>
      <c r="P268" s="9" t="e">
        <f>VLOOKUP(TableOMP[[#This Row],[Label]],TableAvg[],3,FALSE)</f>
        <v>#N/A</v>
      </c>
      <c r="Q268" s="9" t="e">
        <f>TableOMP[[#This Row],[Avg]]-$U$2*TableOMP[[#This Row],[StdDev]]</f>
        <v>#N/A</v>
      </c>
      <c r="R268" s="9" t="e">
        <f>TableOMP[[#This Row],[Avg]]+$U$2*TableOMP[[#This Row],[StdDev]]</f>
        <v>#N/A</v>
      </c>
      <c r="S268" s="9" t="e">
        <f>IF(AND(TableOMP[[#This Row],[total_time]]&gt;=TableOMP[[#This Row],[Low]], TableOMP[[#This Row],[total_time]]&lt;=TableOMP[[#This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J20"/>
  <sheetViews>
    <sheetView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14.5703125" bestFit="1" customWidth="1"/>
    <col min="4" max="4" width="35.140625" bestFit="1" customWidth="1"/>
    <col min="5" max="5" width="20.5703125" bestFit="1" customWidth="1"/>
    <col min="6" max="6" width="14.5703125" bestFit="1" customWidth="1"/>
    <col min="7" max="7" width="35.140625" bestFit="1" customWidth="1"/>
    <col min="8" max="8" width="20.5703125" bestFit="1" customWidth="1"/>
    <col min="9" max="9" width="14.5703125" bestFit="1" customWidth="1"/>
    <col min="10" max="10" width="35.140625" bestFit="1" customWidth="1"/>
    <col min="11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0" x14ac:dyDescent="0.25">
      <c r="B3" s="1" t="s">
        <v>19</v>
      </c>
    </row>
    <row r="4" spans="1:10" x14ac:dyDescent="0.25">
      <c r="B4">
        <v>1</v>
      </c>
      <c r="H4">
        <v>64</v>
      </c>
    </row>
    <row r="5" spans="1:10" x14ac:dyDescent="0.25">
      <c r="B5" t="s">
        <v>15</v>
      </c>
      <c r="E5" t="s">
        <v>17</v>
      </c>
      <c r="H5" t="s">
        <v>15</v>
      </c>
    </row>
    <row r="6" spans="1:10" x14ac:dyDescent="0.25">
      <c r="A6" s="1" t="s">
        <v>18</v>
      </c>
      <c r="B6" t="s">
        <v>49</v>
      </c>
      <c r="C6" t="s">
        <v>54</v>
      </c>
      <c r="D6" t="s">
        <v>55</v>
      </c>
      <c r="E6" t="s">
        <v>49</v>
      </c>
      <c r="F6" t="s">
        <v>54</v>
      </c>
      <c r="G6" t="s">
        <v>55</v>
      </c>
      <c r="H6" t="s">
        <v>49</v>
      </c>
      <c r="I6" t="s">
        <v>54</v>
      </c>
      <c r="J6" t="s">
        <v>55</v>
      </c>
    </row>
    <row r="7" spans="1:10" x14ac:dyDescent="0.25">
      <c r="A7" s="2">
        <v>4000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3">
        <v>1</v>
      </c>
      <c r="B8" s="9">
        <v>30.525682733333333</v>
      </c>
      <c r="C8" s="9">
        <v>8.9651466666666693E-2</v>
      </c>
      <c r="D8" s="9">
        <v>0</v>
      </c>
      <c r="E8" s="9">
        <v>1.3044579999999999</v>
      </c>
      <c r="F8" s="9">
        <v>1.1535E-2</v>
      </c>
      <c r="G8" s="9">
        <v>0</v>
      </c>
      <c r="H8" s="9">
        <v>30.586608200000001</v>
      </c>
      <c r="I8" s="9">
        <v>9.0496599999999996E-2</v>
      </c>
      <c r="J8" s="9">
        <v>0</v>
      </c>
    </row>
    <row r="9" spans="1:10" x14ac:dyDescent="0.25">
      <c r="A9" s="2">
        <v>5657</v>
      </c>
      <c r="B9" s="9"/>
      <c r="C9" s="9"/>
      <c r="D9" s="9"/>
      <c r="E9" s="9"/>
      <c r="F9" s="9"/>
      <c r="G9" s="9"/>
      <c r="H9" s="9"/>
      <c r="I9" s="9"/>
      <c r="J9" s="9"/>
    </row>
    <row r="10" spans="1:10" x14ac:dyDescent="0.25">
      <c r="A10" s="3">
        <v>2</v>
      </c>
      <c r="B10" s="9">
        <v>29.984817466666662</v>
      </c>
      <c r="C10" s="9">
        <v>0.13769226666666665</v>
      </c>
      <c r="D10" s="9">
        <v>8.8627133333333316E-2</v>
      </c>
      <c r="E10" s="9">
        <v>1.3428761999999999</v>
      </c>
      <c r="F10" s="9">
        <v>4.3709600000000001E-2</v>
      </c>
      <c r="G10" s="9">
        <v>1.4888599999999998E-2</v>
      </c>
      <c r="H10" s="9">
        <v>30.014563599999995</v>
      </c>
      <c r="I10" s="9">
        <v>0.16159240000000002</v>
      </c>
      <c r="J10" s="9">
        <v>0.10778240000000001</v>
      </c>
    </row>
    <row r="11" spans="1:10" x14ac:dyDescent="0.25">
      <c r="A11" s="2">
        <v>8000</v>
      </c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3">
        <v>4</v>
      </c>
      <c r="B12" s="9">
        <v>30.013099</v>
      </c>
      <c r="C12" s="9">
        <v>0.15689253333333336</v>
      </c>
      <c r="D12" s="9">
        <v>8.2925133333333345E-2</v>
      </c>
      <c r="E12" s="9">
        <v>1.4143614</v>
      </c>
      <c r="F12" s="9">
        <v>0.10842880000000002</v>
      </c>
      <c r="G12" s="9">
        <v>1.3549200000000001E-2</v>
      </c>
      <c r="H12" s="9">
        <v>30.052242400000001</v>
      </c>
      <c r="I12" s="9">
        <v>0.1801488</v>
      </c>
      <c r="J12" s="9">
        <v>9.4659799999999988E-2</v>
      </c>
    </row>
    <row r="13" spans="1:10" x14ac:dyDescent="0.25">
      <c r="A13" s="2">
        <v>11314</v>
      </c>
      <c r="B13" s="9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3">
        <v>8</v>
      </c>
      <c r="B14" s="9">
        <v>30.02204166666667</v>
      </c>
      <c r="C14" s="9">
        <v>0.25401326666666668</v>
      </c>
      <c r="D14" s="9">
        <v>0.12267006666666669</v>
      </c>
      <c r="E14" s="9">
        <v>1.4580713999999999</v>
      </c>
      <c r="F14" s="9">
        <v>0.12602859999999999</v>
      </c>
      <c r="G14" s="9">
        <v>1.3897800000000002E-2</v>
      </c>
      <c r="H14" s="9">
        <v>30.065840999999999</v>
      </c>
      <c r="I14" s="9">
        <v>0.28030939999999999</v>
      </c>
      <c r="J14" s="9">
        <v>0.13595660000000001</v>
      </c>
    </row>
    <row r="15" spans="1:10" x14ac:dyDescent="0.25">
      <c r="A15" s="2">
        <v>16000</v>
      </c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5">
      <c r="A16" s="3">
        <v>16</v>
      </c>
      <c r="B16" s="9">
        <v>30.441611533333333</v>
      </c>
      <c r="C16" s="9">
        <v>0.44608013333333341</v>
      </c>
      <c r="D16" s="9">
        <v>0.20134493333333334</v>
      </c>
      <c r="E16" s="9">
        <v>1.6969127999999998</v>
      </c>
      <c r="F16" s="9">
        <v>0.28021639999999998</v>
      </c>
      <c r="G16" s="9">
        <v>2.4098600000000005E-2</v>
      </c>
      <c r="H16" s="9">
        <v>30.468610599999998</v>
      </c>
      <c r="I16" s="9">
        <v>0.47367759999999998</v>
      </c>
      <c r="J16" s="9">
        <v>0.22142800000000001</v>
      </c>
    </row>
    <row r="17" spans="1:10" x14ac:dyDescent="0.25">
      <c r="A17" s="2">
        <v>22627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3">
        <v>32</v>
      </c>
      <c r="B18" s="9">
        <v>30.395613066666666</v>
      </c>
      <c r="C18" s="9">
        <v>0.78387806666666671</v>
      </c>
      <c r="D18" s="9">
        <v>0.3236280666666666</v>
      </c>
      <c r="E18" s="9">
        <v>2.0016759999999998</v>
      </c>
      <c r="F18" s="9">
        <v>0.45579560000000008</v>
      </c>
      <c r="G18" s="9">
        <v>2.3068200000000001E-2</v>
      </c>
      <c r="H18" s="9">
        <v>30.499797999999998</v>
      </c>
      <c r="I18" s="9">
        <v>0.85004440000000003</v>
      </c>
      <c r="J18" s="9">
        <v>0.38463060000000004</v>
      </c>
    </row>
    <row r="19" spans="1:10" x14ac:dyDescent="0.25">
      <c r="A19" s="2">
        <v>32000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3">
        <v>64</v>
      </c>
      <c r="B20" s="9">
        <v>33.595103533333337</v>
      </c>
      <c r="C20" s="9">
        <v>1.4255443999999999</v>
      </c>
      <c r="D20" s="9">
        <v>0.51706633333333329</v>
      </c>
      <c r="E20" s="9">
        <v>2.2612892000000002</v>
      </c>
      <c r="F20" s="9">
        <v>0.90869839999999991</v>
      </c>
      <c r="G20" s="9">
        <v>2.9172799999999999E-2</v>
      </c>
      <c r="H20" s="9">
        <v>33.853098600000003</v>
      </c>
      <c r="I20" s="9">
        <v>1.5563036000000001</v>
      </c>
      <c r="J20" s="9">
        <v>0.63425200000000004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E20"/>
  <sheetViews>
    <sheetView topLeftCell="U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7" bestFit="1" customWidth="1"/>
    <col min="3" max="3" width="12" bestFit="1" customWidth="1"/>
    <col min="4" max="4" width="4.5703125" bestFit="1" customWidth="1"/>
    <col min="5" max="5" width="12" bestFit="1" customWidth="1"/>
    <col min="6" max="6" width="7" bestFit="1" customWidth="1"/>
    <col min="7" max="7" width="11" bestFit="1" customWidth="1"/>
    <col min="8" max="8" width="7.85546875" bestFit="1" customWidth="1"/>
    <col min="9" max="9" width="12" bestFit="1" customWidth="1"/>
    <col min="10" max="10" width="7.85546875" bestFit="1" customWidth="1"/>
    <col min="11" max="11" width="12" bestFit="1" customWidth="1"/>
    <col min="12" max="12" width="7.85546875" bestFit="1" customWidth="1"/>
    <col min="13" max="13" width="12" bestFit="1" customWidth="1"/>
    <col min="14" max="14" width="7.85546875" bestFit="1" customWidth="1"/>
    <col min="15" max="15" width="12" bestFit="1" customWidth="1"/>
    <col min="16" max="16" width="6.85546875" bestFit="1" customWidth="1"/>
    <col min="17" max="17" width="12" bestFit="1" customWidth="1"/>
    <col min="18" max="18" width="6.85546875" bestFit="1" customWidth="1"/>
    <col min="19" max="19" width="12" bestFit="1" customWidth="1"/>
    <col min="20" max="20" width="6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7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.85546875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5" x14ac:dyDescent="0.25">
      <c r="B3" s="1" t="s">
        <v>19</v>
      </c>
    </row>
    <row r="4" spans="1:5" x14ac:dyDescent="0.25">
      <c r="B4" t="s">
        <v>15</v>
      </c>
      <c r="D4" t="s">
        <v>17</v>
      </c>
    </row>
    <row r="5" spans="1:5" x14ac:dyDescent="0.25">
      <c r="B5">
        <v>100000</v>
      </c>
      <c r="D5">
        <v>0</v>
      </c>
    </row>
    <row r="6" spans="1:5" x14ac:dyDescent="0.25">
      <c r="A6" s="1" t="s">
        <v>18</v>
      </c>
      <c r="B6" t="s">
        <v>21</v>
      </c>
      <c r="C6" t="s">
        <v>20</v>
      </c>
      <c r="D6" t="s">
        <v>21</v>
      </c>
      <c r="E6" t="s">
        <v>20</v>
      </c>
    </row>
    <row r="7" spans="1:5" x14ac:dyDescent="0.25">
      <c r="A7" s="2">
        <v>1</v>
      </c>
      <c r="B7" s="5"/>
      <c r="C7" s="9"/>
      <c r="D7" s="5"/>
      <c r="E7" s="9"/>
    </row>
    <row r="8" spans="1:5" x14ac:dyDescent="0.25">
      <c r="A8" s="3">
        <v>4000</v>
      </c>
      <c r="B8" s="5">
        <v>30.540914099999991</v>
      </c>
      <c r="C8" s="9">
        <v>5.7394323051275641E-2</v>
      </c>
      <c r="D8" s="5">
        <v>1.3044579999999999</v>
      </c>
      <c r="E8" s="9">
        <v>1.0530209875707834E-3</v>
      </c>
    </row>
    <row r="9" spans="1:5" x14ac:dyDescent="0.25">
      <c r="A9" s="2">
        <v>2</v>
      </c>
      <c r="B9" s="5"/>
      <c r="C9" s="9"/>
      <c r="D9" s="5"/>
      <c r="E9" s="9"/>
    </row>
    <row r="10" spans="1:5" x14ac:dyDescent="0.25">
      <c r="A10" s="3">
        <v>5657</v>
      </c>
      <c r="B10" s="5">
        <v>29.992254000000003</v>
      </c>
      <c r="C10" s="9">
        <v>6.0695851628754557E-2</v>
      </c>
      <c r="D10" s="5">
        <v>1.3428761999999999</v>
      </c>
      <c r="E10" s="9">
        <v>1.0931910526547831E-2</v>
      </c>
    </row>
    <row r="11" spans="1:5" x14ac:dyDescent="0.25">
      <c r="A11" s="2">
        <v>4</v>
      </c>
      <c r="B11" s="5"/>
      <c r="C11" s="9"/>
      <c r="D11" s="5"/>
      <c r="E11" s="9"/>
    </row>
    <row r="12" spans="1:5" x14ac:dyDescent="0.25">
      <c r="A12" s="3">
        <v>8000</v>
      </c>
      <c r="B12" s="5">
        <v>30.022884849999997</v>
      </c>
      <c r="C12" s="9">
        <v>6.0360651672184754E-2</v>
      </c>
      <c r="D12" s="5">
        <v>1.4143614</v>
      </c>
      <c r="E12" s="9">
        <v>8.0558087669954051E-2</v>
      </c>
    </row>
    <row r="13" spans="1:5" x14ac:dyDescent="0.25">
      <c r="A13" s="2">
        <v>8</v>
      </c>
      <c r="B13" s="5"/>
      <c r="C13" s="9"/>
      <c r="D13" s="5"/>
      <c r="E13" s="9"/>
    </row>
    <row r="14" spans="1:5" x14ac:dyDescent="0.25">
      <c r="A14" s="3">
        <v>11314</v>
      </c>
      <c r="B14" s="5">
        <v>30.032991500000001</v>
      </c>
      <c r="C14" s="9">
        <v>0.16753499901716967</v>
      </c>
      <c r="D14" s="5">
        <v>1.4580713999999999</v>
      </c>
      <c r="E14" s="9">
        <v>7.4850709709682502E-3</v>
      </c>
    </row>
    <row r="15" spans="1:5" x14ac:dyDescent="0.25">
      <c r="A15" s="2">
        <v>16</v>
      </c>
      <c r="B15" s="5"/>
      <c r="C15" s="9"/>
      <c r="D15" s="5"/>
      <c r="E15" s="9"/>
    </row>
    <row r="16" spans="1:5" x14ac:dyDescent="0.25">
      <c r="A16" s="3">
        <v>16000</v>
      </c>
      <c r="B16" s="5">
        <v>30.448361299999998</v>
      </c>
      <c r="C16" s="9">
        <v>0.3092794298189574</v>
      </c>
      <c r="D16" s="5">
        <v>1.6969127999999998</v>
      </c>
      <c r="E16" s="9">
        <v>7.0926082901574192E-2</v>
      </c>
    </row>
    <row r="17" spans="1:5" x14ac:dyDescent="0.25">
      <c r="A17" s="2">
        <v>32</v>
      </c>
      <c r="B17" s="5"/>
      <c r="C17" s="9"/>
      <c r="D17" s="5"/>
      <c r="E17" s="9"/>
    </row>
    <row r="18" spans="1:5" x14ac:dyDescent="0.25">
      <c r="A18" s="3">
        <v>22627</v>
      </c>
      <c r="B18" s="5">
        <v>30.421659299999998</v>
      </c>
      <c r="C18" s="9">
        <v>0.25193912221091708</v>
      </c>
      <c r="D18" s="5">
        <v>2.0016759999999998</v>
      </c>
      <c r="E18" s="9">
        <v>6.7991912413172637E-2</v>
      </c>
    </row>
    <row r="19" spans="1:5" x14ac:dyDescent="0.25">
      <c r="A19" s="2">
        <v>64</v>
      </c>
      <c r="B19" s="5"/>
      <c r="C19" s="9"/>
      <c r="D19" s="5"/>
      <c r="E19" s="9"/>
    </row>
    <row r="20" spans="1:5" x14ac:dyDescent="0.25">
      <c r="A20" s="3">
        <v>32000</v>
      </c>
      <c r="B20" s="5">
        <v>33.659602300000003</v>
      </c>
      <c r="C20" s="9">
        <v>0.44850393834080227</v>
      </c>
      <c r="D20" s="5">
        <v>2.2612892000000002</v>
      </c>
      <c r="E20" s="9">
        <v>3.2750214212418235E-2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topLeftCell="N1" workbookViewId="0">
      <selection activeCell="A6" sqref="A6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4.5703125" bestFit="1" customWidth="1"/>
    <col min="4" max="4" width="7.85546875" bestFit="1" customWidth="1"/>
    <col min="5" max="5" width="7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6" customWidth="1"/>
    <col min="22" max="22" width="22.7109375" style="6" bestFit="1" customWidth="1"/>
    <col min="23" max="24" width="6.5703125" style="6" bestFit="1" customWidth="1"/>
    <col min="25" max="25" width="7" style="6" bestFit="1" customWidth="1"/>
    <col min="26" max="26" width="5.5703125" style="6" bestFit="1" customWidth="1"/>
    <col min="27" max="29" width="6.5703125" style="6" bestFit="1" customWidth="1"/>
    <col min="30" max="30" width="4.5703125" style="6" bestFit="1" customWidth="1"/>
    <col min="31" max="32" width="6.5703125" style="6" bestFit="1" customWidth="1"/>
    <col min="33" max="33" width="7" style="6" bestFit="1" customWidth="1"/>
    <col min="34" max="34" width="4.5703125" style="6" bestFit="1" customWidth="1"/>
    <col min="35" max="37" width="6.5703125" style="6" bestFit="1" customWidth="1"/>
    <col min="38" max="38" width="4.5703125" style="6" bestFit="1" customWidth="1"/>
    <col min="39" max="40" width="6.5703125" style="6" bestFit="1" customWidth="1"/>
    <col min="41" max="41" width="7" style="6" bestFit="1" customWidth="1"/>
    <col min="42" max="42" width="5.5703125" style="6" bestFit="1" customWidth="1"/>
    <col min="43" max="45" width="6.5703125" style="6" bestFit="1" customWidth="1"/>
    <col min="46" max="46" width="4.5703125" style="6" bestFit="1" customWidth="1"/>
    <col min="47" max="48" width="6.5703125" style="6" bestFit="1" customWidth="1"/>
    <col min="49" max="49" width="7" style="6" bestFit="1" customWidth="1"/>
    <col min="50" max="50" width="4.5703125" style="6" bestFit="1" customWidth="1"/>
    <col min="51" max="52" width="6.5703125" style="6" bestFit="1" customWidth="1"/>
    <col min="53" max="53" width="6" style="6" bestFit="1" customWidth="1"/>
    <col min="54" max="54" width="5.5703125" style="6" bestFit="1" customWidth="1"/>
    <col min="55" max="56" width="6.5703125" style="6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31</v>
      </c>
      <c r="B2" t="s">
        <v>40</v>
      </c>
    </row>
    <row r="4" spans="1:58" x14ac:dyDescent="0.25">
      <c r="A4" s="1" t="s">
        <v>21</v>
      </c>
      <c r="B4" s="1" t="s">
        <v>19</v>
      </c>
      <c r="U4" s="6" t="s">
        <v>10</v>
      </c>
      <c r="Y4" s="6" t="s">
        <v>10</v>
      </c>
      <c r="AC4" s="6" t="s">
        <v>15</v>
      </c>
      <c r="AG4" s="6" t="s">
        <v>15</v>
      </c>
      <c r="AK4" s="6" t="s">
        <v>12</v>
      </c>
      <c r="AO4" s="6" t="s">
        <v>12</v>
      </c>
      <c r="AS4" s="6" t="s">
        <v>16</v>
      </c>
      <c r="AW4" s="6" t="s">
        <v>16</v>
      </c>
      <c r="BA4" s="6" t="s">
        <v>17</v>
      </c>
    </row>
    <row r="5" spans="1:58" x14ac:dyDescent="0.25">
      <c r="B5" t="s">
        <v>15</v>
      </c>
      <c r="C5" t="s">
        <v>17</v>
      </c>
      <c r="U5" s="8">
        <v>10000</v>
      </c>
      <c r="Y5" s="8">
        <v>10000</v>
      </c>
      <c r="AC5" s="8">
        <v>10000</v>
      </c>
      <c r="AG5" s="8">
        <v>10000</v>
      </c>
      <c r="AK5" s="8">
        <v>10000</v>
      </c>
      <c r="AO5" s="8">
        <v>10000</v>
      </c>
      <c r="AS5" s="8">
        <v>10000</v>
      </c>
      <c r="AW5" s="8">
        <v>10000</v>
      </c>
      <c r="BA5" s="8">
        <v>10000</v>
      </c>
    </row>
    <row r="6" spans="1:58" x14ac:dyDescent="0.25">
      <c r="A6" s="1" t="s">
        <v>18</v>
      </c>
      <c r="B6">
        <v>100000</v>
      </c>
      <c r="C6">
        <v>0</v>
      </c>
      <c r="U6" s="8">
        <v>1</v>
      </c>
      <c r="V6" s="8"/>
      <c r="W6" s="8"/>
      <c r="X6" s="8"/>
      <c r="Y6" s="8">
        <v>100000</v>
      </c>
      <c r="Z6" s="8"/>
      <c r="AA6" s="8"/>
      <c r="AB6" s="8"/>
      <c r="AC6" s="8">
        <v>1</v>
      </c>
      <c r="AD6" s="8"/>
      <c r="AE6" s="8"/>
      <c r="AF6" s="8"/>
      <c r="AG6" s="8">
        <v>100000</v>
      </c>
      <c r="AH6" s="8"/>
      <c r="AI6" s="8"/>
      <c r="AJ6" s="8"/>
      <c r="AK6" s="8">
        <v>1</v>
      </c>
      <c r="AL6" s="8"/>
      <c r="AM6" s="8"/>
      <c r="AN6" s="8"/>
      <c r="AO6" s="8">
        <v>100000</v>
      </c>
      <c r="AP6" s="8"/>
      <c r="AQ6" s="8"/>
      <c r="AR6" s="8"/>
      <c r="AS6" s="8">
        <v>1</v>
      </c>
      <c r="AT6" s="8"/>
      <c r="AU6" s="8"/>
      <c r="AV6" s="8"/>
      <c r="AW6" s="8">
        <v>100000</v>
      </c>
      <c r="AX6" s="8"/>
      <c r="AY6" s="8"/>
      <c r="AZ6" s="8"/>
      <c r="BA6" s="8">
        <v>0</v>
      </c>
      <c r="BB6" s="8"/>
      <c r="BC6" s="8"/>
      <c r="BD6" s="8"/>
      <c r="BF6" t="s">
        <v>22</v>
      </c>
    </row>
    <row r="7" spans="1:58" x14ac:dyDescent="0.25">
      <c r="A7" s="2">
        <v>1</v>
      </c>
      <c r="B7" s="5"/>
      <c r="C7" s="5"/>
      <c r="U7" s="7"/>
    </row>
    <row r="8" spans="1:58" x14ac:dyDescent="0.25">
      <c r="A8" s="3">
        <v>4000</v>
      </c>
      <c r="B8" s="5">
        <v>30.540914099999991</v>
      </c>
      <c r="C8" s="5">
        <v>1.3044579999999999</v>
      </c>
      <c r="U8" s="6" t="e">
        <f>GETPIVOTDATA("Avg",'pivot times'!$A$3,"action","e0","world_size",10000,"number_of_steps_between_file_dumps",1,"omp_get_max_threads",A8)</f>
        <v>#REF!</v>
      </c>
      <c r="V8" s="6" t="e">
        <f>GETPIVOTDATA("StdDevp",'pivot times'!$A$3,"action","e0","world_size",10000,"number_of_steps_between_file_dumps",1,"omp_get_max_threads",A8)</f>
        <v>#REF!</v>
      </c>
      <c r="W8" s="6" t="e">
        <f xml:space="preserve"> U8-3*V8</f>
        <v>#REF!</v>
      </c>
      <c r="X8" s="6" t="e">
        <f xml:space="preserve"> U8+3*V8</f>
        <v>#REF!</v>
      </c>
      <c r="Y8" s="6">
        <f>'pivot times'!D8</f>
        <v>1.3044579999999999</v>
      </c>
      <c r="Z8" s="6">
        <f>'pivot times'!E8</f>
        <v>1.0530209875707834E-3</v>
      </c>
      <c r="AA8" s="6">
        <f xml:space="preserve"> Y8-3*Z8</f>
        <v>1.3012989370372876</v>
      </c>
      <c r="AB8" s="6">
        <f xml:space="preserve"> Y8+3*Z8</f>
        <v>1.3076170629627122</v>
      </c>
      <c r="AC8" s="6">
        <f>'pivot times'!F8</f>
        <v>0</v>
      </c>
      <c r="AD8" s="6">
        <f>'pivot times'!G8</f>
        <v>0</v>
      </c>
      <c r="AE8" s="6">
        <f xml:space="preserve"> AC8-3*AD8</f>
        <v>0</v>
      </c>
      <c r="AF8" s="6">
        <f xml:space="preserve"> AC8+3*AD8</f>
        <v>0</v>
      </c>
      <c r="AG8" s="6">
        <f>'pivot times'!H8</f>
        <v>0</v>
      </c>
      <c r="AH8" s="6">
        <f>'pivot times'!I8</f>
        <v>0</v>
      </c>
      <c r="AI8" s="6">
        <f xml:space="preserve"> AG8-3*AH8</f>
        <v>0</v>
      </c>
      <c r="AJ8" s="6">
        <f xml:space="preserve"> AG8+3*AH8</f>
        <v>0</v>
      </c>
      <c r="AK8" s="6">
        <f>'pivot times'!J8</f>
        <v>0</v>
      </c>
      <c r="AL8" s="6">
        <f>'pivot times'!K8</f>
        <v>0</v>
      </c>
      <c r="AM8" s="6">
        <f xml:space="preserve"> AK8-3*AL8</f>
        <v>0</v>
      </c>
      <c r="AN8" s="6">
        <f xml:space="preserve"> AK8+3*AL8</f>
        <v>0</v>
      </c>
      <c r="AO8" s="6">
        <f>'pivot times'!L8</f>
        <v>0</v>
      </c>
      <c r="AP8" s="6">
        <f>'pivot times'!M8</f>
        <v>0</v>
      </c>
      <c r="AQ8" s="6">
        <f xml:space="preserve"> AO8-3*AP8</f>
        <v>0</v>
      </c>
      <c r="AR8" s="6">
        <f xml:space="preserve"> AO8+3*AP8</f>
        <v>0</v>
      </c>
      <c r="AS8" s="6">
        <f>'pivot times'!N8</f>
        <v>0</v>
      </c>
      <c r="AT8" s="6">
        <f>'pivot times'!O8</f>
        <v>0</v>
      </c>
      <c r="AU8" s="6">
        <f xml:space="preserve"> AS8-3*AT8</f>
        <v>0</v>
      </c>
      <c r="AV8" s="6">
        <f xml:space="preserve"> AS8+3*AT8</f>
        <v>0</v>
      </c>
      <c r="AW8" s="6">
        <f>'pivot times'!P8</f>
        <v>0</v>
      </c>
      <c r="AX8" s="6">
        <f>'pivot times'!Q8</f>
        <v>0</v>
      </c>
      <c r="AY8" s="6">
        <f xml:space="preserve"> AW8-3*AX8</f>
        <v>0</v>
      </c>
      <c r="AZ8" s="6">
        <f xml:space="preserve"> AW8+3*AX8</f>
        <v>0</v>
      </c>
      <c r="BA8" s="6">
        <f>'pivot times'!R8</f>
        <v>0</v>
      </c>
      <c r="BB8" s="6">
        <f>'pivot times'!S8</f>
        <v>0</v>
      </c>
      <c r="BC8" s="6">
        <f xml:space="preserve"> BA8-3*BB8</f>
        <v>0</v>
      </c>
      <c r="BD8" s="6">
        <f xml:space="preserve"> BA8+3*BB8</f>
        <v>0</v>
      </c>
    </row>
    <row r="9" spans="1:58" x14ac:dyDescent="0.25">
      <c r="A9" s="2">
        <v>2</v>
      </c>
      <c r="B9" s="5"/>
      <c r="C9" s="5"/>
      <c r="U9" s="6" t="e">
        <f>GETPIVOTDATA("Avg",'pivot times'!$A$3,"action","e0","world_size",10000,"number_of_steps_between_file_dumps",1,"omp_get_max_threads",A9)</f>
        <v>#REF!</v>
      </c>
      <c r="V9" s="6" t="e">
        <f>GETPIVOTDATA("StdDevp",'pivot times'!$A$3,"action","e0","world_size",10000,"number_of_steps_between_file_dumps",1,"omp_get_max_threads",A9)</f>
        <v>#REF!</v>
      </c>
      <c r="W9" s="6" t="e">
        <f t="shared" ref="W9:W71" si="0" xml:space="preserve"> U9-3*V9</f>
        <v>#REF!</v>
      </c>
      <c r="X9" s="6" t="e">
        <f t="shared" ref="X9:X71" si="1" xml:space="preserve"> U9+3*V9</f>
        <v>#REF!</v>
      </c>
      <c r="Y9" s="6">
        <f>'pivot times'!D9</f>
        <v>0</v>
      </c>
      <c r="Z9" s="6">
        <f>'pivot times'!E9</f>
        <v>0</v>
      </c>
      <c r="AA9" s="6">
        <f t="shared" ref="AA9:AA71" si="2" xml:space="preserve"> Y9-3*Z9</f>
        <v>0</v>
      </c>
      <c r="AB9" s="6">
        <f t="shared" ref="AB9:AB71" si="3" xml:space="preserve"> Y9+3*Z9</f>
        <v>0</v>
      </c>
      <c r="AC9" s="6">
        <f>'pivot times'!F9</f>
        <v>0</v>
      </c>
      <c r="AD9" s="6">
        <f>'pivot times'!G9</f>
        <v>0</v>
      </c>
      <c r="AE9" s="6">
        <f t="shared" ref="AE9:AE71" si="4" xml:space="preserve"> AC9-3*AD9</f>
        <v>0</v>
      </c>
      <c r="AF9" s="6">
        <f t="shared" ref="AF9:AF71" si="5" xml:space="preserve"> AC9+3*AD9</f>
        <v>0</v>
      </c>
      <c r="AG9" s="6">
        <f>'pivot times'!H9</f>
        <v>0</v>
      </c>
      <c r="AH9" s="6">
        <f>'pivot times'!I9</f>
        <v>0</v>
      </c>
      <c r="AI9" s="6">
        <f t="shared" ref="AI9:AI71" si="6" xml:space="preserve"> AG9-3*AH9</f>
        <v>0</v>
      </c>
      <c r="AJ9" s="6">
        <f t="shared" ref="AJ9:AJ71" si="7" xml:space="preserve"> AG9+3*AH9</f>
        <v>0</v>
      </c>
      <c r="AK9" s="6">
        <f>'pivot times'!J9</f>
        <v>0</v>
      </c>
      <c r="AL9" s="6">
        <f>'pivot times'!K9</f>
        <v>0</v>
      </c>
      <c r="AM9" s="6">
        <f t="shared" ref="AM9:AM71" si="8" xml:space="preserve"> AK9-3*AL9</f>
        <v>0</v>
      </c>
      <c r="AN9" s="6">
        <f t="shared" ref="AN9:AN71" si="9" xml:space="preserve"> AK9+3*AL9</f>
        <v>0</v>
      </c>
      <c r="AO9" s="6">
        <f>'pivot times'!L9</f>
        <v>0</v>
      </c>
      <c r="AP9" s="6">
        <f>'pivot times'!M9</f>
        <v>0</v>
      </c>
      <c r="AQ9" s="6">
        <f t="shared" ref="AQ9:AQ71" si="10" xml:space="preserve"> AO9-3*AP9</f>
        <v>0</v>
      </c>
      <c r="AR9" s="6">
        <f t="shared" ref="AR9:AR71" si="11" xml:space="preserve"> AO9+3*AP9</f>
        <v>0</v>
      </c>
      <c r="AS9" s="6">
        <f>'pivot times'!N9</f>
        <v>0</v>
      </c>
      <c r="AT9" s="6">
        <f>'pivot times'!O9</f>
        <v>0</v>
      </c>
      <c r="AU9" s="6">
        <f t="shared" ref="AU9:AU71" si="12" xml:space="preserve"> AS9-3*AT9</f>
        <v>0</v>
      </c>
      <c r="AV9" s="6">
        <f t="shared" ref="AV9:AV71" si="13" xml:space="preserve"> AS9+3*AT9</f>
        <v>0</v>
      </c>
      <c r="AW9" s="6">
        <f>'pivot times'!P9</f>
        <v>0</v>
      </c>
      <c r="AX9" s="6">
        <f>'pivot times'!Q9</f>
        <v>0</v>
      </c>
      <c r="AY9" s="6">
        <f t="shared" ref="AY9:AY71" si="14" xml:space="preserve"> AW9-3*AX9</f>
        <v>0</v>
      </c>
      <c r="AZ9" s="6">
        <f t="shared" ref="AZ9:AZ71" si="15" xml:space="preserve"> AW9+3*AX9</f>
        <v>0</v>
      </c>
      <c r="BA9" s="6">
        <f>'pivot times'!R9</f>
        <v>0</v>
      </c>
      <c r="BB9" s="6">
        <f>'pivot times'!S9</f>
        <v>0</v>
      </c>
      <c r="BC9" s="6">
        <f t="shared" ref="BC9:BC71" si="16" xml:space="preserve"> BA9-3*BB9</f>
        <v>0</v>
      </c>
      <c r="BD9" s="6">
        <f t="shared" ref="BD9:BD71" si="17" xml:space="preserve"> BA9+3*BB9</f>
        <v>0</v>
      </c>
    </row>
    <row r="10" spans="1:58" x14ac:dyDescent="0.25">
      <c r="A10" s="3">
        <v>5657</v>
      </c>
      <c r="B10" s="5">
        <v>29.992254000000003</v>
      </c>
      <c r="C10" s="5">
        <v>1.3428761999999999</v>
      </c>
      <c r="U10" s="6" t="e">
        <f>GETPIVOTDATA("Avg",'pivot times'!$A$3,"action","e0","world_size",10000,"number_of_steps_between_file_dumps",1,"omp_get_max_threads",A10)</f>
        <v>#REF!</v>
      </c>
      <c r="V10" s="6" t="e">
        <f>GETPIVOTDATA("StdDevp",'pivot times'!$A$3,"action","e0","world_size",10000,"number_of_steps_between_file_dumps",1,"omp_get_max_threads",A10)</f>
        <v>#REF!</v>
      </c>
      <c r="W10" s="6" t="e">
        <f t="shared" si="0"/>
        <v>#REF!</v>
      </c>
      <c r="X10" s="6" t="e">
        <f t="shared" si="1"/>
        <v>#REF!</v>
      </c>
      <c r="Y10" s="6">
        <f>'pivot times'!D10</f>
        <v>1.3428761999999999</v>
      </c>
      <c r="Z10" s="6">
        <f>'pivot times'!E10</f>
        <v>1.0931910526547831E-2</v>
      </c>
      <c r="AA10" s="6">
        <f t="shared" si="2"/>
        <v>1.3100804684203564</v>
      </c>
      <c r="AB10" s="6">
        <f t="shared" si="3"/>
        <v>1.3756719315796433</v>
      </c>
      <c r="AC10" s="6">
        <f>'pivot times'!F10</f>
        <v>0</v>
      </c>
      <c r="AD10" s="6">
        <f>'pivot times'!G10</f>
        <v>0</v>
      </c>
      <c r="AE10" s="6">
        <f t="shared" si="4"/>
        <v>0</v>
      </c>
      <c r="AF10" s="6">
        <f t="shared" si="5"/>
        <v>0</v>
      </c>
      <c r="AG10" s="6">
        <f>'pivot times'!H10</f>
        <v>0</v>
      </c>
      <c r="AH10" s="6">
        <f>'pivot times'!I10</f>
        <v>0</v>
      </c>
      <c r="AI10" s="6">
        <f t="shared" si="6"/>
        <v>0</v>
      </c>
      <c r="AJ10" s="6">
        <f t="shared" si="7"/>
        <v>0</v>
      </c>
      <c r="AK10" s="6">
        <f>'pivot times'!J10</f>
        <v>0</v>
      </c>
      <c r="AL10" s="6">
        <f>'pivot times'!K10</f>
        <v>0</v>
      </c>
      <c r="AM10" s="6">
        <f t="shared" si="8"/>
        <v>0</v>
      </c>
      <c r="AN10" s="6">
        <f t="shared" si="9"/>
        <v>0</v>
      </c>
      <c r="AO10" s="6">
        <f>'pivot times'!L10</f>
        <v>0</v>
      </c>
      <c r="AP10" s="6">
        <f>'pivot times'!M10</f>
        <v>0</v>
      </c>
      <c r="AQ10" s="6">
        <f t="shared" si="10"/>
        <v>0</v>
      </c>
      <c r="AR10" s="6">
        <f t="shared" si="11"/>
        <v>0</v>
      </c>
      <c r="AS10" s="6">
        <f>'pivot times'!N10</f>
        <v>0</v>
      </c>
      <c r="AT10" s="6">
        <f>'pivot times'!O10</f>
        <v>0</v>
      </c>
      <c r="AU10" s="6">
        <f t="shared" si="12"/>
        <v>0</v>
      </c>
      <c r="AV10" s="6">
        <f t="shared" si="13"/>
        <v>0</v>
      </c>
      <c r="AW10" s="6">
        <f>'pivot times'!P10</f>
        <v>0</v>
      </c>
      <c r="AX10" s="6">
        <f>'pivot times'!Q10</f>
        <v>0</v>
      </c>
      <c r="AY10" s="6">
        <f t="shared" si="14"/>
        <v>0</v>
      </c>
      <c r="AZ10" s="6">
        <f t="shared" si="15"/>
        <v>0</v>
      </c>
      <c r="BA10" s="6">
        <f>'pivot times'!R10</f>
        <v>0</v>
      </c>
      <c r="BB10" s="6">
        <f>'pivot times'!S10</f>
        <v>0</v>
      </c>
      <c r="BC10" s="6">
        <f t="shared" si="16"/>
        <v>0</v>
      </c>
      <c r="BD10" s="6">
        <f t="shared" si="17"/>
        <v>0</v>
      </c>
    </row>
    <row r="11" spans="1:58" x14ac:dyDescent="0.25">
      <c r="A11" s="2">
        <v>4</v>
      </c>
      <c r="B11" s="5"/>
      <c r="C11" s="5"/>
      <c r="U11" s="6" t="e">
        <f>GETPIVOTDATA("Avg",'pivot times'!$A$3,"action","e0","world_size",10000,"number_of_steps_between_file_dumps",1,"omp_get_max_threads",A11)</f>
        <v>#REF!</v>
      </c>
      <c r="V11" s="6" t="e">
        <f>GETPIVOTDATA("StdDevp",'pivot times'!$A$3,"action","e0","world_size",10000,"number_of_steps_between_file_dumps",1,"omp_get_max_threads",A11)</f>
        <v>#REF!</v>
      </c>
      <c r="W11" s="6" t="e">
        <f t="shared" si="0"/>
        <v>#REF!</v>
      </c>
      <c r="X11" s="6" t="e">
        <f t="shared" si="1"/>
        <v>#REF!</v>
      </c>
      <c r="Y11" s="6">
        <f>'pivot times'!D11</f>
        <v>0</v>
      </c>
      <c r="Z11" s="6">
        <f>'pivot times'!E11</f>
        <v>0</v>
      </c>
      <c r="AA11" s="6">
        <f t="shared" si="2"/>
        <v>0</v>
      </c>
      <c r="AB11" s="6">
        <f t="shared" si="3"/>
        <v>0</v>
      </c>
      <c r="AC11" s="6">
        <f>'pivot times'!F11</f>
        <v>0</v>
      </c>
      <c r="AD11" s="6">
        <f>'pivot times'!G11</f>
        <v>0</v>
      </c>
      <c r="AE11" s="6">
        <f t="shared" si="4"/>
        <v>0</v>
      </c>
      <c r="AF11" s="6">
        <f t="shared" si="5"/>
        <v>0</v>
      </c>
      <c r="AG11" s="6">
        <f>'pivot times'!H11</f>
        <v>0</v>
      </c>
      <c r="AH11" s="6">
        <f>'pivot times'!I11</f>
        <v>0</v>
      </c>
      <c r="AI11" s="6">
        <f t="shared" si="6"/>
        <v>0</v>
      </c>
      <c r="AJ11" s="6">
        <f t="shared" si="7"/>
        <v>0</v>
      </c>
      <c r="AK11" s="6">
        <f>'pivot times'!J11</f>
        <v>0</v>
      </c>
      <c r="AL11" s="6">
        <f>'pivot times'!K11</f>
        <v>0</v>
      </c>
      <c r="AM11" s="6">
        <f t="shared" si="8"/>
        <v>0</v>
      </c>
      <c r="AN11" s="6">
        <f t="shared" si="9"/>
        <v>0</v>
      </c>
      <c r="AO11" s="6">
        <f>'pivot times'!L11</f>
        <v>0</v>
      </c>
      <c r="AP11" s="6">
        <f>'pivot times'!M11</f>
        <v>0</v>
      </c>
      <c r="AQ11" s="6">
        <f t="shared" si="10"/>
        <v>0</v>
      </c>
      <c r="AR11" s="6">
        <f t="shared" si="11"/>
        <v>0</v>
      </c>
      <c r="AS11" s="6">
        <f>'pivot times'!N11</f>
        <v>0</v>
      </c>
      <c r="AT11" s="6">
        <f>'pivot times'!O11</f>
        <v>0</v>
      </c>
      <c r="AU11" s="6">
        <f t="shared" si="12"/>
        <v>0</v>
      </c>
      <c r="AV11" s="6">
        <f t="shared" si="13"/>
        <v>0</v>
      </c>
      <c r="AW11" s="6">
        <f>'pivot times'!P11</f>
        <v>0</v>
      </c>
      <c r="AX11" s="6">
        <f>'pivot times'!Q11</f>
        <v>0</v>
      </c>
      <c r="AY11" s="6">
        <f t="shared" si="14"/>
        <v>0</v>
      </c>
      <c r="AZ11" s="6">
        <f t="shared" si="15"/>
        <v>0</v>
      </c>
      <c r="BA11" s="6">
        <f>'pivot times'!R11</f>
        <v>0</v>
      </c>
      <c r="BB11" s="6">
        <f>'pivot times'!S11</f>
        <v>0</v>
      </c>
      <c r="BC11" s="6">
        <f t="shared" si="16"/>
        <v>0</v>
      </c>
      <c r="BD11" s="6">
        <f t="shared" si="17"/>
        <v>0</v>
      </c>
    </row>
    <row r="12" spans="1:58" x14ac:dyDescent="0.25">
      <c r="A12" s="3">
        <v>8000</v>
      </c>
      <c r="B12" s="5">
        <v>30.022884849999997</v>
      </c>
      <c r="C12" s="5">
        <v>1.4143614</v>
      </c>
      <c r="U12" s="6" t="e">
        <f>GETPIVOTDATA("Avg",'pivot times'!$A$3,"action","e0","world_size",10000,"number_of_steps_between_file_dumps",1,"omp_get_max_threads",A12)</f>
        <v>#REF!</v>
      </c>
      <c r="V12" s="6" t="e">
        <f>GETPIVOTDATA("StdDevp",'pivot times'!$A$3,"action","e0","world_size",10000,"number_of_steps_between_file_dumps",1,"omp_get_max_threads",A12)</f>
        <v>#REF!</v>
      </c>
      <c r="W12" s="6" t="e">
        <f t="shared" si="0"/>
        <v>#REF!</v>
      </c>
      <c r="X12" s="6" t="e">
        <f t="shared" si="1"/>
        <v>#REF!</v>
      </c>
      <c r="Y12" s="6">
        <f>'pivot times'!D12</f>
        <v>1.4143614</v>
      </c>
      <c r="Z12" s="6">
        <f>'pivot times'!E12</f>
        <v>8.0558087669954051E-2</v>
      </c>
      <c r="AA12" s="6">
        <f t="shared" si="2"/>
        <v>1.1726871369901377</v>
      </c>
      <c r="AB12" s="6">
        <f t="shared" si="3"/>
        <v>1.6560356630098623</v>
      </c>
      <c r="AC12" s="6">
        <f>'pivot times'!F12</f>
        <v>0</v>
      </c>
      <c r="AD12" s="6">
        <f>'pivot times'!G12</f>
        <v>0</v>
      </c>
      <c r="AE12" s="6">
        <f t="shared" si="4"/>
        <v>0</v>
      </c>
      <c r="AF12" s="6">
        <f t="shared" si="5"/>
        <v>0</v>
      </c>
      <c r="AG12" s="6">
        <f>'pivot times'!H12</f>
        <v>0</v>
      </c>
      <c r="AH12" s="6">
        <f>'pivot times'!I12</f>
        <v>0</v>
      </c>
      <c r="AI12" s="6">
        <f t="shared" si="6"/>
        <v>0</v>
      </c>
      <c r="AJ12" s="6">
        <f t="shared" si="7"/>
        <v>0</v>
      </c>
      <c r="AK12" s="6">
        <f>'pivot times'!J12</f>
        <v>0</v>
      </c>
      <c r="AL12" s="6">
        <f>'pivot times'!K12</f>
        <v>0</v>
      </c>
      <c r="AM12" s="6">
        <f t="shared" si="8"/>
        <v>0</v>
      </c>
      <c r="AN12" s="6">
        <f t="shared" si="9"/>
        <v>0</v>
      </c>
      <c r="AO12" s="6">
        <f>'pivot times'!L12</f>
        <v>0</v>
      </c>
      <c r="AP12" s="6">
        <f>'pivot times'!M12</f>
        <v>0</v>
      </c>
      <c r="AQ12" s="6">
        <f t="shared" si="10"/>
        <v>0</v>
      </c>
      <c r="AR12" s="6">
        <f t="shared" si="11"/>
        <v>0</v>
      </c>
      <c r="AS12" s="6">
        <f>'pivot times'!N12</f>
        <v>0</v>
      </c>
      <c r="AT12" s="6">
        <f>'pivot times'!O12</f>
        <v>0</v>
      </c>
      <c r="AU12" s="6">
        <f t="shared" si="12"/>
        <v>0</v>
      </c>
      <c r="AV12" s="6">
        <f t="shared" si="13"/>
        <v>0</v>
      </c>
      <c r="AW12" s="6">
        <f>'pivot times'!P12</f>
        <v>0</v>
      </c>
      <c r="AX12" s="6">
        <f>'pivot times'!Q12</f>
        <v>0</v>
      </c>
      <c r="AY12" s="6">
        <f t="shared" si="14"/>
        <v>0</v>
      </c>
      <c r="AZ12" s="6">
        <f t="shared" si="15"/>
        <v>0</v>
      </c>
      <c r="BA12" s="6">
        <f>'pivot times'!R12</f>
        <v>0</v>
      </c>
      <c r="BB12" s="6">
        <f>'pivot times'!S12</f>
        <v>0</v>
      </c>
      <c r="BC12" s="6">
        <f t="shared" si="16"/>
        <v>0</v>
      </c>
      <c r="BD12" s="6">
        <f t="shared" si="17"/>
        <v>0</v>
      </c>
    </row>
    <row r="13" spans="1:58" x14ac:dyDescent="0.25">
      <c r="A13" s="2">
        <v>8</v>
      </c>
      <c r="B13" s="5"/>
      <c r="C13" s="5"/>
      <c r="U13" s="6" t="e">
        <f>GETPIVOTDATA("Avg",'pivot times'!$A$3,"action","e0","world_size",10000,"number_of_steps_between_file_dumps",1,"omp_get_max_threads",A13)</f>
        <v>#REF!</v>
      </c>
      <c r="V13" s="6" t="e">
        <f>GETPIVOTDATA("StdDevp",'pivot times'!$A$3,"action","e0","world_size",10000,"number_of_steps_between_file_dumps",1,"omp_get_max_threads",A13)</f>
        <v>#REF!</v>
      </c>
      <c r="W13" s="6" t="e">
        <f t="shared" si="0"/>
        <v>#REF!</v>
      </c>
      <c r="X13" s="6" t="e">
        <f t="shared" si="1"/>
        <v>#REF!</v>
      </c>
      <c r="Y13" s="6">
        <f>'pivot times'!D13</f>
        <v>0</v>
      </c>
      <c r="Z13" s="6">
        <f>'pivot times'!E13</f>
        <v>0</v>
      </c>
      <c r="AA13" s="6">
        <f t="shared" si="2"/>
        <v>0</v>
      </c>
      <c r="AB13" s="6">
        <f t="shared" si="3"/>
        <v>0</v>
      </c>
      <c r="AC13" s="6">
        <f>'pivot times'!F13</f>
        <v>0</v>
      </c>
      <c r="AD13" s="6">
        <f>'pivot times'!G13</f>
        <v>0</v>
      </c>
      <c r="AE13" s="6">
        <f t="shared" si="4"/>
        <v>0</v>
      </c>
      <c r="AF13" s="6">
        <f t="shared" si="5"/>
        <v>0</v>
      </c>
      <c r="AG13" s="6">
        <f>'pivot times'!H13</f>
        <v>0</v>
      </c>
      <c r="AH13" s="6">
        <f>'pivot times'!I13</f>
        <v>0</v>
      </c>
      <c r="AI13" s="6">
        <f t="shared" si="6"/>
        <v>0</v>
      </c>
      <c r="AJ13" s="6">
        <f t="shared" si="7"/>
        <v>0</v>
      </c>
      <c r="AK13" s="6">
        <f>'pivot times'!J13</f>
        <v>0</v>
      </c>
      <c r="AL13" s="6">
        <f>'pivot times'!K13</f>
        <v>0</v>
      </c>
      <c r="AM13" s="6">
        <f t="shared" si="8"/>
        <v>0</v>
      </c>
      <c r="AN13" s="6">
        <f t="shared" si="9"/>
        <v>0</v>
      </c>
      <c r="AO13" s="6">
        <f>'pivot times'!L13</f>
        <v>0</v>
      </c>
      <c r="AP13" s="6">
        <f>'pivot times'!M13</f>
        <v>0</v>
      </c>
      <c r="AQ13" s="6">
        <f t="shared" si="10"/>
        <v>0</v>
      </c>
      <c r="AR13" s="6">
        <f t="shared" si="11"/>
        <v>0</v>
      </c>
      <c r="AS13" s="6">
        <f>'pivot times'!N13</f>
        <v>0</v>
      </c>
      <c r="AT13" s="6">
        <f>'pivot times'!O13</f>
        <v>0</v>
      </c>
      <c r="AU13" s="6">
        <f t="shared" si="12"/>
        <v>0</v>
      </c>
      <c r="AV13" s="6">
        <f t="shared" si="13"/>
        <v>0</v>
      </c>
      <c r="AW13" s="6">
        <f>'pivot times'!P13</f>
        <v>0</v>
      </c>
      <c r="AX13" s="6">
        <f>'pivot times'!Q13</f>
        <v>0</v>
      </c>
      <c r="AY13" s="6">
        <f t="shared" si="14"/>
        <v>0</v>
      </c>
      <c r="AZ13" s="6">
        <f t="shared" si="15"/>
        <v>0</v>
      </c>
      <c r="BA13" s="6">
        <f>'pivot times'!R13</f>
        <v>0</v>
      </c>
      <c r="BB13" s="6">
        <f>'pivot times'!S13</f>
        <v>0</v>
      </c>
      <c r="BC13" s="6">
        <f t="shared" si="16"/>
        <v>0</v>
      </c>
      <c r="BD13" s="6">
        <f t="shared" si="17"/>
        <v>0</v>
      </c>
    </row>
    <row r="14" spans="1:58" x14ac:dyDescent="0.25">
      <c r="A14" s="3">
        <v>11314</v>
      </c>
      <c r="B14" s="5">
        <v>30.032991500000001</v>
      </c>
      <c r="C14" s="5">
        <v>1.4580713999999999</v>
      </c>
      <c r="U14" s="6" t="e">
        <f>GETPIVOTDATA("Avg",'pivot times'!$A$3,"action","e0","world_size",10000,"number_of_steps_between_file_dumps",1,"omp_get_max_threads",A14)</f>
        <v>#REF!</v>
      </c>
      <c r="V14" s="6" t="e">
        <f>GETPIVOTDATA("StdDevp",'pivot times'!$A$3,"action","e0","world_size",10000,"number_of_steps_between_file_dumps",1,"omp_get_max_threads",A14)</f>
        <v>#REF!</v>
      </c>
      <c r="W14" s="6" t="e">
        <f t="shared" si="0"/>
        <v>#REF!</v>
      </c>
      <c r="X14" s="6" t="e">
        <f t="shared" si="1"/>
        <v>#REF!</v>
      </c>
      <c r="Y14" s="6">
        <f>'pivot times'!D14</f>
        <v>1.4580713999999999</v>
      </c>
      <c r="Z14" s="6">
        <f>'pivot times'!E14</f>
        <v>7.4850709709682502E-3</v>
      </c>
      <c r="AA14" s="6">
        <f t="shared" si="2"/>
        <v>1.4356161870870952</v>
      </c>
      <c r="AB14" s="6">
        <f t="shared" si="3"/>
        <v>1.4805266129129047</v>
      </c>
      <c r="AC14" s="6">
        <f>'pivot times'!F14</f>
        <v>0</v>
      </c>
      <c r="AD14" s="6">
        <f>'pivot times'!G14</f>
        <v>0</v>
      </c>
      <c r="AE14" s="6">
        <f t="shared" si="4"/>
        <v>0</v>
      </c>
      <c r="AF14" s="6">
        <f t="shared" si="5"/>
        <v>0</v>
      </c>
      <c r="AG14" s="6">
        <f>'pivot times'!H14</f>
        <v>0</v>
      </c>
      <c r="AH14" s="6">
        <f>'pivot times'!I14</f>
        <v>0</v>
      </c>
      <c r="AI14" s="6">
        <f t="shared" si="6"/>
        <v>0</v>
      </c>
      <c r="AJ14" s="6">
        <f t="shared" si="7"/>
        <v>0</v>
      </c>
      <c r="AK14" s="6">
        <f>'pivot times'!J14</f>
        <v>0</v>
      </c>
      <c r="AL14" s="6">
        <f>'pivot times'!K14</f>
        <v>0</v>
      </c>
      <c r="AM14" s="6">
        <f t="shared" si="8"/>
        <v>0</v>
      </c>
      <c r="AN14" s="6">
        <f t="shared" si="9"/>
        <v>0</v>
      </c>
      <c r="AO14" s="6">
        <f>'pivot times'!L14</f>
        <v>0</v>
      </c>
      <c r="AP14" s="6">
        <f>'pivot times'!M14</f>
        <v>0</v>
      </c>
      <c r="AQ14" s="6">
        <f t="shared" si="10"/>
        <v>0</v>
      </c>
      <c r="AR14" s="6">
        <f t="shared" si="11"/>
        <v>0</v>
      </c>
      <c r="AS14" s="6">
        <f>'pivot times'!N14</f>
        <v>0</v>
      </c>
      <c r="AT14" s="6">
        <f>'pivot times'!O14</f>
        <v>0</v>
      </c>
      <c r="AU14" s="6">
        <f t="shared" si="12"/>
        <v>0</v>
      </c>
      <c r="AV14" s="6">
        <f t="shared" si="13"/>
        <v>0</v>
      </c>
      <c r="AW14" s="6">
        <f>'pivot times'!P14</f>
        <v>0</v>
      </c>
      <c r="AX14" s="6">
        <f>'pivot times'!Q14</f>
        <v>0</v>
      </c>
      <c r="AY14" s="6">
        <f t="shared" si="14"/>
        <v>0</v>
      </c>
      <c r="AZ14" s="6">
        <f t="shared" si="15"/>
        <v>0</v>
      </c>
      <c r="BA14" s="6">
        <f>'pivot times'!R14</f>
        <v>0</v>
      </c>
      <c r="BB14" s="6">
        <f>'pivot times'!S14</f>
        <v>0</v>
      </c>
      <c r="BC14" s="6">
        <f t="shared" si="16"/>
        <v>0</v>
      </c>
      <c r="BD14" s="6">
        <f t="shared" si="17"/>
        <v>0</v>
      </c>
    </row>
    <row r="15" spans="1:58" x14ac:dyDescent="0.25">
      <c r="A15" s="2">
        <v>16</v>
      </c>
      <c r="B15" s="5"/>
      <c r="C15" s="5"/>
      <c r="U15" s="6" t="e">
        <f>GETPIVOTDATA("Avg",'pivot times'!$A$3,"action","e0","world_size",10000,"number_of_steps_between_file_dumps",1,"omp_get_max_threads",A15)</f>
        <v>#REF!</v>
      </c>
      <c r="V15" s="6" t="e">
        <f>GETPIVOTDATA("StdDevp",'pivot times'!$A$3,"action","e0","world_size",10000,"number_of_steps_between_file_dumps",1,"omp_get_max_threads",A15)</f>
        <v>#REF!</v>
      </c>
      <c r="W15" s="6" t="e">
        <f t="shared" si="0"/>
        <v>#REF!</v>
      </c>
      <c r="X15" s="6" t="e">
        <f t="shared" si="1"/>
        <v>#REF!</v>
      </c>
      <c r="Y15" s="6">
        <f>'pivot times'!D15</f>
        <v>0</v>
      </c>
      <c r="Z15" s="6">
        <f>'pivot times'!E15</f>
        <v>0</v>
      </c>
      <c r="AA15" s="6">
        <f t="shared" si="2"/>
        <v>0</v>
      </c>
      <c r="AB15" s="6">
        <f t="shared" si="3"/>
        <v>0</v>
      </c>
      <c r="AC15" s="6">
        <f>'pivot times'!F15</f>
        <v>0</v>
      </c>
      <c r="AD15" s="6">
        <f>'pivot times'!G15</f>
        <v>0</v>
      </c>
      <c r="AE15" s="6">
        <f t="shared" si="4"/>
        <v>0</v>
      </c>
      <c r="AF15" s="6">
        <f t="shared" si="5"/>
        <v>0</v>
      </c>
      <c r="AG15" s="6">
        <f>'pivot times'!H15</f>
        <v>0</v>
      </c>
      <c r="AH15" s="6">
        <f>'pivot times'!I15</f>
        <v>0</v>
      </c>
      <c r="AI15" s="6">
        <f t="shared" si="6"/>
        <v>0</v>
      </c>
      <c r="AJ15" s="6">
        <f t="shared" si="7"/>
        <v>0</v>
      </c>
      <c r="AK15" s="6">
        <f>'pivot times'!J15</f>
        <v>0</v>
      </c>
      <c r="AL15" s="6">
        <f>'pivot times'!K15</f>
        <v>0</v>
      </c>
      <c r="AM15" s="6">
        <f t="shared" si="8"/>
        <v>0</v>
      </c>
      <c r="AN15" s="6">
        <f t="shared" si="9"/>
        <v>0</v>
      </c>
      <c r="AO15" s="6">
        <f>'pivot times'!L15</f>
        <v>0</v>
      </c>
      <c r="AP15" s="6">
        <f>'pivot times'!M15</f>
        <v>0</v>
      </c>
      <c r="AQ15" s="6">
        <f t="shared" si="10"/>
        <v>0</v>
      </c>
      <c r="AR15" s="6">
        <f t="shared" si="11"/>
        <v>0</v>
      </c>
      <c r="AS15" s="6">
        <f>'pivot times'!N15</f>
        <v>0</v>
      </c>
      <c r="AT15" s="6">
        <f>'pivot times'!O15</f>
        <v>0</v>
      </c>
      <c r="AU15" s="6">
        <f t="shared" si="12"/>
        <v>0</v>
      </c>
      <c r="AV15" s="6">
        <f t="shared" si="13"/>
        <v>0</v>
      </c>
      <c r="AW15" s="6">
        <f>'pivot times'!P15</f>
        <v>0</v>
      </c>
      <c r="AX15" s="6">
        <f>'pivot times'!Q15</f>
        <v>0</v>
      </c>
      <c r="AY15" s="6">
        <f t="shared" si="14"/>
        <v>0</v>
      </c>
      <c r="AZ15" s="6">
        <f t="shared" si="15"/>
        <v>0</v>
      </c>
      <c r="BA15" s="6">
        <f>'pivot times'!R15</f>
        <v>0</v>
      </c>
      <c r="BB15" s="6">
        <f>'pivot times'!S15</f>
        <v>0</v>
      </c>
      <c r="BC15" s="6">
        <f t="shared" si="16"/>
        <v>0</v>
      </c>
      <c r="BD15" s="6">
        <f t="shared" si="17"/>
        <v>0</v>
      </c>
    </row>
    <row r="16" spans="1:58" x14ac:dyDescent="0.25">
      <c r="A16" s="3">
        <v>16000</v>
      </c>
      <c r="B16" s="5">
        <v>30.448361299999998</v>
      </c>
      <c r="C16" s="5">
        <v>1.6969127999999998</v>
      </c>
      <c r="U16" s="6" t="e">
        <f>GETPIVOTDATA("Avg",'pivot times'!$A$3,"action","e0","world_size",10000,"number_of_steps_between_file_dumps",1,"omp_get_max_threads",A16)</f>
        <v>#REF!</v>
      </c>
      <c r="V16" s="6" t="e">
        <f>GETPIVOTDATA("StdDevp",'pivot times'!$A$3,"action","e0","world_size",10000,"number_of_steps_between_file_dumps",1,"omp_get_max_threads",A16)</f>
        <v>#REF!</v>
      </c>
      <c r="W16" s="6" t="e">
        <f t="shared" si="0"/>
        <v>#REF!</v>
      </c>
      <c r="X16" s="6" t="e">
        <f t="shared" si="1"/>
        <v>#REF!</v>
      </c>
      <c r="Y16" s="6">
        <f>'pivot times'!D16</f>
        <v>1.6969127999999998</v>
      </c>
      <c r="Z16" s="6">
        <f>'pivot times'!E16</f>
        <v>7.0926082901574192E-2</v>
      </c>
      <c r="AA16" s="6">
        <f t="shared" si="2"/>
        <v>1.4841345512952773</v>
      </c>
      <c r="AB16" s="6">
        <f t="shared" si="3"/>
        <v>1.9096910487047223</v>
      </c>
      <c r="AC16" s="6">
        <f>'pivot times'!F16</f>
        <v>0</v>
      </c>
      <c r="AD16" s="6">
        <f>'pivot times'!G16</f>
        <v>0</v>
      </c>
      <c r="AE16" s="6">
        <f t="shared" si="4"/>
        <v>0</v>
      </c>
      <c r="AF16" s="6">
        <f t="shared" si="5"/>
        <v>0</v>
      </c>
      <c r="AG16" s="6">
        <f>'pivot times'!H16</f>
        <v>0</v>
      </c>
      <c r="AH16" s="6">
        <f>'pivot times'!I16</f>
        <v>0</v>
      </c>
      <c r="AI16" s="6">
        <f t="shared" si="6"/>
        <v>0</v>
      </c>
      <c r="AJ16" s="6">
        <f t="shared" si="7"/>
        <v>0</v>
      </c>
      <c r="AK16" s="6">
        <f>'pivot times'!J16</f>
        <v>0</v>
      </c>
      <c r="AL16" s="6">
        <f>'pivot times'!K16</f>
        <v>0</v>
      </c>
      <c r="AM16" s="6">
        <f t="shared" si="8"/>
        <v>0</v>
      </c>
      <c r="AN16" s="6">
        <f t="shared" si="9"/>
        <v>0</v>
      </c>
      <c r="AO16" s="6">
        <f>'pivot times'!L16</f>
        <v>0</v>
      </c>
      <c r="AP16" s="6">
        <f>'pivot times'!M16</f>
        <v>0</v>
      </c>
      <c r="AQ16" s="6">
        <f t="shared" si="10"/>
        <v>0</v>
      </c>
      <c r="AR16" s="6">
        <f t="shared" si="11"/>
        <v>0</v>
      </c>
      <c r="AS16" s="6">
        <f>'pivot times'!N16</f>
        <v>0</v>
      </c>
      <c r="AT16" s="6">
        <f>'pivot times'!O16</f>
        <v>0</v>
      </c>
      <c r="AU16" s="6">
        <f t="shared" si="12"/>
        <v>0</v>
      </c>
      <c r="AV16" s="6">
        <f t="shared" si="13"/>
        <v>0</v>
      </c>
      <c r="AW16" s="6">
        <f>'pivot times'!P16</f>
        <v>0</v>
      </c>
      <c r="AX16" s="6">
        <f>'pivot times'!Q16</f>
        <v>0</v>
      </c>
      <c r="AY16" s="6">
        <f t="shared" si="14"/>
        <v>0</v>
      </c>
      <c r="AZ16" s="6">
        <f t="shared" si="15"/>
        <v>0</v>
      </c>
      <c r="BA16" s="6">
        <f>'pivot times'!R16</f>
        <v>0</v>
      </c>
      <c r="BB16" s="6">
        <f>'pivot times'!S16</f>
        <v>0</v>
      </c>
      <c r="BC16" s="6">
        <f t="shared" si="16"/>
        <v>0</v>
      </c>
      <c r="BD16" s="6">
        <f t="shared" si="17"/>
        <v>0</v>
      </c>
    </row>
    <row r="17" spans="1:56" x14ac:dyDescent="0.25">
      <c r="A17" s="2">
        <v>32</v>
      </c>
      <c r="B17" s="5"/>
      <c r="C17" s="5"/>
      <c r="U17" s="6" t="e">
        <f>GETPIVOTDATA("Avg",'pivot times'!$A$3,"action","e0","world_size",10000,"number_of_steps_between_file_dumps",1,"omp_get_max_threads",A17)</f>
        <v>#REF!</v>
      </c>
      <c r="V17" s="6" t="e">
        <f>GETPIVOTDATA("StdDevp",'pivot times'!$A$3,"action","e0","world_size",10000,"number_of_steps_between_file_dumps",1,"omp_get_max_threads",A17)</f>
        <v>#REF!</v>
      </c>
      <c r="W17" s="6" t="e">
        <f t="shared" si="0"/>
        <v>#REF!</v>
      </c>
      <c r="X17" s="6" t="e">
        <f t="shared" si="1"/>
        <v>#REF!</v>
      </c>
      <c r="Y17" s="6">
        <f>'pivot times'!D17</f>
        <v>0</v>
      </c>
      <c r="Z17" s="6">
        <f>'pivot times'!E17</f>
        <v>0</v>
      </c>
      <c r="AA17" s="6">
        <f t="shared" si="2"/>
        <v>0</v>
      </c>
      <c r="AB17" s="6">
        <f t="shared" si="3"/>
        <v>0</v>
      </c>
      <c r="AC17" s="6">
        <f>'pivot times'!F17</f>
        <v>0</v>
      </c>
      <c r="AD17" s="6">
        <f>'pivot times'!G17</f>
        <v>0</v>
      </c>
      <c r="AE17" s="6">
        <f t="shared" si="4"/>
        <v>0</v>
      </c>
      <c r="AF17" s="6">
        <f t="shared" si="5"/>
        <v>0</v>
      </c>
      <c r="AG17" s="6">
        <f>'pivot times'!H17</f>
        <v>0</v>
      </c>
      <c r="AH17" s="6">
        <f>'pivot times'!I17</f>
        <v>0</v>
      </c>
      <c r="AI17" s="6">
        <f t="shared" si="6"/>
        <v>0</v>
      </c>
      <c r="AJ17" s="6">
        <f t="shared" si="7"/>
        <v>0</v>
      </c>
      <c r="AK17" s="6">
        <f>'pivot times'!J17</f>
        <v>0</v>
      </c>
      <c r="AL17" s="6">
        <f>'pivot times'!K17</f>
        <v>0</v>
      </c>
      <c r="AM17" s="6">
        <f t="shared" si="8"/>
        <v>0</v>
      </c>
      <c r="AN17" s="6">
        <f t="shared" si="9"/>
        <v>0</v>
      </c>
      <c r="AO17" s="6">
        <f>'pivot times'!L17</f>
        <v>0</v>
      </c>
      <c r="AP17" s="6">
        <f>'pivot times'!M17</f>
        <v>0</v>
      </c>
      <c r="AQ17" s="6">
        <f t="shared" si="10"/>
        <v>0</v>
      </c>
      <c r="AR17" s="6">
        <f t="shared" si="11"/>
        <v>0</v>
      </c>
      <c r="AS17" s="6">
        <f>'pivot times'!N17</f>
        <v>0</v>
      </c>
      <c r="AT17" s="6">
        <f>'pivot times'!O17</f>
        <v>0</v>
      </c>
      <c r="AU17" s="6">
        <f t="shared" si="12"/>
        <v>0</v>
      </c>
      <c r="AV17" s="6">
        <f t="shared" si="13"/>
        <v>0</v>
      </c>
      <c r="AW17" s="6">
        <f>'pivot times'!P17</f>
        <v>0</v>
      </c>
      <c r="AX17" s="6">
        <f>'pivot times'!Q17</f>
        <v>0</v>
      </c>
      <c r="AY17" s="6">
        <f t="shared" si="14"/>
        <v>0</v>
      </c>
      <c r="AZ17" s="6">
        <f t="shared" si="15"/>
        <v>0</v>
      </c>
      <c r="BA17" s="6">
        <f>'pivot times'!R17</f>
        <v>0</v>
      </c>
      <c r="BB17" s="6">
        <f>'pivot times'!S17</f>
        <v>0</v>
      </c>
      <c r="BC17" s="6">
        <f t="shared" si="16"/>
        <v>0</v>
      </c>
      <c r="BD17" s="6">
        <f t="shared" si="17"/>
        <v>0</v>
      </c>
    </row>
    <row r="18" spans="1:56" x14ac:dyDescent="0.25">
      <c r="A18" s="3">
        <v>22627</v>
      </c>
      <c r="B18" s="5">
        <v>30.421659299999998</v>
      </c>
      <c r="C18" s="5">
        <v>2.0016759999999998</v>
      </c>
      <c r="U18" s="6" t="e">
        <f>GETPIVOTDATA("Avg",'pivot times'!$A$3,"action","e0","world_size",10000,"number_of_steps_between_file_dumps",1,"omp_get_max_threads",A18)</f>
        <v>#REF!</v>
      </c>
      <c r="V18" s="6" t="e">
        <f>GETPIVOTDATA("StdDevp",'pivot times'!$A$3,"action","e0","world_size",10000,"number_of_steps_between_file_dumps",1,"omp_get_max_threads",A18)</f>
        <v>#REF!</v>
      </c>
      <c r="W18" s="6" t="e">
        <f t="shared" si="0"/>
        <v>#REF!</v>
      </c>
      <c r="X18" s="6" t="e">
        <f t="shared" si="1"/>
        <v>#REF!</v>
      </c>
      <c r="Y18" s="6">
        <f>'pivot times'!D18</f>
        <v>2.0016759999999998</v>
      </c>
      <c r="Z18" s="6">
        <f>'pivot times'!E18</f>
        <v>6.7991912413172637E-2</v>
      </c>
      <c r="AA18" s="6">
        <f t="shared" si="2"/>
        <v>1.7977002627604819</v>
      </c>
      <c r="AB18" s="6">
        <f t="shared" si="3"/>
        <v>2.2056517372395179</v>
      </c>
      <c r="AC18" s="6">
        <f>'pivot times'!F18</f>
        <v>0</v>
      </c>
      <c r="AD18" s="6">
        <f>'pivot times'!G18</f>
        <v>0</v>
      </c>
      <c r="AE18" s="6">
        <f t="shared" si="4"/>
        <v>0</v>
      </c>
      <c r="AF18" s="6">
        <f t="shared" si="5"/>
        <v>0</v>
      </c>
      <c r="AG18" s="6">
        <f>'pivot times'!H18</f>
        <v>0</v>
      </c>
      <c r="AH18" s="6">
        <f>'pivot times'!I18</f>
        <v>0</v>
      </c>
      <c r="AI18" s="6">
        <f t="shared" si="6"/>
        <v>0</v>
      </c>
      <c r="AJ18" s="6">
        <f t="shared" si="7"/>
        <v>0</v>
      </c>
      <c r="AK18" s="6">
        <f>'pivot times'!J18</f>
        <v>0</v>
      </c>
      <c r="AL18" s="6">
        <f>'pivot times'!K18</f>
        <v>0</v>
      </c>
      <c r="AM18" s="6">
        <f t="shared" si="8"/>
        <v>0</v>
      </c>
      <c r="AN18" s="6">
        <f t="shared" si="9"/>
        <v>0</v>
      </c>
      <c r="AO18" s="6">
        <f>'pivot times'!L18</f>
        <v>0</v>
      </c>
      <c r="AP18" s="6">
        <f>'pivot times'!M18</f>
        <v>0</v>
      </c>
      <c r="AQ18" s="6">
        <f t="shared" si="10"/>
        <v>0</v>
      </c>
      <c r="AR18" s="6">
        <f t="shared" si="11"/>
        <v>0</v>
      </c>
      <c r="AS18" s="6">
        <f>'pivot times'!N18</f>
        <v>0</v>
      </c>
      <c r="AT18" s="6">
        <f>'pivot times'!O18</f>
        <v>0</v>
      </c>
      <c r="AU18" s="6">
        <f t="shared" si="12"/>
        <v>0</v>
      </c>
      <c r="AV18" s="6">
        <f t="shared" si="13"/>
        <v>0</v>
      </c>
      <c r="AW18" s="6">
        <f>'pivot times'!P18</f>
        <v>0</v>
      </c>
      <c r="AX18" s="6">
        <f>'pivot times'!Q18</f>
        <v>0</v>
      </c>
      <c r="AY18" s="6">
        <f t="shared" si="14"/>
        <v>0</v>
      </c>
      <c r="AZ18" s="6">
        <f t="shared" si="15"/>
        <v>0</v>
      </c>
      <c r="BA18" s="6">
        <f>'pivot times'!R18</f>
        <v>0</v>
      </c>
      <c r="BB18" s="6">
        <f>'pivot times'!S18</f>
        <v>0</v>
      </c>
      <c r="BC18" s="6">
        <f t="shared" si="16"/>
        <v>0</v>
      </c>
      <c r="BD18" s="6">
        <f t="shared" si="17"/>
        <v>0</v>
      </c>
    </row>
    <row r="19" spans="1:56" x14ac:dyDescent="0.25">
      <c r="A19" s="2">
        <v>64</v>
      </c>
      <c r="B19" s="5"/>
      <c r="C19" s="5"/>
      <c r="U19" s="6" t="e">
        <f>GETPIVOTDATA("Avg",'pivot times'!$A$3,"action","e0","world_size",10000,"number_of_steps_between_file_dumps",1,"omp_get_max_threads",A19)</f>
        <v>#REF!</v>
      </c>
      <c r="V19" s="6" t="e">
        <f>GETPIVOTDATA("StdDevp",'pivot times'!$A$3,"action","e0","world_size",10000,"number_of_steps_between_file_dumps",1,"omp_get_max_threads",A19)</f>
        <v>#REF!</v>
      </c>
      <c r="W19" s="6" t="e">
        <f t="shared" si="0"/>
        <v>#REF!</v>
      </c>
      <c r="X19" s="6" t="e">
        <f t="shared" si="1"/>
        <v>#REF!</v>
      </c>
      <c r="Y19" s="6">
        <f>'pivot times'!D19</f>
        <v>0</v>
      </c>
      <c r="Z19" s="6">
        <f>'pivot times'!E19</f>
        <v>0</v>
      </c>
      <c r="AA19" s="6">
        <f t="shared" si="2"/>
        <v>0</v>
      </c>
      <c r="AB19" s="6">
        <f t="shared" si="3"/>
        <v>0</v>
      </c>
      <c r="AC19" s="6">
        <f>'pivot times'!F19</f>
        <v>0</v>
      </c>
      <c r="AD19" s="6">
        <f>'pivot times'!G19</f>
        <v>0</v>
      </c>
      <c r="AE19" s="6">
        <f t="shared" si="4"/>
        <v>0</v>
      </c>
      <c r="AF19" s="6">
        <f t="shared" si="5"/>
        <v>0</v>
      </c>
      <c r="AG19" s="6">
        <f>'pivot times'!H19</f>
        <v>0</v>
      </c>
      <c r="AH19" s="6">
        <f>'pivot times'!I19</f>
        <v>0</v>
      </c>
      <c r="AI19" s="6">
        <f t="shared" si="6"/>
        <v>0</v>
      </c>
      <c r="AJ19" s="6">
        <f t="shared" si="7"/>
        <v>0</v>
      </c>
      <c r="AK19" s="6">
        <f>'pivot times'!J19</f>
        <v>0</v>
      </c>
      <c r="AL19" s="6">
        <f>'pivot times'!K19</f>
        <v>0</v>
      </c>
      <c r="AM19" s="6">
        <f t="shared" si="8"/>
        <v>0</v>
      </c>
      <c r="AN19" s="6">
        <f t="shared" si="9"/>
        <v>0</v>
      </c>
      <c r="AO19" s="6">
        <f>'pivot times'!L19</f>
        <v>0</v>
      </c>
      <c r="AP19" s="6">
        <f>'pivot times'!M19</f>
        <v>0</v>
      </c>
      <c r="AQ19" s="6">
        <f t="shared" si="10"/>
        <v>0</v>
      </c>
      <c r="AR19" s="6">
        <f t="shared" si="11"/>
        <v>0</v>
      </c>
      <c r="AS19" s="6">
        <f>'pivot times'!N19</f>
        <v>0</v>
      </c>
      <c r="AT19" s="6">
        <f>'pivot times'!O19</f>
        <v>0</v>
      </c>
      <c r="AU19" s="6">
        <f t="shared" si="12"/>
        <v>0</v>
      </c>
      <c r="AV19" s="6">
        <f t="shared" si="13"/>
        <v>0</v>
      </c>
      <c r="AW19" s="6">
        <f>'pivot times'!P19</f>
        <v>0</v>
      </c>
      <c r="AX19" s="6">
        <f>'pivot times'!Q19</f>
        <v>0</v>
      </c>
      <c r="AY19" s="6">
        <f t="shared" si="14"/>
        <v>0</v>
      </c>
      <c r="AZ19" s="6">
        <f t="shared" si="15"/>
        <v>0</v>
      </c>
      <c r="BA19" s="6">
        <f>'pivot times'!R19</f>
        <v>0</v>
      </c>
      <c r="BB19" s="6">
        <f>'pivot times'!S19</f>
        <v>0</v>
      </c>
      <c r="BC19" s="6">
        <f t="shared" si="16"/>
        <v>0</v>
      </c>
      <c r="BD19" s="6">
        <f t="shared" si="17"/>
        <v>0</v>
      </c>
    </row>
    <row r="20" spans="1:56" x14ac:dyDescent="0.25">
      <c r="A20" s="3">
        <v>32000</v>
      </c>
      <c r="B20" s="5">
        <v>33.659602300000003</v>
      </c>
      <c r="C20" s="5">
        <v>2.2612892000000002</v>
      </c>
      <c r="U20" s="6" t="e">
        <f>GETPIVOTDATA("Avg",'pivot times'!$A$3,"action","e0","world_size",10000,"number_of_steps_between_file_dumps",1,"omp_get_max_threads",A20)</f>
        <v>#REF!</v>
      </c>
      <c r="V20" s="6" t="e">
        <f>GETPIVOTDATA("StdDevp",'pivot times'!$A$3,"action","e0","world_size",10000,"number_of_steps_between_file_dumps",1,"omp_get_max_threads",A20)</f>
        <v>#REF!</v>
      </c>
      <c r="W20" s="6" t="e">
        <f t="shared" si="0"/>
        <v>#REF!</v>
      </c>
      <c r="X20" s="6" t="e">
        <f t="shared" si="1"/>
        <v>#REF!</v>
      </c>
      <c r="Y20" s="6">
        <f>'pivot times'!D20</f>
        <v>2.2612892000000002</v>
      </c>
      <c r="Z20" s="6">
        <f>'pivot times'!E20</f>
        <v>3.2750214212418235E-2</v>
      </c>
      <c r="AA20" s="6">
        <f t="shared" si="2"/>
        <v>2.1630385573627455</v>
      </c>
      <c r="AB20" s="6">
        <f t="shared" si="3"/>
        <v>2.3595398426372549</v>
      </c>
      <c r="AC20" s="6">
        <f>'pivot times'!F20</f>
        <v>0</v>
      </c>
      <c r="AD20" s="6">
        <f>'pivot times'!G20</f>
        <v>0</v>
      </c>
      <c r="AE20" s="6">
        <f t="shared" si="4"/>
        <v>0</v>
      </c>
      <c r="AF20" s="6">
        <f t="shared" si="5"/>
        <v>0</v>
      </c>
      <c r="AG20" s="6">
        <f>'pivot times'!H20</f>
        <v>0</v>
      </c>
      <c r="AH20" s="6">
        <f>'pivot times'!I20</f>
        <v>0</v>
      </c>
      <c r="AI20" s="6">
        <f t="shared" si="6"/>
        <v>0</v>
      </c>
      <c r="AJ20" s="6">
        <f t="shared" si="7"/>
        <v>0</v>
      </c>
      <c r="AK20" s="6">
        <f>'pivot times'!J20</f>
        <v>0</v>
      </c>
      <c r="AL20" s="6">
        <f>'pivot times'!K20</f>
        <v>0</v>
      </c>
      <c r="AM20" s="6">
        <f t="shared" si="8"/>
        <v>0</v>
      </c>
      <c r="AN20" s="6">
        <f t="shared" si="9"/>
        <v>0</v>
      </c>
      <c r="AO20" s="6">
        <f>'pivot times'!L20</f>
        <v>0</v>
      </c>
      <c r="AP20" s="6">
        <f>'pivot times'!M20</f>
        <v>0</v>
      </c>
      <c r="AQ20" s="6">
        <f t="shared" si="10"/>
        <v>0</v>
      </c>
      <c r="AR20" s="6">
        <f t="shared" si="11"/>
        <v>0</v>
      </c>
      <c r="AS20" s="6">
        <f>'pivot times'!N20</f>
        <v>0</v>
      </c>
      <c r="AT20" s="6">
        <f>'pivot times'!O20</f>
        <v>0</v>
      </c>
      <c r="AU20" s="6">
        <f t="shared" si="12"/>
        <v>0</v>
      </c>
      <c r="AV20" s="6">
        <f t="shared" si="13"/>
        <v>0</v>
      </c>
      <c r="AW20" s="6">
        <f>'pivot times'!P20</f>
        <v>0</v>
      </c>
      <c r="AX20" s="6">
        <f>'pivot times'!Q20</f>
        <v>0</v>
      </c>
      <c r="AY20" s="6">
        <f t="shared" si="14"/>
        <v>0</v>
      </c>
      <c r="AZ20" s="6">
        <f t="shared" si="15"/>
        <v>0</v>
      </c>
      <c r="BA20" s="6">
        <f>'pivot times'!R20</f>
        <v>0</v>
      </c>
      <c r="BB20" s="6">
        <f>'pivot times'!S20</f>
        <v>0</v>
      </c>
      <c r="BC20" s="6">
        <f t="shared" si="16"/>
        <v>0</v>
      </c>
      <c r="BD20" s="6">
        <f t="shared" si="17"/>
        <v>0</v>
      </c>
    </row>
    <row r="21" spans="1:56" x14ac:dyDescent="0.25">
      <c r="U21" s="6" t="e">
        <f>GETPIVOTDATA("Avg",'pivot times'!$A$3,"action","e0","world_size",10000,"number_of_steps_between_file_dumps",1,"omp_get_max_threads",A21)</f>
        <v>#REF!</v>
      </c>
      <c r="V21" s="6" t="e">
        <f>GETPIVOTDATA("StdDevp",'pivot times'!$A$3,"action","e0","world_size",10000,"number_of_steps_between_file_dumps",1,"omp_get_max_threads",A21)</f>
        <v>#REF!</v>
      </c>
      <c r="W21" s="6" t="e">
        <f t="shared" si="0"/>
        <v>#REF!</v>
      </c>
      <c r="X21" s="6" t="e">
        <f t="shared" si="1"/>
        <v>#REF!</v>
      </c>
      <c r="Y21" s="6">
        <f>'pivot times'!D21</f>
        <v>0</v>
      </c>
      <c r="Z21" s="6">
        <f>'pivot times'!E21</f>
        <v>0</v>
      </c>
      <c r="AA21" s="6">
        <f t="shared" si="2"/>
        <v>0</v>
      </c>
      <c r="AB21" s="6">
        <f t="shared" si="3"/>
        <v>0</v>
      </c>
      <c r="AC21" s="6">
        <f>'pivot times'!F21</f>
        <v>0</v>
      </c>
      <c r="AD21" s="6">
        <f>'pivot times'!G21</f>
        <v>0</v>
      </c>
      <c r="AE21" s="6">
        <f t="shared" si="4"/>
        <v>0</v>
      </c>
      <c r="AF21" s="6">
        <f t="shared" si="5"/>
        <v>0</v>
      </c>
      <c r="AG21" s="6">
        <f>'pivot times'!H21</f>
        <v>0</v>
      </c>
      <c r="AH21" s="6">
        <f>'pivot times'!I21</f>
        <v>0</v>
      </c>
      <c r="AI21" s="6">
        <f t="shared" si="6"/>
        <v>0</v>
      </c>
      <c r="AJ21" s="6">
        <f t="shared" si="7"/>
        <v>0</v>
      </c>
      <c r="AK21" s="6">
        <f>'pivot times'!J21</f>
        <v>0</v>
      </c>
      <c r="AL21" s="6">
        <f>'pivot times'!K21</f>
        <v>0</v>
      </c>
      <c r="AM21" s="6">
        <f t="shared" si="8"/>
        <v>0</v>
      </c>
      <c r="AN21" s="6">
        <f t="shared" si="9"/>
        <v>0</v>
      </c>
      <c r="AO21" s="6">
        <f>'pivot times'!L21</f>
        <v>0</v>
      </c>
      <c r="AP21" s="6">
        <f>'pivot times'!M21</f>
        <v>0</v>
      </c>
      <c r="AQ21" s="6">
        <f t="shared" si="10"/>
        <v>0</v>
      </c>
      <c r="AR21" s="6">
        <f t="shared" si="11"/>
        <v>0</v>
      </c>
      <c r="AS21" s="6">
        <f>'pivot times'!N21</f>
        <v>0</v>
      </c>
      <c r="AT21" s="6">
        <f>'pivot times'!O21</f>
        <v>0</v>
      </c>
      <c r="AU21" s="6">
        <f t="shared" si="12"/>
        <v>0</v>
      </c>
      <c r="AV21" s="6">
        <f t="shared" si="13"/>
        <v>0</v>
      </c>
      <c r="AW21" s="6">
        <f>'pivot times'!P21</f>
        <v>0</v>
      </c>
      <c r="AX21" s="6">
        <f>'pivot times'!Q21</f>
        <v>0</v>
      </c>
      <c r="AY21" s="6">
        <f t="shared" si="14"/>
        <v>0</v>
      </c>
      <c r="AZ21" s="6">
        <f t="shared" si="15"/>
        <v>0</v>
      </c>
      <c r="BA21" s="6">
        <f>'pivot times'!R21</f>
        <v>0</v>
      </c>
      <c r="BB21" s="6">
        <f>'pivot times'!S21</f>
        <v>0</v>
      </c>
      <c r="BC21" s="6">
        <f t="shared" si="16"/>
        <v>0</v>
      </c>
      <c r="BD21" s="6">
        <f t="shared" si="17"/>
        <v>0</v>
      </c>
    </row>
    <row r="22" spans="1:56" x14ac:dyDescent="0.25">
      <c r="U22" s="6" t="e">
        <f>GETPIVOTDATA("Avg",'pivot times'!$A$3,"action","e0","world_size",10000,"number_of_steps_between_file_dumps",1,"omp_get_max_threads",A22)</f>
        <v>#REF!</v>
      </c>
      <c r="V22" s="6" t="e">
        <f>GETPIVOTDATA("StdDevp",'pivot times'!$A$3,"action","e0","world_size",10000,"number_of_steps_between_file_dumps",1,"omp_get_max_threads",A22)</f>
        <v>#REF!</v>
      </c>
      <c r="W22" s="6" t="e">
        <f t="shared" si="0"/>
        <v>#REF!</v>
      </c>
      <c r="X22" s="6" t="e">
        <f t="shared" si="1"/>
        <v>#REF!</v>
      </c>
      <c r="Y22" s="6">
        <f>'pivot times'!D22</f>
        <v>0</v>
      </c>
      <c r="Z22" s="6">
        <f>'pivot times'!E22</f>
        <v>0</v>
      </c>
      <c r="AA22" s="6">
        <f t="shared" si="2"/>
        <v>0</v>
      </c>
      <c r="AB22" s="6">
        <f t="shared" si="3"/>
        <v>0</v>
      </c>
      <c r="AC22" s="6">
        <f>'pivot times'!F22</f>
        <v>0</v>
      </c>
      <c r="AD22" s="6">
        <f>'pivot times'!G22</f>
        <v>0</v>
      </c>
      <c r="AE22" s="6">
        <f t="shared" si="4"/>
        <v>0</v>
      </c>
      <c r="AF22" s="6">
        <f t="shared" si="5"/>
        <v>0</v>
      </c>
      <c r="AG22" s="6">
        <f>'pivot times'!H22</f>
        <v>0</v>
      </c>
      <c r="AH22" s="6">
        <f>'pivot times'!I22</f>
        <v>0</v>
      </c>
      <c r="AI22" s="6">
        <f t="shared" si="6"/>
        <v>0</v>
      </c>
      <c r="AJ22" s="6">
        <f t="shared" si="7"/>
        <v>0</v>
      </c>
      <c r="AK22" s="6">
        <f>'pivot times'!J22</f>
        <v>0</v>
      </c>
      <c r="AL22" s="6">
        <f>'pivot times'!K22</f>
        <v>0</v>
      </c>
      <c r="AM22" s="6">
        <f t="shared" si="8"/>
        <v>0</v>
      </c>
      <c r="AN22" s="6">
        <f t="shared" si="9"/>
        <v>0</v>
      </c>
      <c r="AO22" s="6">
        <f>'pivot times'!L22</f>
        <v>0</v>
      </c>
      <c r="AP22" s="6">
        <f>'pivot times'!M22</f>
        <v>0</v>
      </c>
      <c r="AQ22" s="6">
        <f t="shared" si="10"/>
        <v>0</v>
      </c>
      <c r="AR22" s="6">
        <f t="shared" si="11"/>
        <v>0</v>
      </c>
      <c r="AS22" s="6">
        <f>'pivot times'!N22</f>
        <v>0</v>
      </c>
      <c r="AT22" s="6">
        <f>'pivot times'!O22</f>
        <v>0</v>
      </c>
      <c r="AU22" s="6">
        <f t="shared" si="12"/>
        <v>0</v>
      </c>
      <c r="AV22" s="6">
        <f t="shared" si="13"/>
        <v>0</v>
      </c>
      <c r="AW22" s="6">
        <f>'pivot times'!P22</f>
        <v>0</v>
      </c>
      <c r="AX22" s="6">
        <f>'pivot times'!Q22</f>
        <v>0</v>
      </c>
      <c r="AY22" s="6">
        <f t="shared" si="14"/>
        <v>0</v>
      </c>
      <c r="AZ22" s="6">
        <f t="shared" si="15"/>
        <v>0</v>
      </c>
      <c r="BA22" s="6">
        <f>'pivot times'!R22</f>
        <v>0</v>
      </c>
      <c r="BB22" s="6">
        <f>'pivot times'!S22</f>
        <v>0</v>
      </c>
      <c r="BC22" s="6">
        <f t="shared" si="16"/>
        <v>0</v>
      </c>
      <c r="BD22" s="6">
        <f t="shared" si="17"/>
        <v>0</v>
      </c>
    </row>
    <row r="23" spans="1:56" x14ac:dyDescent="0.25">
      <c r="U23" s="6" t="e">
        <f>GETPIVOTDATA("Avg",'pivot times'!$A$3,"action","e0","world_size",10000,"number_of_steps_between_file_dumps",1,"omp_get_max_threads",A23)</f>
        <v>#REF!</v>
      </c>
      <c r="V23" s="6" t="e">
        <f>GETPIVOTDATA("StdDevp",'pivot times'!$A$3,"action","e0","world_size",10000,"number_of_steps_between_file_dumps",1,"omp_get_max_threads",A23)</f>
        <v>#REF!</v>
      </c>
      <c r="W23" s="6" t="e">
        <f t="shared" si="0"/>
        <v>#REF!</v>
      </c>
      <c r="X23" s="6" t="e">
        <f t="shared" si="1"/>
        <v>#REF!</v>
      </c>
      <c r="Y23" s="6">
        <f>'pivot times'!D23</f>
        <v>0</v>
      </c>
      <c r="Z23" s="6">
        <f>'pivot times'!E23</f>
        <v>0</v>
      </c>
      <c r="AA23" s="6">
        <f t="shared" si="2"/>
        <v>0</v>
      </c>
      <c r="AB23" s="6">
        <f t="shared" si="3"/>
        <v>0</v>
      </c>
      <c r="AC23" s="6">
        <f>'pivot times'!F23</f>
        <v>0</v>
      </c>
      <c r="AD23" s="6">
        <f>'pivot times'!G23</f>
        <v>0</v>
      </c>
      <c r="AE23" s="6">
        <f t="shared" si="4"/>
        <v>0</v>
      </c>
      <c r="AF23" s="6">
        <f t="shared" si="5"/>
        <v>0</v>
      </c>
      <c r="AG23" s="6">
        <f>'pivot times'!H23</f>
        <v>0</v>
      </c>
      <c r="AH23" s="6">
        <f>'pivot times'!I23</f>
        <v>0</v>
      </c>
      <c r="AI23" s="6">
        <f t="shared" si="6"/>
        <v>0</v>
      </c>
      <c r="AJ23" s="6">
        <f t="shared" si="7"/>
        <v>0</v>
      </c>
      <c r="AK23" s="6">
        <f>'pivot times'!J23</f>
        <v>0</v>
      </c>
      <c r="AL23" s="6">
        <f>'pivot times'!K23</f>
        <v>0</v>
      </c>
      <c r="AM23" s="6">
        <f t="shared" si="8"/>
        <v>0</v>
      </c>
      <c r="AN23" s="6">
        <f t="shared" si="9"/>
        <v>0</v>
      </c>
      <c r="AO23" s="6">
        <f>'pivot times'!L23</f>
        <v>0</v>
      </c>
      <c r="AP23" s="6">
        <f>'pivot times'!M23</f>
        <v>0</v>
      </c>
      <c r="AQ23" s="6">
        <f t="shared" si="10"/>
        <v>0</v>
      </c>
      <c r="AR23" s="6">
        <f t="shared" si="11"/>
        <v>0</v>
      </c>
      <c r="AS23" s="6">
        <f>'pivot times'!N23</f>
        <v>0</v>
      </c>
      <c r="AT23" s="6">
        <f>'pivot times'!O23</f>
        <v>0</v>
      </c>
      <c r="AU23" s="6">
        <f t="shared" si="12"/>
        <v>0</v>
      </c>
      <c r="AV23" s="6">
        <f t="shared" si="13"/>
        <v>0</v>
      </c>
      <c r="AW23" s="6">
        <f>'pivot times'!P23</f>
        <v>0</v>
      </c>
      <c r="AX23" s="6">
        <f>'pivot times'!Q23</f>
        <v>0</v>
      </c>
      <c r="AY23" s="6">
        <f t="shared" si="14"/>
        <v>0</v>
      </c>
      <c r="AZ23" s="6">
        <f t="shared" si="15"/>
        <v>0</v>
      </c>
      <c r="BA23" s="6">
        <f>'pivot times'!R23</f>
        <v>0</v>
      </c>
      <c r="BB23" s="6">
        <f>'pivot times'!S23</f>
        <v>0</v>
      </c>
      <c r="BC23" s="6">
        <f t="shared" si="16"/>
        <v>0</v>
      </c>
      <c r="BD23" s="6">
        <f t="shared" si="17"/>
        <v>0</v>
      </c>
    </row>
    <row r="24" spans="1:56" x14ac:dyDescent="0.25">
      <c r="U24" s="6" t="e">
        <f>GETPIVOTDATA("Avg",'pivot times'!$A$3,"action","e0","world_size",10000,"number_of_steps_between_file_dumps",1,"omp_get_max_threads",A24)</f>
        <v>#REF!</v>
      </c>
      <c r="V24" s="6" t="e">
        <f>GETPIVOTDATA("StdDevp",'pivot times'!$A$3,"action","e0","world_size",10000,"number_of_steps_between_file_dumps",1,"omp_get_max_threads",A24)</f>
        <v>#REF!</v>
      </c>
      <c r="W24" s="6" t="e">
        <f t="shared" si="0"/>
        <v>#REF!</v>
      </c>
      <c r="X24" s="6" t="e">
        <f t="shared" si="1"/>
        <v>#REF!</v>
      </c>
      <c r="Y24" s="6">
        <f>'pivot times'!D24</f>
        <v>0</v>
      </c>
      <c r="Z24" s="6">
        <f>'pivot times'!E24</f>
        <v>0</v>
      </c>
      <c r="AA24" s="6">
        <f t="shared" si="2"/>
        <v>0</v>
      </c>
      <c r="AB24" s="6">
        <f t="shared" si="3"/>
        <v>0</v>
      </c>
      <c r="AC24" s="6">
        <f>'pivot times'!F24</f>
        <v>0</v>
      </c>
      <c r="AD24" s="6">
        <f>'pivot times'!G24</f>
        <v>0</v>
      </c>
      <c r="AE24" s="6">
        <f t="shared" si="4"/>
        <v>0</v>
      </c>
      <c r="AF24" s="6">
        <f t="shared" si="5"/>
        <v>0</v>
      </c>
      <c r="AG24" s="6">
        <f>'pivot times'!H24</f>
        <v>0</v>
      </c>
      <c r="AH24" s="6">
        <f>'pivot times'!I24</f>
        <v>0</v>
      </c>
      <c r="AI24" s="6">
        <f t="shared" si="6"/>
        <v>0</v>
      </c>
      <c r="AJ24" s="6">
        <f t="shared" si="7"/>
        <v>0</v>
      </c>
      <c r="AK24" s="6">
        <f>'pivot times'!J24</f>
        <v>0</v>
      </c>
      <c r="AL24" s="6">
        <f>'pivot times'!K24</f>
        <v>0</v>
      </c>
      <c r="AM24" s="6">
        <f t="shared" si="8"/>
        <v>0</v>
      </c>
      <c r="AN24" s="6">
        <f t="shared" si="9"/>
        <v>0</v>
      </c>
      <c r="AO24" s="6">
        <f>'pivot times'!L24</f>
        <v>0</v>
      </c>
      <c r="AP24" s="6">
        <f>'pivot times'!M24</f>
        <v>0</v>
      </c>
      <c r="AQ24" s="6">
        <f t="shared" si="10"/>
        <v>0</v>
      </c>
      <c r="AR24" s="6">
        <f t="shared" si="11"/>
        <v>0</v>
      </c>
      <c r="AS24" s="6">
        <f>'pivot times'!N24</f>
        <v>0</v>
      </c>
      <c r="AT24" s="6">
        <f>'pivot times'!O24</f>
        <v>0</v>
      </c>
      <c r="AU24" s="6">
        <f t="shared" si="12"/>
        <v>0</v>
      </c>
      <c r="AV24" s="6">
        <f t="shared" si="13"/>
        <v>0</v>
      </c>
      <c r="AW24" s="6">
        <f>'pivot times'!P24</f>
        <v>0</v>
      </c>
      <c r="AX24" s="6">
        <f>'pivot times'!Q24</f>
        <v>0</v>
      </c>
      <c r="AY24" s="6">
        <f t="shared" si="14"/>
        <v>0</v>
      </c>
      <c r="AZ24" s="6">
        <f t="shared" si="15"/>
        <v>0</v>
      </c>
      <c r="BA24" s="6">
        <f>'pivot times'!R24</f>
        <v>0</v>
      </c>
      <c r="BB24" s="6">
        <f>'pivot times'!S24</f>
        <v>0</v>
      </c>
      <c r="BC24" s="6">
        <f t="shared" si="16"/>
        <v>0</v>
      </c>
      <c r="BD24" s="6">
        <f t="shared" si="17"/>
        <v>0</v>
      </c>
    </row>
    <row r="25" spans="1:56" x14ac:dyDescent="0.25">
      <c r="U25" s="6" t="e">
        <f>GETPIVOTDATA("Avg",'pivot times'!$A$3,"action","e0","world_size",10000,"number_of_steps_between_file_dumps",1,"omp_get_max_threads",A25)</f>
        <v>#REF!</v>
      </c>
      <c r="V25" s="6" t="e">
        <f>GETPIVOTDATA("StdDevp",'pivot times'!$A$3,"action","e0","world_size",10000,"number_of_steps_between_file_dumps",1,"omp_get_max_threads",A25)</f>
        <v>#REF!</v>
      </c>
      <c r="W25" s="6" t="e">
        <f t="shared" si="0"/>
        <v>#REF!</v>
      </c>
      <c r="X25" s="6" t="e">
        <f t="shared" si="1"/>
        <v>#REF!</v>
      </c>
      <c r="Y25" s="6">
        <f>'pivot times'!D25</f>
        <v>0</v>
      </c>
      <c r="Z25" s="6">
        <f>'pivot times'!E25</f>
        <v>0</v>
      </c>
      <c r="AA25" s="6">
        <f t="shared" si="2"/>
        <v>0</v>
      </c>
      <c r="AB25" s="6">
        <f t="shared" si="3"/>
        <v>0</v>
      </c>
      <c r="AC25" s="6">
        <f>'pivot times'!F25</f>
        <v>0</v>
      </c>
      <c r="AD25" s="6">
        <f>'pivot times'!G25</f>
        <v>0</v>
      </c>
      <c r="AE25" s="6">
        <f t="shared" si="4"/>
        <v>0</v>
      </c>
      <c r="AF25" s="6">
        <f t="shared" si="5"/>
        <v>0</v>
      </c>
      <c r="AG25" s="6">
        <f>'pivot times'!H25</f>
        <v>0</v>
      </c>
      <c r="AH25" s="6">
        <f>'pivot times'!I25</f>
        <v>0</v>
      </c>
      <c r="AI25" s="6">
        <f t="shared" si="6"/>
        <v>0</v>
      </c>
      <c r="AJ25" s="6">
        <f t="shared" si="7"/>
        <v>0</v>
      </c>
      <c r="AK25" s="6">
        <f>'pivot times'!J25</f>
        <v>0</v>
      </c>
      <c r="AL25" s="6">
        <f>'pivot times'!K25</f>
        <v>0</v>
      </c>
      <c r="AM25" s="6">
        <f t="shared" si="8"/>
        <v>0</v>
      </c>
      <c r="AN25" s="6">
        <f t="shared" si="9"/>
        <v>0</v>
      </c>
      <c r="AO25" s="6">
        <f>'pivot times'!L25</f>
        <v>0</v>
      </c>
      <c r="AP25" s="6">
        <f>'pivot times'!M25</f>
        <v>0</v>
      </c>
      <c r="AQ25" s="6">
        <f t="shared" si="10"/>
        <v>0</v>
      </c>
      <c r="AR25" s="6">
        <f t="shared" si="11"/>
        <v>0</v>
      </c>
      <c r="AS25" s="6">
        <f>'pivot times'!N25</f>
        <v>0</v>
      </c>
      <c r="AT25" s="6">
        <f>'pivot times'!O25</f>
        <v>0</v>
      </c>
      <c r="AU25" s="6">
        <f t="shared" si="12"/>
        <v>0</v>
      </c>
      <c r="AV25" s="6">
        <f t="shared" si="13"/>
        <v>0</v>
      </c>
      <c r="AW25" s="6">
        <f>'pivot times'!P25</f>
        <v>0</v>
      </c>
      <c r="AX25" s="6">
        <f>'pivot times'!Q25</f>
        <v>0</v>
      </c>
      <c r="AY25" s="6">
        <f t="shared" si="14"/>
        <v>0</v>
      </c>
      <c r="AZ25" s="6">
        <f t="shared" si="15"/>
        <v>0</v>
      </c>
      <c r="BA25" s="6">
        <f>'pivot times'!R25</f>
        <v>0</v>
      </c>
      <c r="BB25" s="6">
        <f>'pivot times'!S25</f>
        <v>0</v>
      </c>
      <c r="BC25" s="6">
        <f t="shared" si="16"/>
        <v>0</v>
      </c>
      <c r="BD25" s="6">
        <f t="shared" si="17"/>
        <v>0</v>
      </c>
    </row>
    <row r="26" spans="1:56" x14ac:dyDescent="0.25">
      <c r="U26" s="6" t="e">
        <f>GETPIVOTDATA("Avg",'pivot times'!$A$3,"action","e0","world_size",10000,"number_of_steps_between_file_dumps",1,"omp_get_max_threads",A26)</f>
        <v>#REF!</v>
      </c>
      <c r="V26" s="6" t="e">
        <f>GETPIVOTDATA("StdDevp",'pivot times'!$A$3,"action","e0","world_size",10000,"number_of_steps_between_file_dumps",1,"omp_get_max_threads",A26)</f>
        <v>#REF!</v>
      </c>
      <c r="W26" s="6" t="e">
        <f t="shared" si="0"/>
        <v>#REF!</v>
      </c>
      <c r="X26" s="6" t="e">
        <f t="shared" si="1"/>
        <v>#REF!</v>
      </c>
      <c r="Y26" s="6">
        <f>'pivot times'!D26</f>
        <v>0</v>
      </c>
      <c r="Z26" s="6">
        <f>'pivot times'!E26</f>
        <v>0</v>
      </c>
      <c r="AA26" s="6">
        <f t="shared" si="2"/>
        <v>0</v>
      </c>
      <c r="AB26" s="6">
        <f t="shared" si="3"/>
        <v>0</v>
      </c>
      <c r="AC26" s="6">
        <f>'pivot times'!F26</f>
        <v>0</v>
      </c>
      <c r="AD26" s="6">
        <f>'pivot times'!G26</f>
        <v>0</v>
      </c>
      <c r="AE26" s="6">
        <f t="shared" si="4"/>
        <v>0</v>
      </c>
      <c r="AF26" s="6">
        <f t="shared" si="5"/>
        <v>0</v>
      </c>
      <c r="AG26" s="6">
        <f>'pivot times'!H26</f>
        <v>0</v>
      </c>
      <c r="AH26" s="6">
        <f>'pivot times'!I26</f>
        <v>0</v>
      </c>
      <c r="AI26" s="6">
        <f t="shared" si="6"/>
        <v>0</v>
      </c>
      <c r="AJ26" s="6">
        <f t="shared" si="7"/>
        <v>0</v>
      </c>
      <c r="AK26" s="6">
        <f>'pivot times'!J26</f>
        <v>0</v>
      </c>
      <c r="AL26" s="6">
        <f>'pivot times'!K26</f>
        <v>0</v>
      </c>
      <c r="AM26" s="6">
        <f t="shared" si="8"/>
        <v>0</v>
      </c>
      <c r="AN26" s="6">
        <f t="shared" si="9"/>
        <v>0</v>
      </c>
      <c r="AO26" s="6">
        <f>'pivot times'!L26</f>
        <v>0</v>
      </c>
      <c r="AP26" s="6">
        <f>'pivot times'!M26</f>
        <v>0</v>
      </c>
      <c r="AQ26" s="6">
        <f t="shared" si="10"/>
        <v>0</v>
      </c>
      <c r="AR26" s="6">
        <f t="shared" si="11"/>
        <v>0</v>
      </c>
      <c r="AS26" s="6">
        <f>'pivot times'!N26</f>
        <v>0</v>
      </c>
      <c r="AT26" s="6">
        <f>'pivot times'!O26</f>
        <v>0</v>
      </c>
      <c r="AU26" s="6">
        <f t="shared" si="12"/>
        <v>0</v>
      </c>
      <c r="AV26" s="6">
        <f t="shared" si="13"/>
        <v>0</v>
      </c>
      <c r="AW26" s="6">
        <f>'pivot times'!P26</f>
        <v>0</v>
      </c>
      <c r="AX26" s="6">
        <f>'pivot times'!Q26</f>
        <v>0</v>
      </c>
      <c r="AY26" s="6">
        <f t="shared" si="14"/>
        <v>0</v>
      </c>
      <c r="AZ26" s="6">
        <f t="shared" si="15"/>
        <v>0</v>
      </c>
      <c r="BA26" s="6">
        <f>'pivot times'!R26</f>
        <v>0</v>
      </c>
      <c r="BB26" s="6">
        <f>'pivot times'!S26</f>
        <v>0</v>
      </c>
      <c r="BC26" s="6">
        <f t="shared" si="16"/>
        <v>0</v>
      </c>
      <c r="BD26" s="6">
        <f t="shared" si="17"/>
        <v>0</v>
      </c>
    </row>
    <row r="27" spans="1:56" x14ac:dyDescent="0.25">
      <c r="U27" s="6" t="e">
        <f>GETPIVOTDATA("Avg",'pivot times'!$A$3,"action","e0","world_size",10000,"number_of_steps_between_file_dumps",1,"omp_get_max_threads",A27)</f>
        <v>#REF!</v>
      </c>
      <c r="V27" s="6" t="e">
        <f>GETPIVOTDATA("StdDevp",'pivot times'!$A$3,"action","e0","world_size",10000,"number_of_steps_between_file_dumps",1,"omp_get_max_threads",A27)</f>
        <v>#REF!</v>
      </c>
      <c r="W27" s="6" t="e">
        <f t="shared" si="0"/>
        <v>#REF!</v>
      </c>
      <c r="X27" s="6" t="e">
        <f t="shared" si="1"/>
        <v>#REF!</v>
      </c>
      <c r="Y27" s="6">
        <f>'pivot times'!D27</f>
        <v>0</v>
      </c>
      <c r="Z27" s="6">
        <f>'pivot times'!E27</f>
        <v>0</v>
      </c>
      <c r="AA27" s="6">
        <f t="shared" si="2"/>
        <v>0</v>
      </c>
      <c r="AB27" s="6">
        <f t="shared" si="3"/>
        <v>0</v>
      </c>
      <c r="AC27" s="6">
        <f>'pivot times'!F27</f>
        <v>0</v>
      </c>
      <c r="AD27" s="6">
        <f>'pivot times'!G27</f>
        <v>0</v>
      </c>
      <c r="AE27" s="6">
        <f t="shared" si="4"/>
        <v>0</v>
      </c>
      <c r="AF27" s="6">
        <f t="shared" si="5"/>
        <v>0</v>
      </c>
      <c r="AG27" s="6">
        <f>'pivot times'!H27</f>
        <v>0</v>
      </c>
      <c r="AH27" s="6">
        <f>'pivot times'!I27</f>
        <v>0</v>
      </c>
      <c r="AI27" s="6">
        <f t="shared" si="6"/>
        <v>0</v>
      </c>
      <c r="AJ27" s="6">
        <f t="shared" si="7"/>
        <v>0</v>
      </c>
      <c r="AK27" s="6">
        <f>'pivot times'!J27</f>
        <v>0</v>
      </c>
      <c r="AL27" s="6">
        <f>'pivot times'!K27</f>
        <v>0</v>
      </c>
      <c r="AM27" s="6">
        <f t="shared" si="8"/>
        <v>0</v>
      </c>
      <c r="AN27" s="6">
        <f t="shared" si="9"/>
        <v>0</v>
      </c>
      <c r="AO27" s="6">
        <f>'pivot times'!L27</f>
        <v>0</v>
      </c>
      <c r="AP27" s="6">
        <f>'pivot times'!M27</f>
        <v>0</v>
      </c>
      <c r="AQ27" s="6">
        <f t="shared" si="10"/>
        <v>0</v>
      </c>
      <c r="AR27" s="6">
        <f t="shared" si="11"/>
        <v>0</v>
      </c>
      <c r="AS27" s="6">
        <f>'pivot times'!N27</f>
        <v>0</v>
      </c>
      <c r="AT27" s="6">
        <f>'pivot times'!O27</f>
        <v>0</v>
      </c>
      <c r="AU27" s="6">
        <f t="shared" si="12"/>
        <v>0</v>
      </c>
      <c r="AV27" s="6">
        <f t="shared" si="13"/>
        <v>0</v>
      </c>
      <c r="AW27" s="6">
        <f>'pivot times'!P27</f>
        <v>0</v>
      </c>
      <c r="AX27" s="6">
        <f>'pivot times'!Q27</f>
        <v>0</v>
      </c>
      <c r="AY27" s="6">
        <f t="shared" si="14"/>
        <v>0</v>
      </c>
      <c r="AZ27" s="6">
        <f t="shared" si="15"/>
        <v>0</v>
      </c>
      <c r="BA27" s="6">
        <f>'pivot times'!R27</f>
        <v>0</v>
      </c>
      <c r="BB27" s="6">
        <f>'pivot times'!S27</f>
        <v>0</v>
      </c>
      <c r="BC27" s="6">
        <f t="shared" si="16"/>
        <v>0</v>
      </c>
      <c r="BD27" s="6">
        <f t="shared" si="17"/>
        <v>0</v>
      </c>
    </row>
    <row r="28" spans="1:56" x14ac:dyDescent="0.25">
      <c r="U28" s="6" t="e">
        <f>GETPIVOTDATA("Avg",'pivot times'!$A$3,"action","e0","world_size",10000,"number_of_steps_between_file_dumps",1,"omp_get_max_threads",A28)</f>
        <v>#REF!</v>
      </c>
      <c r="V28" s="6" t="e">
        <f>GETPIVOTDATA("StdDevp",'pivot times'!$A$3,"action","e0","world_size",10000,"number_of_steps_between_file_dumps",1,"omp_get_max_threads",A28)</f>
        <v>#REF!</v>
      </c>
      <c r="W28" s="6" t="e">
        <f t="shared" si="0"/>
        <v>#REF!</v>
      </c>
      <c r="X28" s="6" t="e">
        <f t="shared" si="1"/>
        <v>#REF!</v>
      </c>
      <c r="Y28" s="6">
        <f>'pivot times'!D28</f>
        <v>0</v>
      </c>
      <c r="Z28" s="6">
        <f>'pivot times'!E28</f>
        <v>0</v>
      </c>
      <c r="AA28" s="6">
        <f t="shared" si="2"/>
        <v>0</v>
      </c>
      <c r="AB28" s="6">
        <f t="shared" si="3"/>
        <v>0</v>
      </c>
      <c r="AC28" s="6">
        <f>'pivot times'!F28</f>
        <v>0</v>
      </c>
      <c r="AD28" s="6">
        <f>'pivot times'!G28</f>
        <v>0</v>
      </c>
      <c r="AE28" s="6">
        <f t="shared" si="4"/>
        <v>0</v>
      </c>
      <c r="AF28" s="6">
        <f t="shared" si="5"/>
        <v>0</v>
      </c>
      <c r="AG28" s="6">
        <f>'pivot times'!H28</f>
        <v>0</v>
      </c>
      <c r="AH28" s="6">
        <f>'pivot times'!I28</f>
        <v>0</v>
      </c>
      <c r="AI28" s="6">
        <f t="shared" si="6"/>
        <v>0</v>
      </c>
      <c r="AJ28" s="6">
        <f t="shared" si="7"/>
        <v>0</v>
      </c>
      <c r="AK28" s="6">
        <f>'pivot times'!J28</f>
        <v>0</v>
      </c>
      <c r="AL28" s="6">
        <f>'pivot times'!K28</f>
        <v>0</v>
      </c>
      <c r="AM28" s="6">
        <f t="shared" si="8"/>
        <v>0</v>
      </c>
      <c r="AN28" s="6">
        <f t="shared" si="9"/>
        <v>0</v>
      </c>
      <c r="AO28" s="6">
        <f>'pivot times'!L28</f>
        <v>0</v>
      </c>
      <c r="AP28" s="6">
        <f>'pivot times'!M28</f>
        <v>0</v>
      </c>
      <c r="AQ28" s="6">
        <f t="shared" si="10"/>
        <v>0</v>
      </c>
      <c r="AR28" s="6">
        <f t="shared" si="11"/>
        <v>0</v>
      </c>
      <c r="AS28" s="6">
        <f>'pivot times'!N28</f>
        <v>0</v>
      </c>
      <c r="AT28" s="6">
        <f>'pivot times'!O28</f>
        <v>0</v>
      </c>
      <c r="AU28" s="6">
        <f t="shared" si="12"/>
        <v>0</v>
      </c>
      <c r="AV28" s="6">
        <f t="shared" si="13"/>
        <v>0</v>
      </c>
      <c r="AW28" s="6">
        <f>'pivot times'!P28</f>
        <v>0</v>
      </c>
      <c r="AX28" s="6">
        <f>'pivot times'!Q28</f>
        <v>0</v>
      </c>
      <c r="AY28" s="6">
        <f t="shared" si="14"/>
        <v>0</v>
      </c>
      <c r="AZ28" s="6">
        <f t="shared" si="15"/>
        <v>0</v>
      </c>
      <c r="BA28" s="6">
        <f>'pivot times'!R28</f>
        <v>0</v>
      </c>
      <c r="BB28" s="6">
        <f>'pivot times'!S28</f>
        <v>0</v>
      </c>
      <c r="BC28" s="6">
        <f t="shared" si="16"/>
        <v>0</v>
      </c>
      <c r="BD28" s="6">
        <f t="shared" si="17"/>
        <v>0</v>
      </c>
    </row>
    <row r="29" spans="1:56" x14ac:dyDescent="0.25">
      <c r="U29" s="6" t="e">
        <f>GETPIVOTDATA("Avg",'pivot times'!$A$3,"action","e0","world_size",10000,"number_of_steps_between_file_dumps",1,"omp_get_max_threads",A29)</f>
        <v>#REF!</v>
      </c>
      <c r="V29" s="6" t="e">
        <f>GETPIVOTDATA("StdDevp",'pivot times'!$A$3,"action","e0","world_size",10000,"number_of_steps_between_file_dumps",1,"omp_get_max_threads",A29)</f>
        <v>#REF!</v>
      </c>
      <c r="W29" s="6" t="e">
        <f t="shared" si="0"/>
        <v>#REF!</v>
      </c>
      <c r="X29" s="6" t="e">
        <f t="shared" si="1"/>
        <v>#REF!</v>
      </c>
      <c r="Y29" s="6">
        <f>'pivot times'!D29</f>
        <v>0</v>
      </c>
      <c r="Z29" s="6">
        <f>'pivot times'!E29</f>
        <v>0</v>
      </c>
      <c r="AA29" s="6">
        <f t="shared" si="2"/>
        <v>0</v>
      </c>
      <c r="AB29" s="6">
        <f t="shared" si="3"/>
        <v>0</v>
      </c>
      <c r="AC29" s="6">
        <f>'pivot times'!F29</f>
        <v>0</v>
      </c>
      <c r="AD29" s="6">
        <f>'pivot times'!G29</f>
        <v>0</v>
      </c>
      <c r="AE29" s="6">
        <f t="shared" si="4"/>
        <v>0</v>
      </c>
      <c r="AF29" s="6">
        <f t="shared" si="5"/>
        <v>0</v>
      </c>
      <c r="AG29" s="6">
        <f>'pivot times'!H29</f>
        <v>0</v>
      </c>
      <c r="AH29" s="6">
        <f>'pivot times'!I29</f>
        <v>0</v>
      </c>
      <c r="AI29" s="6">
        <f t="shared" si="6"/>
        <v>0</v>
      </c>
      <c r="AJ29" s="6">
        <f t="shared" si="7"/>
        <v>0</v>
      </c>
      <c r="AK29" s="6">
        <f>'pivot times'!J29</f>
        <v>0</v>
      </c>
      <c r="AL29" s="6">
        <f>'pivot times'!K29</f>
        <v>0</v>
      </c>
      <c r="AM29" s="6">
        <f t="shared" si="8"/>
        <v>0</v>
      </c>
      <c r="AN29" s="6">
        <f t="shared" si="9"/>
        <v>0</v>
      </c>
      <c r="AO29" s="6">
        <f>'pivot times'!L29</f>
        <v>0</v>
      </c>
      <c r="AP29" s="6">
        <f>'pivot times'!M29</f>
        <v>0</v>
      </c>
      <c r="AQ29" s="6">
        <f t="shared" si="10"/>
        <v>0</v>
      </c>
      <c r="AR29" s="6">
        <f t="shared" si="11"/>
        <v>0</v>
      </c>
      <c r="AS29" s="6">
        <f>'pivot times'!N29</f>
        <v>0</v>
      </c>
      <c r="AT29" s="6">
        <f>'pivot times'!O29</f>
        <v>0</v>
      </c>
      <c r="AU29" s="6">
        <f t="shared" si="12"/>
        <v>0</v>
      </c>
      <c r="AV29" s="6">
        <f t="shared" si="13"/>
        <v>0</v>
      </c>
      <c r="AW29" s="6">
        <f>'pivot times'!P29</f>
        <v>0</v>
      </c>
      <c r="AX29" s="6">
        <f>'pivot times'!Q29</f>
        <v>0</v>
      </c>
      <c r="AY29" s="6">
        <f t="shared" si="14"/>
        <v>0</v>
      </c>
      <c r="AZ29" s="6">
        <f t="shared" si="15"/>
        <v>0</v>
      </c>
      <c r="BA29" s="6">
        <f>'pivot times'!R29</f>
        <v>0</v>
      </c>
      <c r="BB29" s="6">
        <f>'pivot times'!S29</f>
        <v>0</v>
      </c>
      <c r="BC29" s="6">
        <f t="shared" si="16"/>
        <v>0</v>
      </c>
      <c r="BD29" s="6">
        <f t="shared" si="17"/>
        <v>0</v>
      </c>
    </row>
    <row r="30" spans="1:56" x14ac:dyDescent="0.25">
      <c r="U30" s="6" t="e">
        <f>GETPIVOTDATA("Avg",'pivot times'!$A$3,"action","e0","world_size",10000,"number_of_steps_between_file_dumps",1,"omp_get_max_threads",A30)</f>
        <v>#REF!</v>
      </c>
      <c r="V30" s="6" t="e">
        <f>GETPIVOTDATA("StdDevp",'pivot times'!$A$3,"action","e0","world_size",10000,"number_of_steps_between_file_dumps",1,"omp_get_max_threads",A30)</f>
        <v>#REF!</v>
      </c>
      <c r="W30" s="6" t="e">
        <f t="shared" si="0"/>
        <v>#REF!</v>
      </c>
      <c r="X30" s="6" t="e">
        <f t="shared" si="1"/>
        <v>#REF!</v>
      </c>
      <c r="Y30" s="6">
        <f>'pivot times'!D30</f>
        <v>0</v>
      </c>
      <c r="Z30" s="6">
        <f>'pivot times'!E30</f>
        <v>0</v>
      </c>
      <c r="AA30" s="6">
        <f t="shared" si="2"/>
        <v>0</v>
      </c>
      <c r="AB30" s="6">
        <f t="shared" si="3"/>
        <v>0</v>
      </c>
      <c r="AC30" s="6">
        <f>'pivot times'!F30</f>
        <v>0</v>
      </c>
      <c r="AD30" s="6">
        <f>'pivot times'!G30</f>
        <v>0</v>
      </c>
      <c r="AE30" s="6">
        <f t="shared" si="4"/>
        <v>0</v>
      </c>
      <c r="AF30" s="6">
        <f t="shared" si="5"/>
        <v>0</v>
      </c>
      <c r="AG30" s="6">
        <f>'pivot times'!H30</f>
        <v>0</v>
      </c>
      <c r="AH30" s="6">
        <f>'pivot times'!I30</f>
        <v>0</v>
      </c>
      <c r="AI30" s="6">
        <f t="shared" si="6"/>
        <v>0</v>
      </c>
      <c r="AJ30" s="6">
        <f t="shared" si="7"/>
        <v>0</v>
      </c>
      <c r="AK30" s="6">
        <f>'pivot times'!J30</f>
        <v>0</v>
      </c>
      <c r="AL30" s="6">
        <f>'pivot times'!K30</f>
        <v>0</v>
      </c>
      <c r="AM30" s="6">
        <f t="shared" si="8"/>
        <v>0</v>
      </c>
      <c r="AN30" s="6">
        <f t="shared" si="9"/>
        <v>0</v>
      </c>
      <c r="AO30" s="6">
        <f>'pivot times'!L30</f>
        <v>0</v>
      </c>
      <c r="AP30" s="6">
        <f>'pivot times'!M30</f>
        <v>0</v>
      </c>
      <c r="AQ30" s="6">
        <f t="shared" si="10"/>
        <v>0</v>
      </c>
      <c r="AR30" s="6">
        <f t="shared" si="11"/>
        <v>0</v>
      </c>
      <c r="AS30" s="6">
        <f>'pivot times'!N30</f>
        <v>0</v>
      </c>
      <c r="AT30" s="6">
        <f>'pivot times'!O30</f>
        <v>0</v>
      </c>
      <c r="AU30" s="6">
        <f t="shared" si="12"/>
        <v>0</v>
      </c>
      <c r="AV30" s="6">
        <f t="shared" si="13"/>
        <v>0</v>
      </c>
      <c r="AW30" s="6">
        <f>'pivot times'!P30</f>
        <v>0</v>
      </c>
      <c r="AX30" s="6">
        <f>'pivot times'!Q30</f>
        <v>0</v>
      </c>
      <c r="AY30" s="6">
        <f t="shared" si="14"/>
        <v>0</v>
      </c>
      <c r="AZ30" s="6">
        <f t="shared" si="15"/>
        <v>0</v>
      </c>
      <c r="BA30" s="6">
        <f>'pivot times'!R30</f>
        <v>0</v>
      </c>
      <c r="BB30" s="6">
        <f>'pivot times'!S30</f>
        <v>0</v>
      </c>
      <c r="BC30" s="6">
        <f t="shared" si="16"/>
        <v>0</v>
      </c>
      <c r="BD30" s="6">
        <f t="shared" si="17"/>
        <v>0</v>
      </c>
    </row>
    <row r="31" spans="1:56" x14ac:dyDescent="0.25">
      <c r="U31" s="6" t="e">
        <f>GETPIVOTDATA("Avg",'pivot times'!$A$3,"action","e0","world_size",10000,"number_of_steps_between_file_dumps",1,"omp_get_max_threads",A31)</f>
        <v>#REF!</v>
      </c>
      <c r="V31" s="6" t="e">
        <f>GETPIVOTDATA("StdDevp",'pivot times'!$A$3,"action","e0","world_size",10000,"number_of_steps_between_file_dumps",1,"omp_get_max_threads",A31)</f>
        <v>#REF!</v>
      </c>
      <c r="W31" s="6" t="e">
        <f t="shared" si="0"/>
        <v>#REF!</v>
      </c>
      <c r="X31" s="6" t="e">
        <f t="shared" si="1"/>
        <v>#REF!</v>
      </c>
      <c r="Y31" s="6">
        <f>'pivot times'!D31</f>
        <v>0</v>
      </c>
      <c r="Z31" s="6">
        <f>'pivot times'!E31</f>
        <v>0</v>
      </c>
      <c r="AA31" s="6">
        <f t="shared" si="2"/>
        <v>0</v>
      </c>
      <c r="AB31" s="6">
        <f t="shared" si="3"/>
        <v>0</v>
      </c>
      <c r="AC31" s="6">
        <f>'pivot times'!F31</f>
        <v>0</v>
      </c>
      <c r="AD31" s="6">
        <f>'pivot times'!G31</f>
        <v>0</v>
      </c>
      <c r="AE31" s="6">
        <f t="shared" si="4"/>
        <v>0</v>
      </c>
      <c r="AF31" s="6">
        <f t="shared" si="5"/>
        <v>0</v>
      </c>
      <c r="AG31" s="6">
        <f>'pivot times'!H31</f>
        <v>0</v>
      </c>
      <c r="AH31" s="6">
        <f>'pivot times'!I31</f>
        <v>0</v>
      </c>
      <c r="AI31" s="6">
        <f t="shared" si="6"/>
        <v>0</v>
      </c>
      <c r="AJ31" s="6">
        <f t="shared" si="7"/>
        <v>0</v>
      </c>
      <c r="AK31" s="6">
        <f>'pivot times'!J31</f>
        <v>0</v>
      </c>
      <c r="AL31" s="6">
        <f>'pivot times'!K31</f>
        <v>0</v>
      </c>
      <c r="AM31" s="6">
        <f t="shared" si="8"/>
        <v>0</v>
      </c>
      <c r="AN31" s="6">
        <f t="shared" si="9"/>
        <v>0</v>
      </c>
      <c r="AO31" s="6">
        <f>'pivot times'!L31</f>
        <v>0</v>
      </c>
      <c r="AP31" s="6">
        <f>'pivot times'!M31</f>
        <v>0</v>
      </c>
      <c r="AQ31" s="6">
        <f t="shared" si="10"/>
        <v>0</v>
      </c>
      <c r="AR31" s="6">
        <f t="shared" si="11"/>
        <v>0</v>
      </c>
      <c r="AS31" s="6">
        <f>'pivot times'!N31</f>
        <v>0</v>
      </c>
      <c r="AT31" s="6">
        <f>'pivot times'!O31</f>
        <v>0</v>
      </c>
      <c r="AU31" s="6">
        <f t="shared" si="12"/>
        <v>0</v>
      </c>
      <c r="AV31" s="6">
        <f t="shared" si="13"/>
        <v>0</v>
      </c>
      <c r="AW31" s="6">
        <f>'pivot times'!P31</f>
        <v>0</v>
      </c>
      <c r="AX31" s="6">
        <f>'pivot times'!Q31</f>
        <v>0</v>
      </c>
      <c r="AY31" s="6">
        <f t="shared" si="14"/>
        <v>0</v>
      </c>
      <c r="AZ31" s="6">
        <f t="shared" si="15"/>
        <v>0</v>
      </c>
      <c r="BA31" s="6">
        <f>'pivot times'!R31</f>
        <v>0</v>
      </c>
      <c r="BB31" s="6">
        <f>'pivot times'!S31</f>
        <v>0</v>
      </c>
      <c r="BC31" s="6">
        <f t="shared" si="16"/>
        <v>0</v>
      </c>
      <c r="BD31" s="6">
        <f t="shared" si="17"/>
        <v>0</v>
      </c>
    </row>
    <row r="32" spans="1:56" x14ac:dyDescent="0.25">
      <c r="U32" s="6" t="e">
        <f>GETPIVOTDATA("Avg",'pivot times'!$A$3,"action","e0","world_size",10000,"number_of_steps_between_file_dumps",1,"omp_get_max_threads",A32)</f>
        <v>#REF!</v>
      </c>
      <c r="V32" s="6" t="e">
        <f>GETPIVOTDATA("StdDevp",'pivot times'!$A$3,"action","e0","world_size",10000,"number_of_steps_between_file_dumps",1,"omp_get_max_threads",A32)</f>
        <v>#REF!</v>
      </c>
      <c r="W32" s="6" t="e">
        <f t="shared" si="0"/>
        <v>#REF!</v>
      </c>
      <c r="X32" s="6" t="e">
        <f t="shared" si="1"/>
        <v>#REF!</v>
      </c>
      <c r="Y32" s="6">
        <f>'pivot times'!D32</f>
        <v>0</v>
      </c>
      <c r="Z32" s="6">
        <f>'pivot times'!E32</f>
        <v>0</v>
      </c>
      <c r="AA32" s="6">
        <f t="shared" si="2"/>
        <v>0</v>
      </c>
      <c r="AB32" s="6">
        <f t="shared" si="3"/>
        <v>0</v>
      </c>
      <c r="AC32" s="6">
        <f>'pivot times'!F32</f>
        <v>0</v>
      </c>
      <c r="AD32" s="6">
        <f>'pivot times'!G32</f>
        <v>0</v>
      </c>
      <c r="AE32" s="6">
        <f t="shared" si="4"/>
        <v>0</v>
      </c>
      <c r="AF32" s="6">
        <f t="shared" si="5"/>
        <v>0</v>
      </c>
      <c r="AG32" s="6">
        <f>'pivot times'!H32</f>
        <v>0</v>
      </c>
      <c r="AH32" s="6">
        <f>'pivot times'!I32</f>
        <v>0</v>
      </c>
      <c r="AI32" s="6">
        <f t="shared" si="6"/>
        <v>0</v>
      </c>
      <c r="AJ32" s="6">
        <f t="shared" si="7"/>
        <v>0</v>
      </c>
      <c r="AK32" s="6">
        <f>'pivot times'!J32</f>
        <v>0</v>
      </c>
      <c r="AL32" s="6">
        <f>'pivot times'!K32</f>
        <v>0</v>
      </c>
      <c r="AM32" s="6">
        <f t="shared" si="8"/>
        <v>0</v>
      </c>
      <c r="AN32" s="6">
        <f t="shared" si="9"/>
        <v>0</v>
      </c>
      <c r="AO32" s="6">
        <f>'pivot times'!L32</f>
        <v>0</v>
      </c>
      <c r="AP32" s="6">
        <f>'pivot times'!M32</f>
        <v>0</v>
      </c>
      <c r="AQ32" s="6">
        <f t="shared" si="10"/>
        <v>0</v>
      </c>
      <c r="AR32" s="6">
        <f t="shared" si="11"/>
        <v>0</v>
      </c>
      <c r="AS32" s="6">
        <f>'pivot times'!N32</f>
        <v>0</v>
      </c>
      <c r="AT32" s="6">
        <f>'pivot times'!O32</f>
        <v>0</v>
      </c>
      <c r="AU32" s="6">
        <f t="shared" si="12"/>
        <v>0</v>
      </c>
      <c r="AV32" s="6">
        <f t="shared" si="13"/>
        <v>0</v>
      </c>
      <c r="AW32" s="6">
        <f>'pivot times'!P32</f>
        <v>0</v>
      </c>
      <c r="AX32" s="6">
        <f>'pivot times'!Q32</f>
        <v>0</v>
      </c>
      <c r="AY32" s="6">
        <f t="shared" si="14"/>
        <v>0</v>
      </c>
      <c r="AZ32" s="6">
        <f t="shared" si="15"/>
        <v>0</v>
      </c>
      <c r="BA32" s="6">
        <f>'pivot times'!R32</f>
        <v>0</v>
      </c>
      <c r="BB32" s="6">
        <f>'pivot times'!S32</f>
        <v>0</v>
      </c>
      <c r="BC32" s="6">
        <f t="shared" si="16"/>
        <v>0</v>
      </c>
      <c r="BD32" s="6">
        <f t="shared" si="17"/>
        <v>0</v>
      </c>
    </row>
    <row r="33" spans="21:56" x14ac:dyDescent="0.25">
      <c r="U33" s="6" t="e">
        <f>GETPIVOTDATA("Avg",'pivot times'!$A$3,"action","e0","world_size",10000,"number_of_steps_between_file_dumps",1,"omp_get_max_threads",A33)</f>
        <v>#REF!</v>
      </c>
      <c r="V33" s="6" t="e">
        <f>GETPIVOTDATA("StdDevp",'pivot times'!$A$3,"action","e0","world_size",10000,"number_of_steps_between_file_dumps",1,"omp_get_max_threads",A33)</f>
        <v>#REF!</v>
      </c>
      <c r="W33" s="6" t="e">
        <f t="shared" si="0"/>
        <v>#REF!</v>
      </c>
      <c r="X33" s="6" t="e">
        <f t="shared" si="1"/>
        <v>#REF!</v>
      </c>
      <c r="Y33" s="6">
        <f>'pivot times'!D33</f>
        <v>0</v>
      </c>
      <c r="Z33" s="6">
        <f>'pivot times'!E33</f>
        <v>0</v>
      </c>
      <c r="AA33" s="6">
        <f t="shared" si="2"/>
        <v>0</v>
      </c>
      <c r="AB33" s="6">
        <f t="shared" si="3"/>
        <v>0</v>
      </c>
      <c r="AC33" s="6">
        <f>'pivot times'!F33</f>
        <v>0</v>
      </c>
      <c r="AD33" s="6">
        <f>'pivot times'!G33</f>
        <v>0</v>
      </c>
      <c r="AE33" s="6">
        <f t="shared" si="4"/>
        <v>0</v>
      </c>
      <c r="AF33" s="6">
        <f t="shared" si="5"/>
        <v>0</v>
      </c>
      <c r="AG33" s="6">
        <f>'pivot times'!H33</f>
        <v>0</v>
      </c>
      <c r="AH33" s="6">
        <f>'pivot times'!I33</f>
        <v>0</v>
      </c>
      <c r="AI33" s="6">
        <f t="shared" si="6"/>
        <v>0</v>
      </c>
      <c r="AJ33" s="6">
        <f t="shared" si="7"/>
        <v>0</v>
      </c>
      <c r="AK33" s="6">
        <f>'pivot times'!J33</f>
        <v>0</v>
      </c>
      <c r="AL33" s="6">
        <f>'pivot times'!K33</f>
        <v>0</v>
      </c>
      <c r="AM33" s="6">
        <f t="shared" si="8"/>
        <v>0</v>
      </c>
      <c r="AN33" s="6">
        <f t="shared" si="9"/>
        <v>0</v>
      </c>
      <c r="AO33" s="6">
        <f>'pivot times'!L33</f>
        <v>0</v>
      </c>
      <c r="AP33" s="6">
        <f>'pivot times'!M33</f>
        <v>0</v>
      </c>
      <c r="AQ33" s="6">
        <f t="shared" si="10"/>
        <v>0</v>
      </c>
      <c r="AR33" s="6">
        <f t="shared" si="11"/>
        <v>0</v>
      </c>
      <c r="AS33" s="6">
        <f>'pivot times'!N33</f>
        <v>0</v>
      </c>
      <c r="AT33" s="6">
        <f>'pivot times'!O33</f>
        <v>0</v>
      </c>
      <c r="AU33" s="6">
        <f t="shared" si="12"/>
        <v>0</v>
      </c>
      <c r="AV33" s="6">
        <f t="shared" si="13"/>
        <v>0</v>
      </c>
      <c r="AW33" s="6">
        <f>'pivot times'!P33</f>
        <v>0</v>
      </c>
      <c r="AX33" s="6">
        <f>'pivot times'!Q33</f>
        <v>0</v>
      </c>
      <c r="AY33" s="6">
        <f t="shared" si="14"/>
        <v>0</v>
      </c>
      <c r="AZ33" s="6">
        <f t="shared" si="15"/>
        <v>0</v>
      </c>
      <c r="BA33" s="6">
        <f>'pivot times'!R33</f>
        <v>0</v>
      </c>
      <c r="BB33" s="6">
        <f>'pivot times'!S33</f>
        <v>0</v>
      </c>
      <c r="BC33" s="6">
        <f t="shared" si="16"/>
        <v>0</v>
      </c>
      <c r="BD33" s="6">
        <f t="shared" si="17"/>
        <v>0</v>
      </c>
    </row>
    <row r="34" spans="21:56" x14ac:dyDescent="0.25">
      <c r="U34" s="6" t="e">
        <f>GETPIVOTDATA("Avg",'pivot times'!$A$3,"action","e0","world_size",10000,"number_of_steps_between_file_dumps",1,"omp_get_max_threads",A34)</f>
        <v>#REF!</v>
      </c>
      <c r="V34" s="6" t="e">
        <f>GETPIVOTDATA("StdDevp",'pivot times'!$A$3,"action","e0","world_size",10000,"number_of_steps_between_file_dumps",1,"omp_get_max_threads",A34)</f>
        <v>#REF!</v>
      </c>
      <c r="W34" s="6" t="e">
        <f t="shared" si="0"/>
        <v>#REF!</v>
      </c>
      <c r="X34" s="6" t="e">
        <f t="shared" si="1"/>
        <v>#REF!</v>
      </c>
      <c r="Y34" s="6">
        <f>'pivot times'!D34</f>
        <v>0</v>
      </c>
      <c r="Z34" s="6">
        <f>'pivot times'!E34</f>
        <v>0</v>
      </c>
      <c r="AA34" s="6">
        <f t="shared" si="2"/>
        <v>0</v>
      </c>
      <c r="AB34" s="6">
        <f t="shared" si="3"/>
        <v>0</v>
      </c>
      <c r="AC34" s="6">
        <f>'pivot times'!F34</f>
        <v>0</v>
      </c>
      <c r="AD34" s="6">
        <f>'pivot times'!G34</f>
        <v>0</v>
      </c>
      <c r="AE34" s="6">
        <f t="shared" si="4"/>
        <v>0</v>
      </c>
      <c r="AF34" s="6">
        <f t="shared" si="5"/>
        <v>0</v>
      </c>
      <c r="AG34" s="6">
        <f>'pivot times'!H34</f>
        <v>0</v>
      </c>
      <c r="AH34" s="6">
        <f>'pivot times'!I34</f>
        <v>0</v>
      </c>
      <c r="AI34" s="6">
        <f t="shared" si="6"/>
        <v>0</v>
      </c>
      <c r="AJ34" s="6">
        <f t="shared" si="7"/>
        <v>0</v>
      </c>
      <c r="AK34" s="6">
        <f>'pivot times'!J34</f>
        <v>0</v>
      </c>
      <c r="AL34" s="6">
        <f>'pivot times'!K34</f>
        <v>0</v>
      </c>
      <c r="AM34" s="6">
        <f t="shared" si="8"/>
        <v>0</v>
      </c>
      <c r="AN34" s="6">
        <f t="shared" si="9"/>
        <v>0</v>
      </c>
      <c r="AO34" s="6">
        <f>'pivot times'!L34</f>
        <v>0</v>
      </c>
      <c r="AP34" s="6">
        <f>'pivot times'!M34</f>
        <v>0</v>
      </c>
      <c r="AQ34" s="6">
        <f t="shared" si="10"/>
        <v>0</v>
      </c>
      <c r="AR34" s="6">
        <f t="shared" si="11"/>
        <v>0</v>
      </c>
      <c r="AS34" s="6">
        <f>'pivot times'!N34</f>
        <v>0</v>
      </c>
      <c r="AT34" s="6">
        <f>'pivot times'!O34</f>
        <v>0</v>
      </c>
      <c r="AU34" s="6">
        <f t="shared" si="12"/>
        <v>0</v>
      </c>
      <c r="AV34" s="6">
        <f t="shared" si="13"/>
        <v>0</v>
      </c>
      <c r="AW34" s="6">
        <f>'pivot times'!P34</f>
        <v>0</v>
      </c>
      <c r="AX34" s="6">
        <f>'pivot times'!Q34</f>
        <v>0</v>
      </c>
      <c r="AY34" s="6">
        <f t="shared" si="14"/>
        <v>0</v>
      </c>
      <c r="AZ34" s="6">
        <f t="shared" si="15"/>
        <v>0</v>
      </c>
      <c r="BA34" s="6">
        <f>'pivot times'!R34</f>
        <v>0</v>
      </c>
      <c r="BB34" s="6">
        <f>'pivot times'!S34</f>
        <v>0</v>
      </c>
      <c r="BC34" s="6">
        <f t="shared" si="16"/>
        <v>0</v>
      </c>
      <c r="BD34" s="6">
        <f t="shared" si="17"/>
        <v>0</v>
      </c>
    </row>
    <row r="35" spans="21:56" x14ac:dyDescent="0.25">
      <c r="U35" s="6" t="e">
        <f>GETPIVOTDATA("Avg",'pivot times'!$A$3,"action","e0","world_size",10000,"number_of_steps_between_file_dumps",1,"omp_get_max_threads",A35)</f>
        <v>#REF!</v>
      </c>
      <c r="V35" s="6" t="e">
        <f>GETPIVOTDATA("StdDevp",'pivot times'!$A$3,"action","e0","world_size",10000,"number_of_steps_between_file_dumps",1,"omp_get_max_threads",A35)</f>
        <v>#REF!</v>
      </c>
      <c r="W35" s="6" t="e">
        <f t="shared" si="0"/>
        <v>#REF!</v>
      </c>
      <c r="X35" s="6" t="e">
        <f t="shared" si="1"/>
        <v>#REF!</v>
      </c>
      <c r="Y35" s="6">
        <f>'pivot times'!D35</f>
        <v>0</v>
      </c>
      <c r="Z35" s="6">
        <f>'pivot times'!E35</f>
        <v>0</v>
      </c>
      <c r="AA35" s="6">
        <f t="shared" si="2"/>
        <v>0</v>
      </c>
      <c r="AB35" s="6">
        <f t="shared" si="3"/>
        <v>0</v>
      </c>
      <c r="AC35" s="6">
        <f>'pivot times'!F35</f>
        <v>0</v>
      </c>
      <c r="AD35" s="6">
        <f>'pivot times'!G35</f>
        <v>0</v>
      </c>
      <c r="AE35" s="6">
        <f t="shared" si="4"/>
        <v>0</v>
      </c>
      <c r="AF35" s="6">
        <f t="shared" si="5"/>
        <v>0</v>
      </c>
      <c r="AG35" s="6">
        <f>'pivot times'!H35</f>
        <v>0</v>
      </c>
      <c r="AH35" s="6">
        <f>'pivot times'!I35</f>
        <v>0</v>
      </c>
      <c r="AI35" s="6">
        <f t="shared" si="6"/>
        <v>0</v>
      </c>
      <c r="AJ35" s="6">
        <f t="shared" si="7"/>
        <v>0</v>
      </c>
      <c r="AK35" s="6">
        <f>'pivot times'!J35</f>
        <v>0</v>
      </c>
      <c r="AL35" s="6">
        <f>'pivot times'!K35</f>
        <v>0</v>
      </c>
      <c r="AM35" s="6">
        <f t="shared" si="8"/>
        <v>0</v>
      </c>
      <c r="AN35" s="6">
        <f t="shared" si="9"/>
        <v>0</v>
      </c>
      <c r="AO35" s="6">
        <f>'pivot times'!L35</f>
        <v>0</v>
      </c>
      <c r="AP35" s="6">
        <f>'pivot times'!M35</f>
        <v>0</v>
      </c>
      <c r="AQ35" s="6">
        <f t="shared" si="10"/>
        <v>0</v>
      </c>
      <c r="AR35" s="6">
        <f t="shared" si="11"/>
        <v>0</v>
      </c>
      <c r="AS35" s="6">
        <f>'pivot times'!N35</f>
        <v>0</v>
      </c>
      <c r="AT35" s="6">
        <f>'pivot times'!O35</f>
        <v>0</v>
      </c>
      <c r="AU35" s="6">
        <f t="shared" si="12"/>
        <v>0</v>
      </c>
      <c r="AV35" s="6">
        <f t="shared" si="13"/>
        <v>0</v>
      </c>
      <c r="AW35" s="6">
        <f>'pivot times'!P35</f>
        <v>0</v>
      </c>
      <c r="AX35" s="6">
        <f>'pivot times'!Q35</f>
        <v>0</v>
      </c>
      <c r="AY35" s="6">
        <f t="shared" si="14"/>
        <v>0</v>
      </c>
      <c r="AZ35" s="6">
        <f t="shared" si="15"/>
        <v>0</v>
      </c>
      <c r="BA35" s="6">
        <f>'pivot times'!R35</f>
        <v>0</v>
      </c>
      <c r="BB35" s="6">
        <f>'pivot times'!S35</f>
        <v>0</v>
      </c>
      <c r="BC35" s="6">
        <f t="shared" si="16"/>
        <v>0</v>
      </c>
      <c r="BD35" s="6">
        <f t="shared" si="17"/>
        <v>0</v>
      </c>
    </row>
    <row r="36" spans="21:56" x14ac:dyDescent="0.25">
      <c r="U36" s="6" t="e">
        <f>GETPIVOTDATA("Avg",'pivot times'!$A$3,"action","e0","world_size",10000,"number_of_steps_between_file_dumps",1,"omp_get_max_threads",A36)</f>
        <v>#REF!</v>
      </c>
      <c r="V36" s="6" t="e">
        <f>GETPIVOTDATA("StdDevp",'pivot times'!$A$3,"action","e0","world_size",10000,"number_of_steps_between_file_dumps",1,"omp_get_max_threads",A36)</f>
        <v>#REF!</v>
      </c>
      <c r="W36" s="6" t="e">
        <f t="shared" si="0"/>
        <v>#REF!</v>
      </c>
      <c r="X36" s="6" t="e">
        <f t="shared" si="1"/>
        <v>#REF!</v>
      </c>
      <c r="Y36" s="6">
        <f>'pivot times'!D36</f>
        <v>0</v>
      </c>
      <c r="Z36" s="6">
        <f>'pivot times'!E36</f>
        <v>0</v>
      </c>
      <c r="AA36" s="6">
        <f t="shared" si="2"/>
        <v>0</v>
      </c>
      <c r="AB36" s="6">
        <f t="shared" si="3"/>
        <v>0</v>
      </c>
      <c r="AC36" s="6">
        <f>'pivot times'!F36</f>
        <v>0</v>
      </c>
      <c r="AD36" s="6">
        <f>'pivot times'!G36</f>
        <v>0</v>
      </c>
      <c r="AE36" s="6">
        <f t="shared" si="4"/>
        <v>0</v>
      </c>
      <c r="AF36" s="6">
        <f t="shared" si="5"/>
        <v>0</v>
      </c>
      <c r="AG36" s="6">
        <f>'pivot times'!H36</f>
        <v>0</v>
      </c>
      <c r="AH36" s="6">
        <f>'pivot times'!I36</f>
        <v>0</v>
      </c>
      <c r="AI36" s="6">
        <f t="shared" si="6"/>
        <v>0</v>
      </c>
      <c r="AJ36" s="6">
        <f t="shared" si="7"/>
        <v>0</v>
      </c>
      <c r="AK36" s="6">
        <f>'pivot times'!J36</f>
        <v>0</v>
      </c>
      <c r="AL36" s="6">
        <f>'pivot times'!K36</f>
        <v>0</v>
      </c>
      <c r="AM36" s="6">
        <f t="shared" si="8"/>
        <v>0</v>
      </c>
      <c r="AN36" s="6">
        <f t="shared" si="9"/>
        <v>0</v>
      </c>
      <c r="AO36" s="6">
        <f>'pivot times'!L36</f>
        <v>0</v>
      </c>
      <c r="AP36" s="6">
        <f>'pivot times'!M36</f>
        <v>0</v>
      </c>
      <c r="AQ36" s="6">
        <f t="shared" si="10"/>
        <v>0</v>
      </c>
      <c r="AR36" s="6">
        <f t="shared" si="11"/>
        <v>0</v>
      </c>
      <c r="AS36" s="6">
        <f>'pivot times'!N36</f>
        <v>0</v>
      </c>
      <c r="AT36" s="6">
        <f>'pivot times'!O36</f>
        <v>0</v>
      </c>
      <c r="AU36" s="6">
        <f t="shared" si="12"/>
        <v>0</v>
      </c>
      <c r="AV36" s="6">
        <f t="shared" si="13"/>
        <v>0</v>
      </c>
      <c r="AW36" s="6">
        <f>'pivot times'!P36</f>
        <v>0</v>
      </c>
      <c r="AX36" s="6">
        <f>'pivot times'!Q36</f>
        <v>0</v>
      </c>
      <c r="AY36" s="6">
        <f t="shared" si="14"/>
        <v>0</v>
      </c>
      <c r="AZ36" s="6">
        <f t="shared" si="15"/>
        <v>0</v>
      </c>
      <c r="BA36" s="6">
        <f>'pivot times'!R36</f>
        <v>0</v>
      </c>
      <c r="BB36" s="6">
        <f>'pivot times'!S36</f>
        <v>0</v>
      </c>
      <c r="BC36" s="6">
        <f t="shared" si="16"/>
        <v>0</v>
      </c>
      <c r="BD36" s="6">
        <f t="shared" si="17"/>
        <v>0</v>
      </c>
    </row>
    <row r="37" spans="21:56" x14ac:dyDescent="0.25">
      <c r="U37" s="6" t="e">
        <f>GETPIVOTDATA("Avg",'pivot times'!$A$3,"action","e0","world_size",10000,"number_of_steps_between_file_dumps",1,"omp_get_max_threads",A37)</f>
        <v>#REF!</v>
      </c>
      <c r="V37" s="6" t="e">
        <f>GETPIVOTDATA("StdDevp",'pivot times'!$A$3,"action","e0","world_size",10000,"number_of_steps_between_file_dumps",1,"omp_get_max_threads",A37)</f>
        <v>#REF!</v>
      </c>
      <c r="W37" s="6" t="e">
        <f t="shared" si="0"/>
        <v>#REF!</v>
      </c>
      <c r="X37" s="6" t="e">
        <f t="shared" si="1"/>
        <v>#REF!</v>
      </c>
      <c r="Y37" s="6">
        <f>'pivot times'!D37</f>
        <v>0</v>
      </c>
      <c r="Z37" s="6">
        <f>'pivot times'!E37</f>
        <v>0</v>
      </c>
      <c r="AA37" s="6">
        <f t="shared" si="2"/>
        <v>0</v>
      </c>
      <c r="AB37" s="6">
        <f t="shared" si="3"/>
        <v>0</v>
      </c>
      <c r="AC37" s="6">
        <f>'pivot times'!F37</f>
        <v>0</v>
      </c>
      <c r="AD37" s="6">
        <f>'pivot times'!G37</f>
        <v>0</v>
      </c>
      <c r="AE37" s="6">
        <f t="shared" si="4"/>
        <v>0</v>
      </c>
      <c r="AF37" s="6">
        <f t="shared" si="5"/>
        <v>0</v>
      </c>
      <c r="AG37" s="6">
        <f>'pivot times'!H37</f>
        <v>0</v>
      </c>
      <c r="AH37" s="6">
        <f>'pivot times'!I37</f>
        <v>0</v>
      </c>
      <c r="AI37" s="6">
        <f t="shared" si="6"/>
        <v>0</v>
      </c>
      <c r="AJ37" s="6">
        <f t="shared" si="7"/>
        <v>0</v>
      </c>
      <c r="AK37" s="6">
        <f>'pivot times'!J37</f>
        <v>0</v>
      </c>
      <c r="AL37" s="6">
        <f>'pivot times'!K37</f>
        <v>0</v>
      </c>
      <c r="AM37" s="6">
        <f t="shared" si="8"/>
        <v>0</v>
      </c>
      <c r="AN37" s="6">
        <f t="shared" si="9"/>
        <v>0</v>
      </c>
      <c r="AO37" s="6">
        <f>'pivot times'!L37</f>
        <v>0</v>
      </c>
      <c r="AP37" s="6">
        <f>'pivot times'!M37</f>
        <v>0</v>
      </c>
      <c r="AQ37" s="6">
        <f t="shared" si="10"/>
        <v>0</v>
      </c>
      <c r="AR37" s="6">
        <f t="shared" si="11"/>
        <v>0</v>
      </c>
      <c r="AS37" s="6">
        <f>'pivot times'!N37</f>
        <v>0</v>
      </c>
      <c r="AT37" s="6">
        <f>'pivot times'!O37</f>
        <v>0</v>
      </c>
      <c r="AU37" s="6">
        <f t="shared" si="12"/>
        <v>0</v>
      </c>
      <c r="AV37" s="6">
        <f t="shared" si="13"/>
        <v>0</v>
      </c>
      <c r="AW37" s="6">
        <f>'pivot times'!P37</f>
        <v>0</v>
      </c>
      <c r="AX37" s="6">
        <f>'pivot times'!Q37</f>
        <v>0</v>
      </c>
      <c r="AY37" s="6">
        <f t="shared" si="14"/>
        <v>0</v>
      </c>
      <c r="AZ37" s="6">
        <f t="shared" si="15"/>
        <v>0</v>
      </c>
      <c r="BA37" s="6">
        <f>'pivot times'!R37</f>
        <v>0</v>
      </c>
      <c r="BB37" s="6">
        <f>'pivot times'!S37</f>
        <v>0</v>
      </c>
      <c r="BC37" s="6">
        <f t="shared" si="16"/>
        <v>0</v>
      </c>
      <c r="BD37" s="6">
        <f t="shared" si="17"/>
        <v>0</v>
      </c>
    </row>
    <row r="38" spans="21:56" x14ac:dyDescent="0.25">
      <c r="U38" s="6" t="e">
        <f>GETPIVOTDATA("Avg",'pivot times'!$A$3,"action","e0","world_size",10000,"number_of_steps_between_file_dumps",1,"omp_get_max_threads",A38)</f>
        <v>#REF!</v>
      </c>
      <c r="V38" s="6" t="e">
        <f>GETPIVOTDATA("StdDevp",'pivot times'!$A$3,"action","e0","world_size",10000,"number_of_steps_between_file_dumps",1,"omp_get_max_threads",A38)</f>
        <v>#REF!</v>
      </c>
      <c r="W38" s="6" t="e">
        <f t="shared" si="0"/>
        <v>#REF!</v>
      </c>
      <c r="X38" s="6" t="e">
        <f t="shared" si="1"/>
        <v>#REF!</v>
      </c>
      <c r="Y38" s="6">
        <f>'pivot times'!D38</f>
        <v>0</v>
      </c>
      <c r="Z38" s="6">
        <f>'pivot times'!E38</f>
        <v>0</v>
      </c>
      <c r="AA38" s="6">
        <f t="shared" si="2"/>
        <v>0</v>
      </c>
      <c r="AB38" s="6">
        <f t="shared" si="3"/>
        <v>0</v>
      </c>
      <c r="AC38" s="6">
        <f>'pivot times'!F38</f>
        <v>0</v>
      </c>
      <c r="AD38" s="6">
        <f>'pivot times'!G38</f>
        <v>0</v>
      </c>
      <c r="AE38" s="6">
        <f t="shared" si="4"/>
        <v>0</v>
      </c>
      <c r="AF38" s="6">
        <f t="shared" si="5"/>
        <v>0</v>
      </c>
      <c r="AG38" s="6">
        <f>'pivot times'!H38</f>
        <v>0</v>
      </c>
      <c r="AH38" s="6">
        <f>'pivot times'!I38</f>
        <v>0</v>
      </c>
      <c r="AI38" s="6">
        <f t="shared" si="6"/>
        <v>0</v>
      </c>
      <c r="AJ38" s="6">
        <f t="shared" si="7"/>
        <v>0</v>
      </c>
      <c r="AK38" s="6">
        <f>'pivot times'!J38</f>
        <v>0</v>
      </c>
      <c r="AL38" s="6">
        <f>'pivot times'!K38</f>
        <v>0</v>
      </c>
      <c r="AM38" s="6">
        <f t="shared" si="8"/>
        <v>0</v>
      </c>
      <c r="AN38" s="6">
        <f t="shared" si="9"/>
        <v>0</v>
      </c>
      <c r="AO38" s="6">
        <f>'pivot times'!L38</f>
        <v>0</v>
      </c>
      <c r="AP38" s="6">
        <f>'pivot times'!M38</f>
        <v>0</v>
      </c>
      <c r="AQ38" s="6">
        <f t="shared" si="10"/>
        <v>0</v>
      </c>
      <c r="AR38" s="6">
        <f t="shared" si="11"/>
        <v>0</v>
      </c>
      <c r="AS38" s="6">
        <f>'pivot times'!N38</f>
        <v>0</v>
      </c>
      <c r="AT38" s="6">
        <f>'pivot times'!O38</f>
        <v>0</v>
      </c>
      <c r="AU38" s="6">
        <f t="shared" si="12"/>
        <v>0</v>
      </c>
      <c r="AV38" s="6">
        <f t="shared" si="13"/>
        <v>0</v>
      </c>
      <c r="AW38" s="6">
        <f>'pivot times'!P38</f>
        <v>0</v>
      </c>
      <c r="AX38" s="6">
        <f>'pivot times'!Q38</f>
        <v>0</v>
      </c>
      <c r="AY38" s="6">
        <f t="shared" si="14"/>
        <v>0</v>
      </c>
      <c r="AZ38" s="6">
        <f t="shared" si="15"/>
        <v>0</v>
      </c>
      <c r="BA38" s="6">
        <f>'pivot times'!R38</f>
        <v>0</v>
      </c>
      <c r="BB38" s="6">
        <f>'pivot times'!S38</f>
        <v>0</v>
      </c>
      <c r="BC38" s="6">
        <f t="shared" si="16"/>
        <v>0</v>
      </c>
      <c r="BD38" s="6">
        <f t="shared" si="17"/>
        <v>0</v>
      </c>
    </row>
    <row r="39" spans="21:56" x14ac:dyDescent="0.25">
      <c r="U39" s="6" t="e">
        <f>GETPIVOTDATA("Avg",'pivot times'!$A$3,"action","e0","world_size",10000,"number_of_steps_between_file_dumps",1,"omp_get_max_threads",A39)</f>
        <v>#REF!</v>
      </c>
      <c r="V39" s="6" t="e">
        <f>GETPIVOTDATA("StdDevp",'pivot times'!$A$3,"action","e0","world_size",10000,"number_of_steps_between_file_dumps",1,"omp_get_max_threads",A39)</f>
        <v>#REF!</v>
      </c>
      <c r="W39" s="6" t="e">
        <f t="shared" si="0"/>
        <v>#REF!</v>
      </c>
      <c r="X39" s="6" t="e">
        <f t="shared" si="1"/>
        <v>#REF!</v>
      </c>
      <c r="Y39" s="6">
        <f>'pivot times'!D39</f>
        <v>0</v>
      </c>
      <c r="Z39" s="6">
        <f>'pivot times'!E39</f>
        <v>0</v>
      </c>
      <c r="AA39" s="6">
        <f t="shared" si="2"/>
        <v>0</v>
      </c>
      <c r="AB39" s="6">
        <f t="shared" si="3"/>
        <v>0</v>
      </c>
      <c r="AC39" s="6">
        <f>'pivot times'!F39</f>
        <v>0</v>
      </c>
      <c r="AD39" s="6">
        <f>'pivot times'!G39</f>
        <v>0</v>
      </c>
      <c r="AE39" s="6">
        <f t="shared" si="4"/>
        <v>0</v>
      </c>
      <c r="AF39" s="6">
        <f t="shared" si="5"/>
        <v>0</v>
      </c>
      <c r="AG39" s="6">
        <f>'pivot times'!H39</f>
        <v>0</v>
      </c>
      <c r="AH39" s="6">
        <f>'pivot times'!I39</f>
        <v>0</v>
      </c>
      <c r="AI39" s="6">
        <f t="shared" si="6"/>
        <v>0</v>
      </c>
      <c r="AJ39" s="6">
        <f t="shared" si="7"/>
        <v>0</v>
      </c>
      <c r="AK39" s="6">
        <f>'pivot times'!J39</f>
        <v>0</v>
      </c>
      <c r="AL39" s="6">
        <f>'pivot times'!K39</f>
        <v>0</v>
      </c>
      <c r="AM39" s="6">
        <f t="shared" si="8"/>
        <v>0</v>
      </c>
      <c r="AN39" s="6">
        <f t="shared" si="9"/>
        <v>0</v>
      </c>
      <c r="AO39" s="6">
        <f>'pivot times'!L39</f>
        <v>0</v>
      </c>
      <c r="AP39" s="6">
        <f>'pivot times'!M39</f>
        <v>0</v>
      </c>
      <c r="AQ39" s="6">
        <f t="shared" si="10"/>
        <v>0</v>
      </c>
      <c r="AR39" s="6">
        <f t="shared" si="11"/>
        <v>0</v>
      </c>
      <c r="AS39" s="6">
        <f>'pivot times'!N39</f>
        <v>0</v>
      </c>
      <c r="AT39" s="6">
        <f>'pivot times'!O39</f>
        <v>0</v>
      </c>
      <c r="AU39" s="6">
        <f t="shared" si="12"/>
        <v>0</v>
      </c>
      <c r="AV39" s="6">
        <f t="shared" si="13"/>
        <v>0</v>
      </c>
      <c r="AW39" s="6">
        <f>'pivot times'!P39</f>
        <v>0</v>
      </c>
      <c r="AX39" s="6">
        <f>'pivot times'!Q39</f>
        <v>0</v>
      </c>
      <c r="AY39" s="6">
        <f t="shared" si="14"/>
        <v>0</v>
      </c>
      <c r="AZ39" s="6">
        <f t="shared" si="15"/>
        <v>0</v>
      </c>
      <c r="BA39" s="6">
        <f>'pivot times'!R39</f>
        <v>0</v>
      </c>
      <c r="BB39" s="6">
        <f>'pivot times'!S39</f>
        <v>0</v>
      </c>
      <c r="BC39" s="6">
        <f t="shared" si="16"/>
        <v>0</v>
      </c>
      <c r="BD39" s="6">
        <f t="shared" si="17"/>
        <v>0</v>
      </c>
    </row>
    <row r="40" spans="21:56" x14ac:dyDescent="0.25">
      <c r="U40" s="6" t="e">
        <f>GETPIVOTDATA("Avg",'pivot times'!$A$3,"action","e0","world_size",10000,"number_of_steps_between_file_dumps",1,"omp_get_max_threads",A40)</f>
        <v>#REF!</v>
      </c>
      <c r="V40" s="6" t="e">
        <f>GETPIVOTDATA("StdDevp",'pivot times'!$A$3,"action","e0","world_size",10000,"number_of_steps_between_file_dumps",1,"omp_get_max_threads",A40)</f>
        <v>#REF!</v>
      </c>
      <c r="W40" s="6" t="e">
        <f t="shared" si="0"/>
        <v>#REF!</v>
      </c>
      <c r="X40" s="6" t="e">
        <f t="shared" si="1"/>
        <v>#REF!</v>
      </c>
      <c r="Y40" s="6">
        <f>'pivot times'!D40</f>
        <v>0</v>
      </c>
      <c r="Z40" s="6">
        <f>'pivot times'!E40</f>
        <v>0</v>
      </c>
      <c r="AA40" s="6">
        <f t="shared" si="2"/>
        <v>0</v>
      </c>
      <c r="AB40" s="6">
        <f t="shared" si="3"/>
        <v>0</v>
      </c>
      <c r="AC40" s="6">
        <f>'pivot times'!F40</f>
        <v>0</v>
      </c>
      <c r="AD40" s="6">
        <f>'pivot times'!G40</f>
        <v>0</v>
      </c>
      <c r="AE40" s="6">
        <f t="shared" si="4"/>
        <v>0</v>
      </c>
      <c r="AF40" s="6">
        <f t="shared" si="5"/>
        <v>0</v>
      </c>
      <c r="AG40" s="6">
        <f>'pivot times'!H40</f>
        <v>0</v>
      </c>
      <c r="AH40" s="6">
        <f>'pivot times'!I40</f>
        <v>0</v>
      </c>
      <c r="AI40" s="6">
        <f t="shared" si="6"/>
        <v>0</v>
      </c>
      <c r="AJ40" s="6">
        <f t="shared" si="7"/>
        <v>0</v>
      </c>
      <c r="AK40" s="6">
        <f>'pivot times'!J40</f>
        <v>0</v>
      </c>
      <c r="AL40" s="6">
        <f>'pivot times'!K40</f>
        <v>0</v>
      </c>
      <c r="AM40" s="6">
        <f t="shared" si="8"/>
        <v>0</v>
      </c>
      <c r="AN40" s="6">
        <f t="shared" si="9"/>
        <v>0</v>
      </c>
      <c r="AO40" s="6">
        <f>'pivot times'!L40</f>
        <v>0</v>
      </c>
      <c r="AP40" s="6">
        <f>'pivot times'!M40</f>
        <v>0</v>
      </c>
      <c r="AQ40" s="6">
        <f t="shared" si="10"/>
        <v>0</v>
      </c>
      <c r="AR40" s="6">
        <f t="shared" si="11"/>
        <v>0</v>
      </c>
      <c r="AS40" s="6">
        <f>'pivot times'!N40</f>
        <v>0</v>
      </c>
      <c r="AT40" s="6">
        <f>'pivot times'!O40</f>
        <v>0</v>
      </c>
      <c r="AU40" s="6">
        <f t="shared" si="12"/>
        <v>0</v>
      </c>
      <c r="AV40" s="6">
        <f t="shared" si="13"/>
        <v>0</v>
      </c>
      <c r="AW40" s="6">
        <f>'pivot times'!P40</f>
        <v>0</v>
      </c>
      <c r="AX40" s="6">
        <f>'pivot times'!Q40</f>
        <v>0</v>
      </c>
      <c r="AY40" s="6">
        <f t="shared" si="14"/>
        <v>0</v>
      </c>
      <c r="AZ40" s="6">
        <f t="shared" si="15"/>
        <v>0</v>
      </c>
      <c r="BA40" s="6">
        <f>'pivot times'!R40</f>
        <v>0</v>
      </c>
      <c r="BB40" s="6">
        <f>'pivot times'!S40</f>
        <v>0</v>
      </c>
      <c r="BC40" s="6">
        <f t="shared" si="16"/>
        <v>0</v>
      </c>
      <c r="BD40" s="6">
        <f t="shared" si="17"/>
        <v>0</v>
      </c>
    </row>
    <row r="41" spans="21:56" x14ac:dyDescent="0.25">
      <c r="U41" s="6" t="e">
        <f>GETPIVOTDATA("Avg",'pivot times'!$A$3,"action","e0","world_size",10000,"number_of_steps_between_file_dumps",1,"omp_get_max_threads",A41)</f>
        <v>#REF!</v>
      </c>
      <c r="V41" s="6" t="e">
        <f>GETPIVOTDATA("StdDevp",'pivot times'!$A$3,"action","e0","world_size",10000,"number_of_steps_between_file_dumps",1,"omp_get_max_threads",A41)</f>
        <v>#REF!</v>
      </c>
      <c r="W41" s="6" t="e">
        <f t="shared" si="0"/>
        <v>#REF!</v>
      </c>
      <c r="X41" s="6" t="e">
        <f t="shared" si="1"/>
        <v>#REF!</v>
      </c>
      <c r="Y41" s="6">
        <f>'pivot times'!D41</f>
        <v>0</v>
      </c>
      <c r="Z41" s="6">
        <f>'pivot times'!E41</f>
        <v>0</v>
      </c>
      <c r="AA41" s="6">
        <f t="shared" si="2"/>
        <v>0</v>
      </c>
      <c r="AB41" s="6">
        <f t="shared" si="3"/>
        <v>0</v>
      </c>
      <c r="AC41" s="6">
        <f>'pivot times'!F41</f>
        <v>0</v>
      </c>
      <c r="AD41" s="6">
        <f>'pivot times'!G41</f>
        <v>0</v>
      </c>
      <c r="AE41" s="6">
        <f t="shared" si="4"/>
        <v>0</v>
      </c>
      <c r="AF41" s="6">
        <f t="shared" si="5"/>
        <v>0</v>
      </c>
      <c r="AG41" s="6">
        <f>'pivot times'!H41</f>
        <v>0</v>
      </c>
      <c r="AH41" s="6">
        <f>'pivot times'!I41</f>
        <v>0</v>
      </c>
      <c r="AI41" s="6">
        <f t="shared" si="6"/>
        <v>0</v>
      </c>
      <c r="AJ41" s="6">
        <f t="shared" si="7"/>
        <v>0</v>
      </c>
      <c r="AK41" s="6">
        <f>'pivot times'!J41</f>
        <v>0</v>
      </c>
      <c r="AL41" s="6">
        <f>'pivot times'!K41</f>
        <v>0</v>
      </c>
      <c r="AM41" s="6">
        <f t="shared" si="8"/>
        <v>0</v>
      </c>
      <c r="AN41" s="6">
        <f t="shared" si="9"/>
        <v>0</v>
      </c>
      <c r="AO41" s="6">
        <f>'pivot times'!L41</f>
        <v>0</v>
      </c>
      <c r="AP41" s="6">
        <f>'pivot times'!M41</f>
        <v>0</v>
      </c>
      <c r="AQ41" s="6">
        <f t="shared" si="10"/>
        <v>0</v>
      </c>
      <c r="AR41" s="6">
        <f t="shared" si="11"/>
        <v>0</v>
      </c>
      <c r="AS41" s="6">
        <f>'pivot times'!N41</f>
        <v>0</v>
      </c>
      <c r="AT41" s="6">
        <f>'pivot times'!O41</f>
        <v>0</v>
      </c>
      <c r="AU41" s="6">
        <f t="shared" si="12"/>
        <v>0</v>
      </c>
      <c r="AV41" s="6">
        <f t="shared" si="13"/>
        <v>0</v>
      </c>
      <c r="AW41" s="6">
        <f>'pivot times'!P41</f>
        <v>0</v>
      </c>
      <c r="AX41" s="6">
        <f>'pivot times'!Q41</f>
        <v>0</v>
      </c>
      <c r="AY41" s="6">
        <f t="shared" si="14"/>
        <v>0</v>
      </c>
      <c r="AZ41" s="6">
        <f t="shared" si="15"/>
        <v>0</v>
      </c>
      <c r="BA41" s="6">
        <f>'pivot times'!R41</f>
        <v>0</v>
      </c>
      <c r="BB41" s="6">
        <f>'pivot times'!S41</f>
        <v>0</v>
      </c>
      <c r="BC41" s="6">
        <f t="shared" si="16"/>
        <v>0</v>
      </c>
      <c r="BD41" s="6">
        <f t="shared" si="17"/>
        <v>0</v>
      </c>
    </row>
    <row r="42" spans="21:56" x14ac:dyDescent="0.25">
      <c r="U42" s="6" t="e">
        <f>GETPIVOTDATA("Avg",'pivot times'!$A$3,"action","e0","world_size",10000,"number_of_steps_between_file_dumps",1,"omp_get_max_threads",A42)</f>
        <v>#REF!</v>
      </c>
      <c r="V42" s="6" t="e">
        <f>GETPIVOTDATA("StdDevp",'pivot times'!$A$3,"action","e0","world_size",10000,"number_of_steps_between_file_dumps",1,"omp_get_max_threads",A42)</f>
        <v>#REF!</v>
      </c>
      <c r="W42" s="6" t="e">
        <f t="shared" si="0"/>
        <v>#REF!</v>
      </c>
      <c r="X42" s="6" t="e">
        <f t="shared" si="1"/>
        <v>#REF!</v>
      </c>
      <c r="Y42" s="6">
        <f>'pivot times'!D42</f>
        <v>0</v>
      </c>
      <c r="Z42" s="6">
        <f>'pivot times'!E42</f>
        <v>0</v>
      </c>
      <c r="AA42" s="6">
        <f t="shared" si="2"/>
        <v>0</v>
      </c>
      <c r="AB42" s="6">
        <f t="shared" si="3"/>
        <v>0</v>
      </c>
      <c r="AC42" s="6">
        <f>'pivot times'!F42</f>
        <v>0</v>
      </c>
      <c r="AD42" s="6">
        <f>'pivot times'!G42</f>
        <v>0</v>
      </c>
      <c r="AE42" s="6">
        <f t="shared" si="4"/>
        <v>0</v>
      </c>
      <c r="AF42" s="6">
        <f t="shared" si="5"/>
        <v>0</v>
      </c>
      <c r="AG42" s="6">
        <f>'pivot times'!H42</f>
        <v>0</v>
      </c>
      <c r="AH42" s="6">
        <f>'pivot times'!I42</f>
        <v>0</v>
      </c>
      <c r="AI42" s="6">
        <f t="shared" si="6"/>
        <v>0</v>
      </c>
      <c r="AJ42" s="6">
        <f t="shared" si="7"/>
        <v>0</v>
      </c>
      <c r="AK42" s="6">
        <f>'pivot times'!J42</f>
        <v>0</v>
      </c>
      <c r="AL42" s="6">
        <f>'pivot times'!K42</f>
        <v>0</v>
      </c>
      <c r="AM42" s="6">
        <f t="shared" si="8"/>
        <v>0</v>
      </c>
      <c r="AN42" s="6">
        <f t="shared" si="9"/>
        <v>0</v>
      </c>
      <c r="AO42" s="6">
        <f>'pivot times'!L42</f>
        <v>0</v>
      </c>
      <c r="AP42" s="6">
        <f>'pivot times'!M42</f>
        <v>0</v>
      </c>
      <c r="AQ42" s="6">
        <f t="shared" si="10"/>
        <v>0</v>
      </c>
      <c r="AR42" s="6">
        <f t="shared" si="11"/>
        <v>0</v>
      </c>
      <c r="AS42" s="6">
        <f>'pivot times'!N42</f>
        <v>0</v>
      </c>
      <c r="AT42" s="6">
        <f>'pivot times'!O42</f>
        <v>0</v>
      </c>
      <c r="AU42" s="6">
        <f t="shared" si="12"/>
        <v>0</v>
      </c>
      <c r="AV42" s="6">
        <f t="shared" si="13"/>
        <v>0</v>
      </c>
      <c r="AW42" s="6">
        <f>'pivot times'!P42</f>
        <v>0</v>
      </c>
      <c r="AX42" s="6">
        <f>'pivot times'!Q42</f>
        <v>0</v>
      </c>
      <c r="AY42" s="6">
        <f t="shared" si="14"/>
        <v>0</v>
      </c>
      <c r="AZ42" s="6">
        <f t="shared" si="15"/>
        <v>0</v>
      </c>
      <c r="BA42" s="6">
        <f>'pivot times'!R42</f>
        <v>0</v>
      </c>
      <c r="BB42" s="6">
        <f>'pivot times'!S42</f>
        <v>0</v>
      </c>
      <c r="BC42" s="6">
        <f t="shared" si="16"/>
        <v>0</v>
      </c>
      <c r="BD42" s="6">
        <f t="shared" si="17"/>
        <v>0</v>
      </c>
    </row>
    <row r="43" spans="21:56" x14ac:dyDescent="0.25">
      <c r="U43" s="6" t="e">
        <f>GETPIVOTDATA("Avg",'pivot times'!$A$3,"action","e0","world_size",10000,"number_of_steps_between_file_dumps",1,"omp_get_max_threads",A43)</f>
        <v>#REF!</v>
      </c>
      <c r="V43" s="6" t="e">
        <f>GETPIVOTDATA("StdDevp",'pivot times'!$A$3,"action","e0","world_size",10000,"number_of_steps_between_file_dumps",1,"omp_get_max_threads",A43)</f>
        <v>#REF!</v>
      </c>
      <c r="W43" s="6" t="e">
        <f t="shared" si="0"/>
        <v>#REF!</v>
      </c>
      <c r="X43" s="6" t="e">
        <f t="shared" si="1"/>
        <v>#REF!</v>
      </c>
      <c r="Y43" s="6">
        <f>'pivot times'!D43</f>
        <v>0</v>
      </c>
      <c r="Z43" s="6">
        <f>'pivot times'!E43</f>
        <v>0</v>
      </c>
      <c r="AA43" s="6">
        <f t="shared" si="2"/>
        <v>0</v>
      </c>
      <c r="AB43" s="6">
        <f t="shared" si="3"/>
        <v>0</v>
      </c>
      <c r="AC43" s="6">
        <f>'pivot times'!F43</f>
        <v>0</v>
      </c>
      <c r="AD43" s="6">
        <f>'pivot times'!G43</f>
        <v>0</v>
      </c>
      <c r="AE43" s="6">
        <f t="shared" si="4"/>
        <v>0</v>
      </c>
      <c r="AF43" s="6">
        <f t="shared" si="5"/>
        <v>0</v>
      </c>
      <c r="AG43" s="6">
        <f>'pivot times'!H43</f>
        <v>0</v>
      </c>
      <c r="AH43" s="6">
        <f>'pivot times'!I43</f>
        <v>0</v>
      </c>
      <c r="AI43" s="6">
        <f t="shared" si="6"/>
        <v>0</v>
      </c>
      <c r="AJ43" s="6">
        <f t="shared" si="7"/>
        <v>0</v>
      </c>
      <c r="AK43" s="6">
        <f>'pivot times'!J43</f>
        <v>0</v>
      </c>
      <c r="AL43" s="6">
        <f>'pivot times'!K43</f>
        <v>0</v>
      </c>
      <c r="AM43" s="6">
        <f t="shared" si="8"/>
        <v>0</v>
      </c>
      <c r="AN43" s="6">
        <f t="shared" si="9"/>
        <v>0</v>
      </c>
      <c r="AO43" s="6">
        <f>'pivot times'!L43</f>
        <v>0</v>
      </c>
      <c r="AP43" s="6">
        <f>'pivot times'!M43</f>
        <v>0</v>
      </c>
      <c r="AQ43" s="6">
        <f t="shared" si="10"/>
        <v>0</v>
      </c>
      <c r="AR43" s="6">
        <f t="shared" si="11"/>
        <v>0</v>
      </c>
      <c r="AS43" s="6">
        <f>'pivot times'!N43</f>
        <v>0</v>
      </c>
      <c r="AT43" s="6">
        <f>'pivot times'!O43</f>
        <v>0</v>
      </c>
      <c r="AU43" s="6">
        <f t="shared" si="12"/>
        <v>0</v>
      </c>
      <c r="AV43" s="6">
        <f t="shared" si="13"/>
        <v>0</v>
      </c>
      <c r="AW43" s="6">
        <f>'pivot times'!P43</f>
        <v>0</v>
      </c>
      <c r="AX43" s="6">
        <f>'pivot times'!Q43</f>
        <v>0</v>
      </c>
      <c r="AY43" s="6">
        <f t="shared" si="14"/>
        <v>0</v>
      </c>
      <c r="AZ43" s="6">
        <f t="shared" si="15"/>
        <v>0</v>
      </c>
      <c r="BA43" s="6">
        <f>'pivot times'!R43</f>
        <v>0</v>
      </c>
      <c r="BB43" s="6">
        <f>'pivot times'!S43</f>
        <v>0</v>
      </c>
      <c r="BC43" s="6">
        <f t="shared" si="16"/>
        <v>0</v>
      </c>
      <c r="BD43" s="6">
        <f t="shared" si="17"/>
        <v>0</v>
      </c>
    </row>
    <row r="44" spans="21:56" x14ac:dyDescent="0.25">
      <c r="U44" s="6" t="e">
        <f>GETPIVOTDATA("Avg",'pivot times'!$A$3,"action","e0","world_size",10000,"number_of_steps_between_file_dumps",1,"omp_get_max_threads",A44)</f>
        <v>#REF!</v>
      </c>
      <c r="V44" s="6" t="e">
        <f>GETPIVOTDATA("StdDevp",'pivot times'!$A$3,"action","e0","world_size",10000,"number_of_steps_between_file_dumps",1,"omp_get_max_threads",A44)</f>
        <v>#REF!</v>
      </c>
      <c r="W44" s="6" t="e">
        <f t="shared" si="0"/>
        <v>#REF!</v>
      </c>
      <c r="X44" s="6" t="e">
        <f t="shared" si="1"/>
        <v>#REF!</v>
      </c>
      <c r="Y44" s="6">
        <f>'pivot times'!D44</f>
        <v>0</v>
      </c>
      <c r="Z44" s="6">
        <f>'pivot times'!E44</f>
        <v>0</v>
      </c>
      <c r="AA44" s="6">
        <f t="shared" si="2"/>
        <v>0</v>
      </c>
      <c r="AB44" s="6">
        <f t="shared" si="3"/>
        <v>0</v>
      </c>
      <c r="AC44" s="6">
        <f>'pivot times'!F44</f>
        <v>0</v>
      </c>
      <c r="AD44" s="6">
        <f>'pivot times'!G44</f>
        <v>0</v>
      </c>
      <c r="AE44" s="6">
        <f t="shared" si="4"/>
        <v>0</v>
      </c>
      <c r="AF44" s="6">
        <f t="shared" si="5"/>
        <v>0</v>
      </c>
      <c r="AG44" s="6">
        <f>'pivot times'!H44</f>
        <v>0</v>
      </c>
      <c r="AH44" s="6">
        <f>'pivot times'!I44</f>
        <v>0</v>
      </c>
      <c r="AI44" s="6">
        <f t="shared" si="6"/>
        <v>0</v>
      </c>
      <c r="AJ44" s="6">
        <f t="shared" si="7"/>
        <v>0</v>
      </c>
      <c r="AK44" s="6">
        <f>'pivot times'!J44</f>
        <v>0</v>
      </c>
      <c r="AL44" s="6">
        <f>'pivot times'!K44</f>
        <v>0</v>
      </c>
      <c r="AM44" s="6">
        <f t="shared" si="8"/>
        <v>0</v>
      </c>
      <c r="AN44" s="6">
        <f t="shared" si="9"/>
        <v>0</v>
      </c>
      <c r="AO44" s="6">
        <f>'pivot times'!L44</f>
        <v>0</v>
      </c>
      <c r="AP44" s="6">
        <f>'pivot times'!M44</f>
        <v>0</v>
      </c>
      <c r="AQ44" s="6">
        <f t="shared" si="10"/>
        <v>0</v>
      </c>
      <c r="AR44" s="6">
        <f t="shared" si="11"/>
        <v>0</v>
      </c>
      <c r="AS44" s="6">
        <f>'pivot times'!N44</f>
        <v>0</v>
      </c>
      <c r="AT44" s="6">
        <f>'pivot times'!O44</f>
        <v>0</v>
      </c>
      <c r="AU44" s="6">
        <f t="shared" si="12"/>
        <v>0</v>
      </c>
      <c r="AV44" s="6">
        <f t="shared" si="13"/>
        <v>0</v>
      </c>
      <c r="AW44" s="6">
        <f>'pivot times'!P44</f>
        <v>0</v>
      </c>
      <c r="AX44" s="6">
        <f>'pivot times'!Q44</f>
        <v>0</v>
      </c>
      <c r="AY44" s="6">
        <f t="shared" si="14"/>
        <v>0</v>
      </c>
      <c r="AZ44" s="6">
        <f t="shared" si="15"/>
        <v>0</v>
      </c>
      <c r="BA44" s="6">
        <f>'pivot times'!R44</f>
        <v>0</v>
      </c>
      <c r="BB44" s="6">
        <f>'pivot times'!S44</f>
        <v>0</v>
      </c>
      <c r="BC44" s="6">
        <f t="shared" si="16"/>
        <v>0</v>
      </c>
      <c r="BD44" s="6">
        <f t="shared" si="17"/>
        <v>0</v>
      </c>
    </row>
    <row r="45" spans="21:56" x14ac:dyDescent="0.25">
      <c r="U45" s="6" t="e">
        <f>GETPIVOTDATA("Avg",'pivot times'!$A$3,"action","e0","world_size",10000,"number_of_steps_between_file_dumps",1,"omp_get_max_threads",A45)</f>
        <v>#REF!</v>
      </c>
      <c r="V45" s="6" t="e">
        <f>GETPIVOTDATA("StdDevp",'pivot times'!$A$3,"action","e0","world_size",10000,"number_of_steps_between_file_dumps",1,"omp_get_max_threads",A45)</f>
        <v>#REF!</v>
      </c>
      <c r="W45" s="6" t="e">
        <f t="shared" si="0"/>
        <v>#REF!</v>
      </c>
      <c r="X45" s="6" t="e">
        <f t="shared" si="1"/>
        <v>#REF!</v>
      </c>
      <c r="Y45" s="6">
        <f>'pivot times'!D45</f>
        <v>0</v>
      </c>
      <c r="Z45" s="6">
        <f>'pivot times'!E45</f>
        <v>0</v>
      </c>
      <c r="AA45" s="6">
        <f t="shared" si="2"/>
        <v>0</v>
      </c>
      <c r="AB45" s="6">
        <f t="shared" si="3"/>
        <v>0</v>
      </c>
      <c r="AC45" s="6">
        <f>'pivot times'!F45</f>
        <v>0</v>
      </c>
      <c r="AD45" s="6">
        <f>'pivot times'!G45</f>
        <v>0</v>
      </c>
      <c r="AE45" s="6">
        <f t="shared" si="4"/>
        <v>0</v>
      </c>
      <c r="AF45" s="6">
        <f t="shared" si="5"/>
        <v>0</v>
      </c>
      <c r="AG45" s="6">
        <f>'pivot times'!H45</f>
        <v>0</v>
      </c>
      <c r="AH45" s="6">
        <f>'pivot times'!I45</f>
        <v>0</v>
      </c>
      <c r="AI45" s="6">
        <f t="shared" si="6"/>
        <v>0</v>
      </c>
      <c r="AJ45" s="6">
        <f t="shared" si="7"/>
        <v>0</v>
      </c>
      <c r="AK45" s="6">
        <f>'pivot times'!J45</f>
        <v>0</v>
      </c>
      <c r="AL45" s="6">
        <f>'pivot times'!K45</f>
        <v>0</v>
      </c>
      <c r="AM45" s="6">
        <f t="shared" si="8"/>
        <v>0</v>
      </c>
      <c r="AN45" s="6">
        <f t="shared" si="9"/>
        <v>0</v>
      </c>
      <c r="AO45" s="6">
        <f>'pivot times'!L45</f>
        <v>0</v>
      </c>
      <c r="AP45" s="6">
        <f>'pivot times'!M45</f>
        <v>0</v>
      </c>
      <c r="AQ45" s="6">
        <f t="shared" si="10"/>
        <v>0</v>
      </c>
      <c r="AR45" s="6">
        <f t="shared" si="11"/>
        <v>0</v>
      </c>
      <c r="AS45" s="6">
        <f>'pivot times'!N45</f>
        <v>0</v>
      </c>
      <c r="AT45" s="6">
        <f>'pivot times'!O45</f>
        <v>0</v>
      </c>
      <c r="AU45" s="6">
        <f t="shared" si="12"/>
        <v>0</v>
      </c>
      <c r="AV45" s="6">
        <f t="shared" si="13"/>
        <v>0</v>
      </c>
      <c r="AW45" s="6">
        <f>'pivot times'!P45</f>
        <v>0</v>
      </c>
      <c r="AX45" s="6">
        <f>'pivot times'!Q45</f>
        <v>0</v>
      </c>
      <c r="AY45" s="6">
        <f t="shared" si="14"/>
        <v>0</v>
      </c>
      <c r="AZ45" s="6">
        <f t="shared" si="15"/>
        <v>0</v>
      </c>
      <c r="BA45" s="6">
        <f>'pivot times'!R45</f>
        <v>0</v>
      </c>
      <c r="BB45" s="6">
        <f>'pivot times'!S45</f>
        <v>0</v>
      </c>
      <c r="BC45" s="6">
        <f t="shared" si="16"/>
        <v>0</v>
      </c>
      <c r="BD45" s="6">
        <f t="shared" si="17"/>
        <v>0</v>
      </c>
    </row>
    <row r="46" spans="21:56" x14ac:dyDescent="0.25">
      <c r="U46" s="6" t="e">
        <f>GETPIVOTDATA("Avg",'pivot times'!$A$3,"action","e0","world_size",10000,"number_of_steps_between_file_dumps",1,"omp_get_max_threads",A46)</f>
        <v>#REF!</v>
      </c>
      <c r="V46" s="6" t="e">
        <f>GETPIVOTDATA("StdDevp",'pivot times'!$A$3,"action","e0","world_size",10000,"number_of_steps_between_file_dumps",1,"omp_get_max_threads",A46)</f>
        <v>#REF!</v>
      </c>
      <c r="W46" s="6" t="e">
        <f t="shared" si="0"/>
        <v>#REF!</v>
      </c>
      <c r="X46" s="6" t="e">
        <f t="shared" si="1"/>
        <v>#REF!</v>
      </c>
      <c r="Y46" s="6">
        <f>'pivot times'!D46</f>
        <v>0</v>
      </c>
      <c r="Z46" s="6">
        <f>'pivot times'!E46</f>
        <v>0</v>
      </c>
      <c r="AA46" s="6">
        <f t="shared" si="2"/>
        <v>0</v>
      </c>
      <c r="AB46" s="6">
        <f t="shared" si="3"/>
        <v>0</v>
      </c>
      <c r="AC46" s="6">
        <f>'pivot times'!F46</f>
        <v>0</v>
      </c>
      <c r="AD46" s="6">
        <f>'pivot times'!G46</f>
        <v>0</v>
      </c>
      <c r="AE46" s="6">
        <f t="shared" si="4"/>
        <v>0</v>
      </c>
      <c r="AF46" s="6">
        <f t="shared" si="5"/>
        <v>0</v>
      </c>
      <c r="AG46" s="6">
        <f>'pivot times'!H46</f>
        <v>0</v>
      </c>
      <c r="AH46" s="6">
        <f>'pivot times'!I46</f>
        <v>0</v>
      </c>
      <c r="AI46" s="6">
        <f t="shared" si="6"/>
        <v>0</v>
      </c>
      <c r="AJ46" s="6">
        <f t="shared" si="7"/>
        <v>0</v>
      </c>
      <c r="AK46" s="6">
        <f>'pivot times'!J46</f>
        <v>0</v>
      </c>
      <c r="AL46" s="6">
        <f>'pivot times'!K46</f>
        <v>0</v>
      </c>
      <c r="AM46" s="6">
        <f t="shared" si="8"/>
        <v>0</v>
      </c>
      <c r="AN46" s="6">
        <f t="shared" si="9"/>
        <v>0</v>
      </c>
      <c r="AO46" s="6">
        <f>'pivot times'!L46</f>
        <v>0</v>
      </c>
      <c r="AP46" s="6">
        <f>'pivot times'!M46</f>
        <v>0</v>
      </c>
      <c r="AQ46" s="6">
        <f t="shared" si="10"/>
        <v>0</v>
      </c>
      <c r="AR46" s="6">
        <f t="shared" si="11"/>
        <v>0</v>
      </c>
      <c r="AS46" s="6">
        <f>'pivot times'!N46</f>
        <v>0</v>
      </c>
      <c r="AT46" s="6">
        <f>'pivot times'!O46</f>
        <v>0</v>
      </c>
      <c r="AU46" s="6">
        <f t="shared" si="12"/>
        <v>0</v>
      </c>
      <c r="AV46" s="6">
        <f t="shared" si="13"/>
        <v>0</v>
      </c>
      <c r="AW46" s="6">
        <f>'pivot times'!P46</f>
        <v>0</v>
      </c>
      <c r="AX46" s="6">
        <f>'pivot times'!Q46</f>
        <v>0</v>
      </c>
      <c r="AY46" s="6">
        <f t="shared" si="14"/>
        <v>0</v>
      </c>
      <c r="AZ46" s="6">
        <f t="shared" si="15"/>
        <v>0</v>
      </c>
      <c r="BA46" s="6">
        <f>'pivot times'!R46</f>
        <v>0</v>
      </c>
      <c r="BB46" s="6">
        <f>'pivot times'!S46</f>
        <v>0</v>
      </c>
      <c r="BC46" s="6">
        <f t="shared" si="16"/>
        <v>0</v>
      </c>
      <c r="BD46" s="6">
        <f t="shared" si="17"/>
        <v>0</v>
      </c>
    </row>
    <row r="47" spans="21:56" x14ac:dyDescent="0.25">
      <c r="U47" s="6" t="e">
        <f>GETPIVOTDATA("Avg",'pivot times'!$A$3,"action","e0","world_size",10000,"number_of_steps_between_file_dumps",1,"omp_get_max_threads",A47)</f>
        <v>#REF!</v>
      </c>
      <c r="V47" s="6" t="e">
        <f>GETPIVOTDATA("StdDevp",'pivot times'!$A$3,"action","e0","world_size",10000,"number_of_steps_between_file_dumps",1,"omp_get_max_threads",A47)</f>
        <v>#REF!</v>
      </c>
      <c r="W47" s="6" t="e">
        <f t="shared" si="0"/>
        <v>#REF!</v>
      </c>
      <c r="X47" s="6" t="e">
        <f t="shared" si="1"/>
        <v>#REF!</v>
      </c>
      <c r="Y47" s="6">
        <f>'pivot times'!D47</f>
        <v>0</v>
      </c>
      <c r="Z47" s="6">
        <f>'pivot times'!E47</f>
        <v>0</v>
      </c>
      <c r="AA47" s="6">
        <f t="shared" si="2"/>
        <v>0</v>
      </c>
      <c r="AB47" s="6">
        <f t="shared" si="3"/>
        <v>0</v>
      </c>
      <c r="AC47" s="6">
        <f>'pivot times'!F47</f>
        <v>0</v>
      </c>
      <c r="AD47" s="6">
        <f>'pivot times'!G47</f>
        <v>0</v>
      </c>
      <c r="AE47" s="6">
        <f t="shared" si="4"/>
        <v>0</v>
      </c>
      <c r="AF47" s="6">
        <f t="shared" si="5"/>
        <v>0</v>
      </c>
      <c r="AG47" s="6">
        <f>'pivot times'!H47</f>
        <v>0</v>
      </c>
      <c r="AH47" s="6">
        <f>'pivot times'!I47</f>
        <v>0</v>
      </c>
      <c r="AI47" s="6">
        <f t="shared" si="6"/>
        <v>0</v>
      </c>
      <c r="AJ47" s="6">
        <f t="shared" si="7"/>
        <v>0</v>
      </c>
      <c r="AK47" s="6">
        <f>'pivot times'!J47</f>
        <v>0</v>
      </c>
      <c r="AL47" s="6">
        <f>'pivot times'!K47</f>
        <v>0</v>
      </c>
      <c r="AM47" s="6">
        <f t="shared" si="8"/>
        <v>0</v>
      </c>
      <c r="AN47" s="6">
        <f t="shared" si="9"/>
        <v>0</v>
      </c>
      <c r="AO47" s="6">
        <f>'pivot times'!L47</f>
        <v>0</v>
      </c>
      <c r="AP47" s="6">
        <f>'pivot times'!M47</f>
        <v>0</v>
      </c>
      <c r="AQ47" s="6">
        <f t="shared" si="10"/>
        <v>0</v>
      </c>
      <c r="AR47" s="6">
        <f t="shared" si="11"/>
        <v>0</v>
      </c>
      <c r="AS47" s="6">
        <f>'pivot times'!N47</f>
        <v>0</v>
      </c>
      <c r="AT47" s="6">
        <f>'pivot times'!O47</f>
        <v>0</v>
      </c>
      <c r="AU47" s="6">
        <f t="shared" si="12"/>
        <v>0</v>
      </c>
      <c r="AV47" s="6">
        <f t="shared" si="13"/>
        <v>0</v>
      </c>
      <c r="AW47" s="6">
        <f>'pivot times'!P47</f>
        <v>0</v>
      </c>
      <c r="AX47" s="6">
        <f>'pivot times'!Q47</f>
        <v>0</v>
      </c>
      <c r="AY47" s="6">
        <f t="shared" si="14"/>
        <v>0</v>
      </c>
      <c r="AZ47" s="6">
        <f t="shared" si="15"/>
        <v>0</v>
      </c>
      <c r="BA47" s="6">
        <f>'pivot times'!R47</f>
        <v>0</v>
      </c>
      <c r="BB47" s="6">
        <f>'pivot times'!S47</f>
        <v>0</v>
      </c>
      <c r="BC47" s="6">
        <f t="shared" si="16"/>
        <v>0</v>
      </c>
      <c r="BD47" s="6">
        <f t="shared" si="17"/>
        <v>0</v>
      </c>
    </row>
    <row r="48" spans="21:56" x14ac:dyDescent="0.25">
      <c r="U48" s="6" t="e">
        <f>GETPIVOTDATA("Avg",'pivot times'!$A$3,"action","e0","world_size",10000,"number_of_steps_between_file_dumps",1,"omp_get_max_threads",A48)</f>
        <v>#REF!</v>
      </c>
      <c r="V48" s="6" t="e">
        <f>GETPIVOTDATA("StdDevp",'pivot times'!$A$3,"action","e0","world_size",10000,"number_of_steps_between_file_dumps",1,"omp_get_max_threads",A48)</f>
        <v>#REF!</v>
      </c>
      <c r="W48" s="6" t="e">
        <f t="shared" si="0"/>
        <v>#REF!</v>
      </c>
      <c r="X48" s="6" t="e">
        <f t="shared" si="1"/>
        <v>#REF!</v>
      </c>
      <c r="Y48" s="6">
        <f>'pivot times'!D48</f>
        <v>0</v>
      </c>
      <c r="Z48" s="6">
        <f>'pivot times'!E48</f>
        <v>0</v>
      </c>
      <c r="AA48" s="6">
        <f t="shared" si="2"/>
        <v>0</v>
      </c>
      <c r="AB48" s="6">
        <f t="shared" si="3"/>
        <v>0</v>
      </c>
      <c r="AC48" s="6">
        <f>'pivot times'!F48</f>
        <v>0</v>
      </c>
      <c r="AD48" s="6">
        <f>'pivot times'!G48</f>
        <v>0</v>
      </c>
      <c r="AE48" s="6">
        <f t="shared" si="4"/>
        <v>0</v>
      </c>
      <c r="AF48" s="6">
        <f t="shared" si="5"/>
        <v>0</v>
      </c>
      <c r="AG48" s="6">
        <f>'pivot times'!H48</f>
        <v>0</v>
      </c>
      <c r="AH48" s="6">
        <f>'pivot times'!I48</f>
        <v>0</v>
      </c>
      <c r="AI48" s="6">
        <f t="shared" si="6"/>
        <v>0</v>
      </c>
      <c r="AJ48" s="6">
        <f t="shared" si="7"/>
        <v>0</v>
      </c>
      <c r="AK48" s="6">
        <f>'pivot times'!J48</f>
        <v>0</v>
      </c>
      <c r="AL48" s="6">
        <f>'pivot times'!K48</f>
        <v>0</v>
      </c>
      <c r="AM48" s="6">
        <f t="shared" si="8"/>
        <v>0</v>
      </c>
      <c r="AN48" s="6">
        <f t="shared" si="9"/>
        <v>0</v>
      </c>
      <c r="AO48" s="6">
        <f>'pivot times'!L48</f>
        <v>0</v>
      </c>
      <c r="AP48" s="6">
        <f>'pivot times'!M48</f>
        <v>0</v>
      </c>
      <c r="AQ48" s="6">
        <f t="shared" si="10"/>
        <v>0</v>
      </c>
      <c r="AR48" s="6">
        <f t="shared" si="11"/>
        <v>0</v>
      </c>
      <c r="AS48" s="6">
        <f>'pivot times'!N48</f>
        <v>0</v>
      </c>
      <c r="AT48" s="6">
        <f>'pivot times'!O48</f>
        <v>0</v>
      </c>
      <c r="AU48" s="6">
        <f t="shared" si="12"/>
        <v>0</v>
      </c>
      <c r="AV48" s="6">
        <f t="shared" si="13"/>
        <v>0</v>
      </c>
      <c r="AW48" s="6">
        <f>'pivot times'!P48</f>
        <v>0</v>
      </c>
      <c r="AX48" s="6">
        <f>'pivot times'!Q48</f>
        <v>0</v>
      </c>
      <c r="AY48" s="6">
        <f t="shared" si="14"/>
        <v>0</v>
      </c>
      <c r="AZ48" s="6">
        <f t="shared" si="15"/>
        <v>0</v>
      </c>
      <c r="BA48" s="6">
        <f>'pivot times'!R48</f>
        <v>0</v>
      </c>
      <c r="BB48" s="6">
        <f>'pivot times'!S48</f>
        <v>0</v>
      </c>
      <c r="BC48" s="6">
        <f t="shared" si="16"/>
        <v>0</v>
      </c>
      <c r="BD48" s="6">
        <f t="shared" si="17"/>
        <v>0</v>
      </c>
    </row>
    <row r="49" spans="21:56" x14ac:dyDescent="0.25">
      <c r="U49" s="6" t="e">
        <f>GETPIVOTDATA("Avg",'pivot times'!$A$3,"action","e0","world_size",10000,"number_of_steps_between_file_dumps",1,"omp_get_max_threads",A49)</f>
        <v>#REF!</v>
      </c>
      <c r="V49" s="6" t="e">
        <f>GETPIVOTDATA("StdDevp",'pivot times'!$A$3,"action","e0","world_size",10000,"number_of_steps_between_file_dumps",1,"omp_get_max_threads",A49)</f>
        <v>#REF!</v>
      </c>
      <c r="W49" s="6" t="e">
        <f t="shared" si="0"/>
        <v>#REF!</v>
      </c>
      <c r="X49" s="6" t="e">
        <f t="shared" si="1"/>
        <v>#REF!</v>
      </c>
      <c r="Y49" s="6">
        <f>'pivot times'!D49</f>
        <v>0</v>
      </c>
      <c r="Z49" s="6">
        <f>'pivot times'!E49</f>
        <v>0</v>
      </c>
      <c r="AA49" s="6">
        <f t="shared" si="2"/>
        <v>0</v>
      </c>
      <c r="AB49" s="6">
        <f t="shared" si="3"/>
        <v>0</v>
      </c>
      <c r="AC49" s="6">
        <f>'pivot times'!F49</f>
        <v>0</v>
      </c>
      <c r="AD49" s="6">
        <f>'pivot times'!G49</f>
        <v>0</v>
      </c>
      <c r="AE49" s="6">
        <f t="shared" si="4"/>
        <v>0</v>
      </c>
      <c r="AF49" s="6">
        <f t="shared" si="5"/>
        <v>0</v>
      </c>
      <c r="AG49" s="6">
        <f>'pivot times'!H49</f>
        <v>0</v>
      </c>
      <c r="AH49" s="6">
        <f>'pivot times'!I49</f>
        <v>0</v>
      </c>
      <c r="AI49" s="6">
        <f t="shared" si="6"/>
        <v>0</v>
      </c>
      <c r="AJ49" s="6">
        <f t="shared" si="7"/>
        <v>0</v>
      </c>
      <c r="AK49" s="6">
        <f>'pivot times'!J49</f>
        <v>0</v>
      </c>
      <c r="AL49" s="6">
        <f>'pivot times'!K49</f>
        <v>0</v>
      </c>
      <c r="AM49" s="6">
        <f t="shared" si="8"/>
        <v>0</v>
      </c>
      <c r="AN49" s="6">
        <f t="shared" si="9"/>
        <v>0</v>
      </c>
      <c r="AO49" s="6">
        <f>'pivot times'!L49</f>
        <v>0</v>
      </c>
      <c r="AP49" s="6">
        <f>'pivot times'!M49</f>
        <v>0</v>
      </c>
      <c r="AQ49" s="6">
        <f t="shared" si="10"/>
        <v>0</v>
      </c>
      <c r="AR49" s="6">
        <f t="shared" si="11"/>
        <v>0</v>
      </c>
      <c r="AS49" s="6">
        <f>'pivot times'!N49</f>
        <v>0</v>
      </c>
      <c r="AT49" s="6">
        <f>'pivot times'!O49</f>
        <v>0</v>
      </c>
      <c r="AU49" s="6">
        <f t="shared" si="12"/>
        <v>0</v>
      </c>
      <c r="AV49" s="6">
        <f t="shared" si="13"/>
        <v>0</v>
      </c>
      <c r="AW49" s="6">
        <f>'pivot times'!P49</f>
        <v>0</v>
      </c>
      <c r="AX49" s="6">
        <f>'pivot times'!Q49</f>
        <v>0</v>
      </c>
      <c r="AY49" s="6">
        <f t="shared" si="14"/>
        <v>0</v>
      </c>
      <c r="AZ49" s="6">
        <f t="shared" si="15"/>
        <v>0</v>
      </c>
      <c r="BA49" s="6">
        <f>'pivot times'!R49</f>
        <v>0</v>
      </c>
      <c r="BB49" s="6">
        <f>'pivot times'!S49</f>
        <v>0</v>
      </c>
      <c r="BC49" s="6">
        <f t="shared" si="16"/>
        <v>0</v>
      </c>
      <c r="BD49" s="6">
        <f t="shared" si="17"/>
        <v>0</v>
      </c>
    </row>
    <row r="50" spans="21:56" x14ac:dyDescent="0.25">
      <c r="U50" s="6" t="e">
        <f>GETPIVOTDATA("Avg",'pivot times'!$A$3,"action","e0","world_size",10000,"number_of_steps_between_file_dumps",1,"omp_get_max_threads",A50)</f>
        <v>#REF!</v>
      </c>
      <c r="V50" s="6" t="e">
        <f>GETPIVOTDATA("StdDevp",'pivot times'!$A$3,"action","e0","world_size",10000,"number_of_steps_between_file_dumps",1,"omp_get_max_threads",A50)</f>
        <v>#REF!</v>
      </c>
      <c r="W50" s="6" t="e">
        <f t="shared" si="0"/>
        <v>#REF!</v>
      </c>
      <c r="X50" s="6" t="e">
        <f t="shared" si="1"/>
        <v>#REF!</v>
      </c>
      <c r="Y50" s="6">
        <f>'pivot times'!D50</f>
        <v>0</v>
      </c>
      <c r="Z50" s="6">
        <f>'pivot times'!E50</f>
        <v>0</v>
      </c>
      <c r="AA50" s="6">
        <f t="shared" si="2"/>
        <v>0</v>
      </c>
      <c r="AB50" s="6">
        <f t="shared" si="3"/>
        <v>0</v>
      </c>
      <c r="AC50" s="6">
        <f>'pivot times'!F50</f>
        <v>0</v>
      </c>
      <c r="AD50" s="6">
        <f>'pivot times'!G50</f>
        <v>0</v>
      </c>
      <c r="AE50" s="6">
        <f t="shared" si="4"/>
        <v>0</v>
      </c>
      <c r="AF50" s="6">
        <f t="shared" si="5"/>
        <v>0</v>
      </c>
      <c r="AG50" s="6">
        <f>'pivot times'!H50</f>
        <v>0</v>
      </c>
      <c r="AH50" s="6">
        <f>'pivot times'!I50</f>
        <v>0</v>
      </c>
      <c r="AI50" s="6">
        <f t="shared" si="6"/>
        <v>0</v>
      </c>
      <c r="AJ50" s="6">
        <f t="shared" si="7"/>
        <v>0</v>
      </c>
      <c r="AK50" s="6">
        <f>'pivot times'!J50</f>
        <v>0</v>
      </c>
      <c r="AL50" s="6">
        <f>'pivot times'!K50</f>
        <v>0</v>
      </c>
      <c r="AM50" s="6">
        <f t="shared" si="8"/>
        <v>0</v>
      </c>
      <c r="AN50" s="6">
        <f t="shared" si="9"/>
        <v>0</v>
      </c>
      <c r="AO50" s="6">
        <f>'pivot times'!L50</f>
        <v>0</v>
      </c>
      <c r="AP50" s="6">
        <f>'pivot times'!M50</f>
        <v>0</v>
      </c>
      <c r="AQ50" s="6">
        <f t="shared" si="10"/>
        <v>0</v>
      </c>
      <c r="AR50" s="6">
        <f t="shared" si="11"/>
        <v>0</v>
      </c>
      <c r="AS50" s="6">
        <f>'pivot times'!N50</f>
        <v>0</v>
      </c>
      <c r="AT50" s="6">
        <f>'pivot times'!O50</f>
        <v>0</v>
      </c>
      <c r="AU50" s="6">
        <f t="shared" si="12"/>
        <v>0</v>
      </c>
      <c r="AV50" s="6">
        <f t="shared" si="13"/>
        <v>0</v>
      </c>
      <c r="AW50" s="6">
        <f>'pivot times'!P50</f>
        <v>0</v>
      </c>
      <c r="AX50" s="6">
        <f>'pivot times'!Q50</f>
        <v>0</v>
      </c>
      <c r="AY50" s="6">
        <f t="shared" si="14"/>
        <v>0</v>
      </c>
      <c r="AZ50" s="6">
        <f t="shared" si="15"/>
        <v>0</v>
      </c>
      <c r="BA50" s="6">
        <f>'pivot times'!R50</f>
        <v>0</v>
      </c>
      <c r="BB50" s="6">
        <f>'pivot times'!S50</f>
        <v>0</v>
      </c>
      <c r="BC50" s="6">
        <f t="shared" si="16"/>
        <v>0</v>
      </c>
      <c r="BD50" s="6">
        <f t="shared" si="17"/>
        <v>0</v>
      </c>
    </row>
    <row r="51" spans="21:56" x14ac:dyDescent="0.25">
      <c r="U51" s="6" t="e">
        <f>GETPIVOTDATA("Avg",'pivot times'!$A$3,"action","e0","world_size",10000,"number_of_steps_between_file_dumps",1,"omp_get_max_threads",A51)</f>
        <v>#REF!</v>
      </c>
      <c r="V51" s="6" t="e">
        <f>GETPIVOTDATA("StdDevp",'pivot times'!$A$3,"action","e0","world_size",10000,"number_of_steps_between_file_dumps",1,"omp_get_max_threads",A51)</f>
        <v>#REF!</v>
      </c>
      <c r="W51" s="6" t="e">
        <f t="shared" si="0"/>
        <v>#REF!</v>
      </c>
      <c r="X51" s="6" t="e">
        <f t="shared" si="1"/>
        <v>#REF!</v>
      </c>
      <c r="Y51" s="6">
        <f>'pivot times'!D51</f>
        <v>0</v>
      </c>
      <c r="Z51" s="6">
        <f>'pivot times'!E51</f>
        <v>0</v>
      </c>
      <c r="AA51" s="6">
        <f t="shared" si="2"/>
        <v>0</v>
      </c>
      <c r="AB51" s="6">
        <f t="shared" si="3"/>
        <v>0</v>
      </c>
      <c r="AC51" s="6">
        <f>'pivot times'!F51</f>
        <v>0</v>
      </c>
      <c r="AD51" s="6">
        <f>'pivot times'!G51</f>
        <v>0</v>
      </c>
      <c r="AE51" s="6">
        <f t="shared" si="4"/>
        <v>0</v>
      </c>
      <c r="AF51" s="6">
        <f t="shared" si="5"/>
        <v>0</v>
      </c>
      <c r="AG51" s="6">
        <f>'pivot times'!H51</f>
        <v>0</v>
      </c>
      <c r="AH51" s="6">
        <f>'pivot times'!I51</f>
        <v>0</v>
      </c>
      <c r="AI51" s="6">
        <f t="shared" si="6"/>
        <v>0</v>
      </c>
      <c r="AJ51" s="6">
        <f t="shared" si="7"/>
        <v>0</v>
      </c>
      <c r="AK51" s="6">
        <f>'pivot times'!J51</f>
        <v>0</v>
      </c>
      <c r="AL51" s="6">
        <f>'pivot times'!K51</f>
        <v>0</v>
      </c>
      <c r="AM51" s="6">
        <f t="shared" si="8"/>
        <v>0</v>
      </c>
      <c r="AN51" s="6">
        <f t="shared" si="9"/>
        <v>0</v>
      </c>
      <c r="AO51" s="6">
        <f>'pivot times'!L51</f>
        <v>0</v>
      </c>
      <c r="AP51" s="6">
        <f>'pivot times'!M51</f>
        <v>0</v>
      </c>
      <c r="AQ51" s="6">
        <f t="shared" si="10"/>
        <v>0</v>
      </c>
      <c r="AR51" s="6">
        <f t="shared" si="11"/>
        <v>0</v>
      </c>
      <c r="AS51" s="6">
        <f>'pivot times'!N51</f>
        <v>0</v>
      </c>
      <c r="AT51" s="6">
        <f>'pivot times'!O51</f>
        <v>0</v>
      </c>
      <c r="AU51" s="6">
        <f t="shared" si="12"/>
        <v>0</v>
      </c>
      <c r="AV51" s="6">
        <f t="shared" si="13"/>
        <v>0</v>
      </c>
      <c r="AW51" s="6">
        <f>'pivot times'!P51</f>
        <v>0</v>
      </c>
      <c r="AX51" s="6">
        <f>'pivot times'!Q51</f>
        <v>0</v>
      </c>
      <c r="AY51" s="6">
        <f t="shared" si="14"/>
        <v>0</v>
      </c>
      <c r="AZ51" s="6">
        <f t="shared" si="15"/>
        <v>0</v>
      </c>
      <c r="BA51" s="6">
        <f>'pivot times'!R51</f>
        <v>0</v>
      </c>
      <c r="BB51" s="6">
        <f>'pivot times'!S51</f>
        <v>0</v>
      </c>
      <c r="BC51" s="6">
        <f t="shared" si="16"/>
        <v>0</v>
      </c>
      <c r="BD51" s="6">
        <f t="shared" si="17"/>
        <v>0</v>
      </c>
    </row>
    <row r="52" spans="21:56" x14ac:dyDescent="0.25">
      <c r="U52" s="6" t="e">
        <f>GETPIVOTDATA("Avg",'pivot times'!$A$3,"action","e0","world_size",10000,"number_of_steps_between_file_dumps",1,"omp_get_max_threads",A52)</f>
        <v>#REF!</v>
      </c>
      <c r="V52" s="6" t="e">
        <f>GETPIVOTDATA("StdDevp",'pivot times'!$A$3,"action","e0","world_size",10000,"number_of_steps_between_file_dumps",1,"omp_get_max_threads",A52)</f>
        <v>#REF!</v>
      </c>
      <c r="W52" s="6" t="e">
        <f t="shared" si="0"/>
        <v>#REF!</v>
      </c>
      <c r="X52" s="6" t="e">
        <f t="shared" si="1"/>
        <v>#REF!</v>
      </c>
      <c r="Y52" s="6">
        <f>'pivot times'!D52</f>
        <v>0</v>
      </c>
      <c r="Z52" s="6">
        <f>'pivot times'!E52</f>
        <v>0</v>
      </c>
      <c r="AA52" s="6">
        <f t="shared" si="2"/>
        <v>0</v>
      </c>
      <c r="AB52" s="6">
        <f t="shared" si="3"/>
        <v>0</v>
      </c>
      <c r="AC52" s="6">
        <f>'pivot times'!F52</f>
        <v>0</v>
      </c>
      <c r="AD52" s="6">
        <f>'pivot times'!G52</f>
        <v>0</v>
      </c>
      <c r="AE52" s="6">
        <f t="shared" si="4"/>
        <v>0</v>
      </c>
      <c r="AF52" s="6">
        <f t="shared" si="5"/>
        <v>0</v>
      </c>
      <c r="AG52" s="6">
        <f>'pivot times'!H52</f>
        <v>0</v>
      </c>
      <c r="AH52" s="6">
        <f>'pivot times'!I52</f>
        <v>0</v>
      </c>
      <c r="AI52" s="6">
        <f t="shared" si="6"/>
        <v>0</v>
      </c>
      <c r="AJ52" s="6">
        <f t="shared" si="7"/>
        <v>0</v>
      </c>
      <c r="AK52" s="6">
        <f>'pivot times'!J52</f>
        <v>0</v>
      </c>
      <c r="AL52" s="6">
        <f>'pivot times'!K52</f>
        <v>0</v>
      </c>
      <c r="AM52" s="6">
        <f t="shared" si="8"/>
        <v>0</v>
      </c>
      <c r="AN52" s="6">
        <f t="shared" si="9"/>
        <v>0</v>
      </c>
      <c r="AO52" s="6">
        <f>'pivot times'!L52</f>
        <v>0</v>
      </c>
      <c r="AP52" s="6">
        <f>'pivot times'!M52</f>
        <v>0</v>
      </c>
      <c r="AQ52" s="6">
        <f t="shared" si="10"/>
        <v>0</v>
      </c>
      <c r="AR52" s="6">
        <f t="shared" si="11"/>
        <v>0</v>
      </c>
      <c r="AS52" s="6">
        <f>'pivot times'!N52</f>
        <v>0</v>
      </c>
      <c r="AT52" s="6">
        <f>'pivot times'!O52</f>
        <v>0</v>
      </c>
      <c r="AU52" s="6">
        <f t="shared" si="12"/>
        <v>0</v>
      </c>
      <c r="AV52" s="6">
        <f t="shared" si="13"/>
        <v>0</v>
      </c>
      <c r="AW52" s="6">
        <f>'pivot times'!P52</f>
        <v>0</v>
      </c>
      <c r="AX52" s="6">
        <f>'pivot times'!Q52</f>
        <v>0</v>
      </c>
      <c r="AY52" s="6">
        <f t="shared" si="14"/>
        <v>0</v>
      </c>
      <c r="AZ52" s="6">
        <f t="shared" si="15"/>
        <v>0</v>
      </c>
      <c r="BA52" s="6">
        <f>'pivot times'!R52</f>
        <v>0</v>
      </c>
      <c r="BB52" s="6">
        <f>'pivot times'!S52</f>
        <v>0</v>
      </c>
      <c r="BC52" s="6">
        <f t="shared" si="16"/>
        <v>0</v>
      </c>
      <c r="BD52" s="6">
        <f t="shared" si="17"/>
        <v>0</v>
      </c>
    </row>
    <row r="53" spans="21:56" x14ac:dyDescent="0.25">
      <c r="U53" s="6" t="e">
        <f>GETPIVOTDATA("Avg",'pivot times'!$A$3,"action","e0","world_size",10000,"number_of_steps_between_file_dumps",1,"omp_get_max_threads",A53)</f>
        <v>#REF!</v>
      </c>
      <c r="V53" s="6" t="e">
        <f>GETPIVOTDATA("StdDevp",'pivot times'!$A$3,"action","e0","world_size",10000,"number_of_steps_between_file_dumps",1,"omp_get_max_threads",A53)</f>
        <v>#REF!</v>
      </c>
      <c r="W53" s="6" t="e">
        <f t="shared" si="0"/>
        <v>#REF!</v>
      </c>
      <c r="X53" s="6" t="e">
        <f t="shared" si="1"/>
        <v>#REF!</v>
      </c>
      <c r="Y53" s="6">
        <f>'pivot times'!D53</f>
        <v>0</v>
      </c>
      <c r="Z53" s="6">
        <f>'pivot times'!E53</f>
        <v>0</v>
      </c>
      <c r="AA53" s="6">
        <f t="shared" si="2"/>
        <v>0</v>
      </c>
      <c r="AB53" s="6">
        <f t="shared" si="3"/>
        <v>0</v>
      </c>
      <c r="AC53" s="6">
        <f>'pivot times'!F53</f>
        <v>0</v>
      </c>
      <c r="AD53" s="6">
        <f>'pivot times'!G53</f>
        <v>0</v>
      </c>
      <c r="AE53" s="6">
        <f t="shared" si="4"/>
        <v>0</v>
      </c>
      <c r="AF53" s="6">
        <f t="shared" si="5"/>
        <v>0</v>
      </c>
      <c r="AG53" s="6">
        <f>'pivot times'!H53</f>
        <v>0</v>
      </c>
      <c r="AH53" s="6">
        <f>'pivot times'!I53</f>
        <v>0</v>
      </c>
      <c r="AI53" s="6">
        <f t="shared" si="6"/>
        <v>0</v>
      </c>
      <c r="AJ53" s="6">
        <f t="shared" si="7"/>
        <v>0</v>
      </c>
      <c r="AK53" s="6">
        <f>'pivot times'!J53</f>
        <v>0</v>
      </c>
      <c r="AL53" s="6">
        <f>'pivot times'!K53</f>
        <v>0</v>
      </c>
      <c r="AM53" s="6">
        <f t="shared" si="8"/>
        <v>0</v>
      </c>
      <c r="AN53" s="6">
        <f t="shared" si="9"/>
        <v>0</v>
      </c>
      <c r="AO53" s="6">
        <f>'pivot times'!L53</f>
        <v>0</v>
      </c>
      <c r="AP53" s="6">
        <f>'pivot times'!M53</f>
        <v>0</v>
      </c>
      <c r="AQ53" s="6">
        <f t="shared" si="10"/>
        <v>0</v>
      </c>
      <c r="AR53" s="6">
        <f t="shared" si="11"/>
        <v>0</v>
      </c>
      <c r="AS53" s="6">
        <f>'pivot times'!N53</f>
        <v>0</v>
      </c>
      <c r="AT53" s="6">
        <f>'pivot times'!O53</f>
        <v>0</v>
      </c>
      <c r="AU53" s="6">
        <f t="shared" si="12"/>
        <v>0</v>
      </c>
      <c r="AV53" s="6">
        <f t="shared" si="13"/>
        <v>0</v>
      </c>
      <c r="AW53" s="6">
        <f>'pivot times'!P53</f>
        <v>0</v>
      </c>
      <c r="AX53" s="6">
        <f>'pivot times'!Q53</f>
        <v>0</v>
      </c>
      <c r="AY53" s="6">
        <f t="shared" si="14"/>
        <v>0</v>
      </c>
      <c r="AZ53" s="6">
        <f t="shared" si="15"/>
        <v>0</v>
      </c>
      <c r="BA53" s="6">
        <f>'pivot times'!R53</f>
        <v>0</v>
      </c>
      <c r="BB53" s="6">
        <f>'pivot times'!S53</f>
        <v>0</v>
      </c>
      <c r="BC53" s="6">
        <f t="shared" si="16"/>
        <v>0</v>
      </c>
      <c r="BD53" s="6">
        <f t="shared" si="17"/>
        <v>0</v>
      </c>
    </row>
    <row r="54" spans="21:56" x14ac:dyDescent="0.25">
      <c r="U54" s="6" t="e">
        <f>GETPIVOTDATA("Avg",'pivot times'!$A$3,"action","e0","world_size",10000,"number_of_steps_between_file_dumps",1,"omp_get_max_threads",A54)</f>
        <v>#REF!</v>
      </c>
      <c r="V54" s="6" t="e">
        <f>GETPIVOTDATA("StdDevp",'pivot times'!$A$3,"action","e0","world_size",10000,"number_of_steps_between_file_dumps",1,"omp_get_max_threads",A54)</f>
        <v>#REF!</v>
      </c>
      <c r="W54" s="6" t="e">
        <f t="shared" si="0"/>
        <v>#REF!</v>
      </c>
      <c r="X54" s="6" t="e">
        <f t="shared" si="1"/>
        <v>#REF!</v>
      </c>
      <c r="Y54" s="6">
        <f>'pivot times'!D54</f>
        <v>0</v>
      </c>
      <c r="Z54" s="6">
        <f>'pivot times'!E54</f>
        <v>0</v>
      </c>
      <c r="AA54" s="6">
        <f t="shared" si="2"/>
        <v>0</v>
      </c>
      <c r="AB54" s="6">
        <f t="shared" si="3"/>
        <v>0</v>
      </c>
      <c r="AC54" s="6">
        <f>'pivot times'!F54</f>
        <v>0</v>
      </c>
      <c r="AD54" s="6">
        <f>'pivot times'!G54</f>
        <v>0</v>
      </c>
      <c r="AE54" s="6">
        <f t="shared" si="4"/>
        <v>0</v>
      </c>
      <c r="AF54" s="6">
        <f t="shared" si="5"/>
        <v>0</v>
      </c>
      <c r="AG54" s="6">
        <f>'pivot times'!H54</f>
        <v>0</v>
      </c>
      <c r="AH54" s="6">
        <f>'pivot times'!I54</f>
        <v>0</v>
      </c>
      <c r="AI54" s="6">
        <f t="shared" si="6"/>
        <v>0</v>
      </c>
      <c r="AJ54" s="6">
        <f t="shared" si="7"/>
        <v>0</v>
      </c>
      <c r="AK54" s="6">
        <f>'pivot times'!J54</f>
        <v>0</v>
      </c>
      <c r="AL54" s="6">
        <f>'pivot times'!K54</f>
        <v>0</v>
      </c>
      <c r="AM54" s="6">
        <f t="shared" si="8"/>
        <v>0</v>
      </c>
      <c r="AN54" s="6">
        <f t="shared" si="9"/>
        <v>0</v>
      </c>
      <c r="AO54" s="6">
        <f>'pivot times'!L54</f>
        <v>0</v>
      </c>
      <c r="AP54" s="6">
        <f>'pivot times'!M54</f>
        <v>0</v>
      </c>
      <c r="AQ54" s="6">
        <f t="shared" si="10"/>
        <v>0</v>
      </c>
      <c r="AR54" s="6">
        <f t="shared" si="11"/>
        <v>0</v>
      </c>
      <c r="AS54" s="6">
        <f>'pivot times'!N54</f>
        <v>0</v>
      </c>
      <c r="AT54" s="6">
        <f>'pivot times'!O54</f>
        <v>0</v>
      </c>
      <c r="AU54" s="6">
        <f t="shared" si="12"/>
        <v>0</v>
      </c>
      <c r="AV54" s="6">
        <f t="shared" si="13"/>
        <v>0</v>
      </c>
      <c r="AW54" s="6">
        <f>'pivot times'!P54</f>
        <v>0</v>
      </c>
      <c r="AX54" s="6">
        <f>'pivot times'!Q54</f>
        <v>0</v>
      </c>
      <c r="AY54" s="6">
        <f t="shared" si="14"/>
        <v>0</v>
      </c>
      <c r="AZ54" s="6">
        <f t="shared" si="15"/>
        <v>0</v>
      </c>
      <c r="BA54" s="6">
        <f>'pivot times'!R54</f>
        <v>0</v>
      </c>
      <c r="BB54" s="6">
        <f>'pivot times'!S54</f>
        <v>0</v>
      </c>
      <c r="BC54" s="6">
        <f t="shared" si="16"/>
        <v>0</v>
      </c>
      <c r="BD54" s="6">
        <f t="shared" si="17"/>
        <v>0</v>
      </c>
    </row>
    <row r="55" spans="21:56" x14ac:dyDescent="0.25">
      <c r="U55" s="6" t="e">
        <f>GETPIVOTDATA("Avg",'pivot times'!$A$3,"action","e0","world_size",10000,"number_of_steps_between_file_dumps",1,"omp_get_max_threads",A55)</f>
        <v>#REF!</v>
      </c>
      <c r="V55" s="6" t="e">
        <f>GETPIVOTDATA("StdDevp",'pivot times'!$A$3,"action","e0","world_size",10000,"number_of_steps_between_file_dumps",1,"omp_get_max_threads",A55)</f>
        <v>#REF!</v>
      </c>
      <c r="W55" s="6" t="e">
        <f t="shared" si="0"/>
        <v>#REF!</v>
      </c>
      <c r="X55" s="6" t="e">
        <f t="shared" si="1"/>
        <v>#REF!</v>
      </c>
      <c r="Y55" s="6">
        <f>'pivot times'!D55</f>
        <v>0</v>
      </c>
      <c r="Z55" s="6">
        <f>'pivot times'!E55</f>
        <v>0</v>
      </c>
      <c r="AA55" s="6">
        <f t="shared" si="2"/>
        <v>0</v>
      </c>
      <c r="AB55" s="6">
        <f t="shared" si="3"/>
        <v>0</v>
      </c>
      <c r="AC55" s="6">
        <f>'pivot times'!F55</f>
        <v>0</v>
      </c>
      <c r="AD55" s="6">
        <f>'pivot times'!G55</f>
        <v>0</v>
      </c>
      <c r="AE55" s="6">
        <f t="shared" si="4"/>
        <v>0</v>
      </c>
      <c r="AF55" s="6">
        <f t="shared" si="5"/>
        <v>0</v>
      </c>
      <c r="AG55" s="6">
        <f>'pivot times'!H55</f>
        <v>0</v>
      </c>
      <c r="AH55" s="6">
        <f>'pivot times'!I55</f>
        <v>0</v>
      </c>
      <c r="AI55" s="6">
        <f t="shared" si="6"/>
        <v>0</v>
      </c>
      <c r="AJ55" s="6">
        <f t="shared" si="7"/>
        <v>0</v>
      </c>
      <c r="AK55" s="6">
        <f>'pivot times'!J55</f>
        <v>0</v>
      </c>
      <c r="AL55" s="6">
        <f>'pivot times'!K55</f>
        <v>0</v>
      </c>
      <c r="AM55" s="6">
        <f t="shared" si="8"/>
        <v>0</v>
      </c>
      <c r="AN55" s="6">
        <f t="shared" si="9"/>
        <v>0</v>
      </c>
      <c r="AO55" s="6">
        <f>'pivot times'!L55</f>
        <v>0</v>
      </c>
      <c r="AP55" s="6">
        <f>'pivot times'!M55</f>
        <v>0</v>
      </c>
      <c r="AQ55" s="6">
        <f t="shared" si="10"/>
        <v>0</v>
      </c>
      <c r="AR55" s="6">
        <f t="shared" si="11"/>
        <v>0</v>
      </c>
      <c r="AS55" s="6">
        <f>'pivot times'!N55</f>
        <v>0</v>
      </c>
      <c r="AT55" s="6">
        <f>'pivot times'!O55</f>
        <v>0</v>
      </c>
      <c r="AU55" s="6">
        <f t="shared" si="12"/>
        <v>0</v>
      </c>
      <c r="AV55" s="6">
        <f t="shared" si="13"/>
        <v>0</v>
      </c>
      <c r="AW55" s="6">
        <f>'pivot times'!P55</f>
        <v>0</v>
      </c>
      <c r="AX55" s="6">
        <f>'pivot times'!Q55</f>
        <v>0</v>
      </c>
      <c r="AY55" s="6">
        <f t="shared" si="14"/>
        <v>0</v>
      </c>
      <c r="AZ55" s="6">
        <f t="shared" si="15"/>
        <v>0</v>
      </c>
      <c r="BA55" s="6">
        <f>'pivot times'!R55</f>
        <v>0</v>
      </c>
      <c r="BB55" s="6">
        <f>'pivot times'!S55</f>
        <v>0</v>
      </c>
      <c r="BC55" s="6">
        <f t="shared" si="16"/>
        <v>0</v>
      </c>
      <c r="BD55" s="6">
        <f t="shared" si="17"/>
        <v>0</v>
      </c>
    </row>
    <row r="56" spans="21:56" x14ac:dyDescent="0.25">
      <c r="U56" s="6" t="e">
        <f>GETPIVOTDATA("Avg",'pivot times'!$A$3,"action","e0","world_size",10000,"number_of_steps_between_file_dumps",1,"omp_get_max_threads",A56)</f>
        <v>#REF!</v>
      </c>
      <c r="V56" s="6" t="e">
        <f>GETPIVOTDATA("StdDevp",'pivot times'!$A$3,"action","e0","world_size",10000,"number_of_steps_between_file_dumps",1,"omp_get_max_threads",A56)</f>
        <v>#REF!</v>
      </c>
      <c r="W56" s="6" t="e">
        <f t="shared" si="0"/>
        <v>#REF!</v>
      </c>
      <c r="X56" s="6" t="e">
        <f t="shared" si="1"/>
        <v>#REF!</v>
      </c>
      <c r="Y56" s="6">
        <f>'pivot times'!D56</f>
        <v>0</v>
      </c>
      <c r="Z56" s="6">
        <f>'pivot times'!E56</f>
        <v>0</v>
      </c>
      <c r="AA56" s="6">
        <f t="shared" si="2"/>
        <v>0</v>
      </c>
      <c r="AB56" s="6">
        <f t="shared" si="3"/>
        <v>0</v>
      </c>
      <c r="AC56" s="6">
        <f>'pivot times'!F56</f>
        <v>0</v>
      </c>
      <c r="AD56" s="6">
        <f>'pivot times'!G56</f>
        <v>0</v>
      </c>
      <c r="AE56" s="6">
        <f t="shared" si="4"/>
        <v>0</v>
      </c>
      <c r="AF56" s="6">
        <f t="shared" si="5"/>
        <v>0</v>
      </c>
      <c r="AG56" s="6">
        <f>'pivot times'!H56</f>
        <v>0</v>
      </c>
      <c r="AH56" s="6">
        <f>'pivot times'!I56</f>
        <v>0</v>
      </c>
      <c r="AI56" s="6">
        <f t="shared" si="6"/>
        <v>0</v>
      </c>
      <c r="AJ56" s="6">
        <f t="shared" si="7"/>
        <v>0</v>
      </c>
      <c r="AK56" s="6">
        <f>'pivot times'!J56</f>
        <v>0</v>
      </c>
      <c r="AL56" s="6">
        <f>'pivot times'!K56</f>
        <v>0</v>
      </c>
      <c r="AM56" s="6">
        <f t="shared" si="8"/>
        <v>0</v>
      </c>
      <c r="AN56" s="6">
        <f t="shared" si="9"/>
        <v>0</v>
      </c>
      <c r="AO56" s="6">
        <f>'pivot times'!L56</f>
        <v>0</v>
      </c>
      <c r="AP56" s="6">
        <f>'pivot times'!M56</f>
        <v>0</v>
      </c>
      <c r="AQ56" s="6">
        <f t="shared" si="10"/>
        <v>0</v>
      </c>
      <c r="AR56" s="6">
        <f t="shared" si="11"/>
        <v>0</v>
      </c>
      <c r="AS56" s="6">
        <f>'pivot times'!N56</f>
        <v>0</v>
      </c>
      <c r="AT56" s="6">
        <f>'pivot times'!O56</f>
        <v>0</v>
      </c>
      <c r="AU56" s="6">
        <f t="shared" si="12"/>
        <v>0</v>
      </c>
      <c r="AV56" s="6">
        <f t="shared" si="13"/>
        <v>0</v>
      </c>
      <c r="AW56" s="6">
        <f>'pivot times'!P56</f>
        <v>0</v>
      </c>
      <c r="AX56" s="6">
        <f>'pivot times'!Q56</f>
        <v>0</v>
      </c>
      <c r="AY56" s="6">
        <f t="shared" si="14"/>
        <v>0</v>
      </c>
      <c r="AZ56" s="6">
        <f t="shared" si="15"/>
        <v>0</v>
      </c>
      <c r="BA56" s="6">
        <f>'pivot times'!R56</f>
        <v>0</v>
      </c>
      <c r="BB56" s="6">
        <f>'pivot times'!S56</f>
        <v>0</v>
      </c>
      <c r="BC56" s="6">
        <f t="shared" si="16"/>
        <v>0</v>
      </c>
      <c r="BD56" s="6">
        <f t="shared" si="17"/>
        <v>0</v>
      </c>
    </row>
    <row r="57" spans="21:56" x14ac:dyDescent="0.25">
      <c r="U57" s="6" t="e">
        <f>GETPIVOTDATA("Avg",'pivot times'!$A$3,"action","e0","world_size",10000,"number_of_steps_between_file_dumps",1,"omp_get_max_threads",A57)</f>
        <v>#REF!</v>
      </c>
      <c r="V57" s="6" t="e">
        <f>GETPIVOTDATA("StdDevp",'pivot times'!$A$3,"action","e0","world_size",10000,"number_of_steps_between_file_dumps",1,"omp_get_max_threads",A57)</f>
        <v>#REF!</v>
      </c>
      <c r="W57" s="6" t="e">
        <f t="shared" si="0"/>
        <v>#REF!</v>
      </c>
      <c r="X57" s="6" t="e">
        <f t="shared" si="1"/>
        <v>#REF!</v>
      </c>
      <c r="Y57" s="6">
        <f>'pivot times'!D57</f>
        <v>0</v>
      </c>
      <c r="Z57" s="6">
        <f>'pivot times'!E57</f>
        <v>0</v>
      </c>
      <c r="AA57" s="6">
        <f t="shared" si="2"/>
        <v>0</v>
      </c>
      <c r="AB57" s="6">
        <f t="shared" si="3"/>
        <v>0</v>
      </c>
      <c r="AC57" s="6">
        <f>'pivot times'!F57</f>
        <v>0</v>
      </c>
      <c r="AD57" s="6">
        <f>'pivot times'!G57</f>
        <v>0</v>
      </c>
      <c r="AE57" s="6">
        <f t="shared" si="4"/>
        <v>0</v>
      </c>
      <c r="AF57" s="6">
        <f t="shared" si="5"/>
        <v>0</v>
      </c>
      <c r="AG57" s="6">
        <f>'pivot times'!H57</f>
        <v>0</v>
      </c>
      <c r="AH57" s="6">
        <f>'pivot times'!I57</f>
        <v>0</v>
      </c>
      <c r="AI57" s="6">
        <f t="shared" si="6"/>
        <v>0</v>
      </c>
      <c r="AJ57" s="6">
        <f t="shared" si="7"/>
        <v>0</v>
      </c>
      <c r="AK57" s="6">
        <f>'pivot times'!J57</f>
        <v>0</v>
      </c>
      <c r="AL57" s="6">
        <f>'pivot times'!K57</f>
        <v>0</v>
      </c>
      <c r="AM57" s="6">
        <f t="shared" si="8"/>
        <v>0</v>
      </c>
      <c r="AN57" s="6">
        <f t="shared" si="9"/>
        <v>0</v>
      </c>
      <c r="AO57" s="6">
        <f>'pivot times'!L57</f>
        <v>0</v>
      </c>
      <c r="AP57" s="6">
        <f>'pivot times'!M57</f>
        <v>0</v>
      </c>
      <c r="AQ57" s="6">
        <f t="shared" si="10"/>
        <v>0</v>
      </c>
      <c r="AR57" s="6">
        <f t="shared" si="11"/>
        <v>0</v>
      </c>
      <c r="AS57" s="6">
        <f>'pivot times'!N57</f>
        <v>0</v>
      </c>
      <c r="AT57" s="6">
        <f>'pivot times'!O57</f>
        <v>0</v>
      </c>
      <c r="AU57" s="6">
        <f t="shared" si="12"/>
        <v>0</v>
      </c>
      <c r="AV57" s="6">
        <f t="shared" si="13"/>
        <v>0</v>
      </c>
      <c r="AW57" s="6">
        <f>'pivot times'!P57</f>
        <v>0</v>
      </c>
      <c r="AX57" s="6">
        <f>'pivot times'!Q57</f>
        <v>0</v>
      </c>
      <c r="AY57" s="6">
        <f t="shared" si="14"/>
        <v>0</v>
      </c>
      <c r="AZ57" s="6">
        <f t="shared" si="15"/>
        <v>0</v>
      </c>
      <c r="BA57" s="6">
        <f>'pivot times'!R57</f>
        <v>0</v>
      </c>
      <c r="BB57" s="6">
        <f>'pivot times'!S57</f>
        <v>0</v>
      </c>
      <c r="BC57" s="6">
        <f t="shared" si="16"/>
        <v>0</v>
      </c>
      <c r="BD57" s="6">
        <f t="shared" si="17"/>
        <v>0</v>
      </c>
    </row>
    <row r="58" spans="21:56" x14ac:dyDescent="0.25">
      <c r="U58" s="6" t="e">
        <f>GETPIVOTDATA("Avg",'pivot times'!$A$3,"action","e0","world_size",10000,"number_of_steps_between_file_dumps",1,"omp_get_max_threads",A58)</f>
        <v>#REF!</v>
      </c>
      <c r="V58" s="6" t="e">
        <f>GETPIVOTDATA("StdDevp",'pivot times'!$A$3,"action","e0","world_size",10000,"number_of_steps_between_file_dumps",1,"omp_get_max_threads",A58)</f>
        <v>#REF!</v>
      </c>
      <c r="W58" s="6" t="e">
        <f t="shared" si="0"/>
        <v>#REF!</v>
      </c>
      <c r="X58" s="6" t="e">
        <f t="shared" si="1"/>
        <v>#REF!</v>
      </c>
      <c r="Y58" s="6">
        <f>'pivot times'!D58</f>
        <v>0</v>
      </c>
      <c r="Z58" s="6">
        <f>'pivot times'!E58</f>
        <v>0</v>
      </c>
      <c r="AA58" s="6">
        <f t="shared" si="2"/>
        <v>0</v>
      </c>
      <c r="AB58" s="6">
        <f t="shared" si="3"/>
        <v>0</v>
      </c>
      <c r="AC58" s="6">
        <f>'pivot times'!F58</f>
        <v>0</v>
      </c>
      <c r="AD58" s="6">
        <f>'pivot times'!G58</f>
        <v>0</v>
      </c>
      <c r="AE58" s="6">
        <f t="shared" si="4"/>
        <v>0</v>
      </c>
      <c r="AF58" s="6">
        <f t="shared" si="5"/>
        <v>0</v>
      </c>
      <c r="AG58" s="6">
        <f>'pivot times'!H58</f>
        <v>0</v>
      </c>
      <c r="AH58" s="6">
        <f>'pivot times'!I58</f>
        <v>0</v>
      </c>
      <c r="AI58" s="6">
        <f t="shared" si="6"/>
        <v>0</v>
      </c>
      <c r="AJ58" s="6">
        <f t="shared" si="7"/>
        <v>0</v>
      </c>
      <c r="AK58" s="6">
        <f>'pivot times'!J58</f>
        <v>0</v>
      </c>
      <c r="AL58" s="6">
        <f>'pivot times'!K58</f>
        <v>0</v>
      </c>
      <c r="AM58" s="6">
        <f t="shared" si="8"/>
        <v>0</v>
      </c>
      <c r="AN58" s="6">
        <f t="shared" si="9"/>
        <v>0</v>
      </c>
      <c r="AO58" s="6">
        <f>'pivot times'!L58</f>
        <v>0</v>
      </c>
      <c r="AP58" s="6">
        <f>'pivot times'!M58</f>
        <v>0</v>
      </c>
      <c r="AQ58" s="6">
        <f t="shared" si="10"/>
        <v>0</v>
      </c>
      <c r="AR58" s="6">
        <f t="shared" si="11"/>
        <v>0</v>
      </c>
      <c r="AS58" s="6">
        <f>'pivot times'!N58</f>
        <v>0</v>
      </c>
      <c r="AT58" s="6">
        <f>'pivot times'!O58</f>
        <v>0</v>
      </c>
      <c r="AU58" s="6">
        <f t="shared" si="12"/>
        <v>0</v>
      </c>
      <c r="AV58" s="6">
        <f t="shared" si="13"/>
        <v>0</v>
      </c>
      <c r="AW58" s="6">
        <f>'pivot times'!P58</f>
        <v>0</v>
      </c>
      <c r="AX58" s="6">
        <f>'pivot times'!Q58</f>
        <v>0</v>
      </c>
      <c r="AY58" s="6">
        <f t="shared" si="14"/>
        <v>0</v>
      </c>
      <c r="AZ58" s="6">
        <f t="shared" si="15"/>
        <v>0</v>
      </c>
      <c r="BA58" s="6">
        <f>'pivot times'!R58</f>
        <v>0</v>
      </c>
      <c r="BB58" s="6">
        <f>'pivot times'!S58</f>
        <v>0</v>
      </c>
      <c r="BC58" s="6">
        <f t="shared" si="16"/>
        <v>0</v>
      </c>
      <c r="BD58" s="6">
        <f t="shared" si="17"/>
        <v>0</v>
      </c>
    </row>
    <row r="59" spans="21:56" x14ac:dyDescent="0.25">
      <c r="U59" s="6" t="e">
        <f>GETPIVOTDATA("Avg",'pivot times'!$A$3,"action","e0","world_size",10000,"number_of_steps_between_file_dumps",1,"omp_get_max_threads",A59)</f>
        <v>#REF!</v>
      </c>
      <c r="V59" s="6" t="e">
        <f>GETPIVOTDATA("StdDevp",'pivot times'!$A$3,"action","e0","world_size",10000,"number_of_steps_between_file_dumps",1,"omp_get_max_threads",A59)</f>
        <v>#REF!</v>
      </c>
      <c r="W59" s="6" t="e">
        <f t="shared" si="0"/>
        <v>#REF!</v>
      </c>
      <c r="X59" s="6" t="e">
        <f t="shared" si="1"/>
        <v>#REF!</v>
      </c>
      <c r="Y59" s="6">
        <f>'pivot times'!D59</f>
        <v>0</v>
      </c>
      <c r="Z59" s="6">
        <f>'pivot times'!E59</f>
        <v>0</v>
      </c>
      <c r="AA59" s="6">
        <f t="shared" si="2"/>
        <v>0</v>
      </c>
      <c r="AB59" s="6">
        <f t="shared" si="3"/>
        <v>0</v>
      </c>
      <c r="AC59" s="6">
        <f>'pivot times'!F59</f>
        <v>0</v>
      </c>
      <c r="AD59" s="6">
        <f>'pivot times'!G59</f>
        <v>0</v>
      </c>
      <c r="AE59" s="6">
        <f t="shared" si="4"/>
        <v>0</v>
      </c>
      <c r="AF59" s="6">
        <f t="shared" si="5"/>
        <v>0</v>
      </c>
      <c r="AG59" s="6">
        <f>'pivot times'!H59</f>
        <v>0</v>
      </c>
      <c r="AH59" s="6">
        <f>'pivot times'!I59</f>
        <v>0</v>
      </c>
      <c r="AI59" s="6">
        <f t="shared" si="6"/>
        <v>0</v>
      </c>
      <c r="AJ59" s="6">
        <f t="shared" si="7"/>
        <v>0</v>
      </c>
      <c r="AK59" s="6">
        <f>'pivot times'!J59</f>
        <v>0</v>
      </c>
      <c r="AL59" s="6">
        <f>'pivot times'!K59</f>
        <v>0</v>
      </c>
      <c r="AM59" s="6">
        <f t="shared" si="8"/>
        <v>0</v>
      </c>
      <c r="AN59" s="6">
        <f t="shared" si="9"/>
        <v>0</v>
      </c>
      <c r="AO59" s="6">
        <f>'pivot times'!L59</f>
        <v>0</v>
      </c>
      <c r="AP59" s="6">
        <f>'pivot times'!M59</f>
        <v>0</v>
      </c>
      <c r="AQ59" s="6">
        <f t="shared" si="10"/>
        <v>0</v>
      </c>
      <c r="AR59" s="6">
        <f t="shared" si="11"/>
        <v>0</v>
      </c>
      <c r="AS59" s="6">
        <f>'pivot times'!N59</f>
        <v>0</v>
      </c>
      <c r="AT59" s="6">
        <f>'pivot times'!O59</f>
        <v>0</v>
      </c>
      <c r="AU59" s="6">
        <f t="shared" si="12"/>
        <v>0</v>
      </c>
      <c r="AV59" s="6">
        <f t="shared" si="13"/>
        <v>0</v>
      </c>
      <c r="AW59" s="6">
        <f>'pivot times'!P59</f>
        <v>0</v>
      </c>
      <c r="AX59" s="6">
        <f>'pivot times'!Q59</f>
        <v>0</v>
      </c>
      <c r="AY59" s="6">
        <f t="shared" si="14"/>
        <v>0</v>
      </c>
      <c r="AZ59" s="6">
        <f t="shared" si="15"/>
        <v>0</v>
      </c>
      <c r="BA59" s="6">
        <f>'pivot times'!R59</f>
        <v>0</v>
      </c>
      <c r="BB59" s="6">
        <f>'pivot times'!S59</f>
        <v>0</v>
      </c>
      <c r="BC59" s="6">
        <f t="shared" si="16"/>
        <v>0</v>
      </c>
      <c r="BD59" s="6">
        <f t="shared" si="17"/>
        <v>0</v>
      </c>
    </row>
    <row r="60" spans="21:56" x14ac:dyDescent="0.25">
      <c r="U60" s="6" t="e">
        <f>GETPIVOTDATA("Avg",'pivot times'!$A$3,"action","e0","world_size",10000,"number_of_steps_between_file_dumps",1,"omp_get_max_threads",A60)</f>
        <v>#REF!</v>
      </c>
      <c r="V60" s="6" t="e">
        <f>GETPIVOTDATA("StdDevp",'pivot times'!$A$3,"action","e0","world_size",10000,"number_of_steps_between_file_dumps",1,"omp_get_max_threads",A60)</f>
        <v>#REF!</v>
      </c>
      <c r="W60" s="6" t="e">
        <f t="shared" si="0"/>
        <v>#REF!</v>
      </c>
      <c r="X60" s="6" t="e">
        <f t="shared" si="1"/>
        <v>#REF!</v>
      </c>
      <c r="Y60" s="6">
        <f>'pivot times'!D60</f>
        <v>0</v>
      </c>
      <c r="Z60" s="6">
        <f>'pivot times'!E60</f>
        <v>0</v>
      </c>
      <c r="AA60" s="6">
        <f t="shared" si="2"/>
        <v>0</v>
      </c>
      <c r="AB60" s="6">
        <f t="shared" si="3"/>
        <v>0</v>
      </c>
      <c r="AC60" s="6">
        <f>'pivot times'!F60</f>
        <v>0</v>
      </c>
      <c r="AD60" s="6">
        <f>'pivot times'!G60</f>
        <v>0</v>
      </c>
      <c r="AE60" s="6">
        <f t="shared" si="4"/>
        <v>0</v>
      </c>
      <c r="AF60" s="6">
        <f t="shared" si="5"/>
        <v>0</v>
      </c>
      <c r="AG60" s="6">
        <f>'pivot times'!H60</f>
        <v>0</v>
      </c>
      <c r="AH60" s="6">
        <f>'pivot times'!I60</f>
        <v>0</v>
      </c>
      <c r="AI60" s="6">
        <f t="shared" si="6"/>
        <v>0</v>
      </c>
      <c r="AJ60" s="6">
        <f t="shared" si="7"/>
        <v>0</v>
      </c>
      <c r="AK60" s="6">
        <f>'pivot times'!J60</f>
        <v>0</v>
      </c>
      <c r="AL60" s="6">
        <f>'pivot times'!K60</f>
        <v>0</v>
      </c>
      <c r="AM60" s="6">
        <f t="shared" si="8"/>
        <v>0</v>
      </c>
      <c r="AN60" s="6">
        <f t="shared" si="9"/>
        <v>0</v>
      </c>
      <c r="AO60" s="6">
        <f>'pivot times'!L60</f>
        <v>0</v>
      </c>
      <c r="AP60" s="6">
        <f>'pivot times'!M60</f>
        <v>0</v>
      </c>
      <c r="AQ60" s="6">
        <f t="shared" si="10"/>
        <v>0</v>
      </c>
      <c r="AR60" s="6">
        <f t="shared" si="11"/>
        <v>0</v>
      </c>
      <c r="AS60" s="6">
        <f>'pivot times'!N60</f>
        <v>0</v>
      </c>
      <c r="AT60" s="6">
        <f>'pivot times'!O60</f>
        <v>0</v>
      </c>
      <c r="AU60" s="6">
        <f t="shared" si="12"/>
        <v>0</v>
      </c>
      <c r="AV60" s="6">
        <f t="shared" si="13"/>
        <v>0</v>
      </c>
      <c r="AW60" s="6">
        <f>'pivot times'!P60</f>
        <v>0</v>
      </c>
      <c r="AX60" s="6">
        <f>'pivot times'!Q60</f>
        <v>0</v>
      </c>
      <c r="AY60" s="6">
        <f t="shared" si="14"/>
        <v>0</v>
      </c>
      <c r="AZ60" s="6">
        <f t="shared" si="15"/>
        <v>0</v>
      </c>
      <c r="BA60" s="6">
        <f>'pivot times'!R60</f>
        <v>0</v>
      </c>
      <c r="BB60" s="6">
        <f>'pivot times'!S60</f>
        <v>0</v>
      </c>
      <c r="BC60" s="6">
        <f t="shared" si="16"/>
        <v>0</v>
      </c>
      <c r="BD60" s="6">
        <f t="shared" si="17"/>
        <v>0</v>
      </c>
    </row>
    <row r="61" spans="21:56" x14ac:dyDescent="0.25">
      <c r="U61" s="6" t="e">
        <f>GETPIVOTDATA("Avg",'pivot times'!$A$3,"action","e0","world_size",10000,"number_of_steps_between_file_dumps",1,"omp_get_max_threads",A61)</f>
        <v>#REF!</v>
      </c>
      <c r="V61" s="6" t="e">
        <f>GETPIVOTDATA("StdDevp",'pivot times'!$A$3,"action","e0","world_size",10000,"number_of_steps_between_file_dumps",1,"omp_get_max_threads",A61)</f>
        <v>#REF!</v>
      </c>
      <c r="W61" s="6" t="e">
        <f t="shared" si="0"/>
        <v>#REF!</v>
      </c>
      <c r="X61" s="6" t="e">
        <f t="shared" si="1"/>
        <v>#REF!</v>
      </c>
      <c r="Y61" s="6">
        <f>'pivot times'!D61</f>
        <v>0</v>
      </c>
      <c r="Z61" s="6">
        <f>'pivot times'!E61</f>
        <v>0</v>
      </c>
      <c r="AA61" s="6">
        <f t="shared" si="2"/>
        <v>0</v>
      </c>
      <c r="AB61" s="6">
        <f t="shared" si="3"/>
        <v>0</v>
      </c>
      <c r="AC61" s="6">
        <f>'pivot times'!F61</f>
        <v>0</v>
      </c>
      <c r="AD61" s="6">
        <f>'pivot times'!G61</f>
        <v>0</v>
      </c>
      <c r="AE61" s="6">
        <f t="shared" si="4"/>
        <v>0</v>
      </c>
      <c r="AF61" s="6">
        <f t="shared" si="5"/>
        <v>0</v>
      </c>
      <c r="AG61" s="6">
        <f>'pivot times'!H61</f>
        <v>0</v>
      </c>
      <c r="AH61" s="6">
        <f>'pivot times'!I61</f>
        <v>0</v>
      </c>
      <c r="AI61" s="6">
        <f t="shared" si="6"/>
        <v>0</v>
      </c>
      <c r="AJ61" s="6">
        <f t="shared" si="7"/>
        <v>0</v>
      </c>
      <c r="AK61" s="6">
        <f>'pivot times'!J61</f>
        <v>0</v>
      </c>
      <c r="AL61" s="6">
        <f>'pivot times'!K61</f>
        <v>0</v>
      </c>
      <c r="AM61" s="6">
        <f t="shared" si="8"/>
        <v>0</v>
      </c>
      <c r="AN61" s="6">
        <f t="shared" si="9"/>
        <v>0</v>
      </c>
      <c r="AO61" s="6">
        <f>'pivot times'!L61</f>
        <v>0</v>
      </c>
      <c r="AP61" s="6">
        <f>'pivot times'!M61</f>
        <v>0</v>
      </c>
      <c r="AQ61" s="6">
        <f t="shared" si="10"/>
        <v>0</v>
      </c>
      <c r="AR61" s="6">
        <f t="shared" si="11"/>
        <v>0</v>
      </c>
      <c r="AS61" s="6">
        <f>'pivot times'!N61</f>
        <v>0</v>
      </c>
      <c r="AT61" s="6">
        <f>'pivot times'!O61</f>
        <v>0</v>
      </c>
      <c r="AU61" s="6">
        <f t="shared" si="12"/>
        <v>0</v>
      </c>
      <c r="AV61" s="6">
        <f t="shared" si="13"/>
        <v>0</v>
      </c>
      <c r="AW61" s="6">
        <f>'pivot times'!P61</f>
        <v>0</v>
      </c>
      <c r="AX61" s="6">
        <f>'pivot times'!Q61</f>
        <v>0</v>
      </c>
      <c r="AY61" s="6">
        <f t="shared" si="14"/>
        <v>0</v>
      </c>
      <c r="AZ61" s="6">
        <f t="shared" si="15"/>
        <v>0</v>
      </c>
      <c r="BA61" s="6">
        <f>'pivot times'!R61</f>
        <v>0</v>
      </c>
      <c r="BB61" s="6">
        <f>'pivot times'!S61</f>
        <v>0</v>
      </c>
      <c r="BC61" s="6">
        <f t="shared" si="16"/>
        <v>0</v>
      </c>
      <c r="BD61" s="6">
        <f t="shared" si="17"/>
        <v>0</v>
      </c>
    </row>
    <row r="62" spans="21:56" x14ac:dyDescent="0.25">
      <c r="U62" s="6" t="e">
        <f>GETPIVOTDATA("Avg",'pivot times'!$A$3,"action","e0","world_size",10000,"number_of_steps_between_file_dumps",1,"omp_get_max_threads",A62)</f>
        <v>#REF!</v>
      </c>
      <c r="V62" s="6" t="e">
        <f>GETPIVOTDATA("StdDevp",'pivot times'!$A$3,"action","e0","world_size",10000,"number_of_steps_between_file_dumps",1,"omp_get_max_threads",A62)</f>
        <v>#REF!</v>
      </c>
      <c r="W62" s="6" t="e">
        <f t="shared" si="0"/>
        <v>#REF!</v>
      </c>
      <c r="X62" s="6" t="e">
        <f t="shared" si="1"/>
        <v>#REF!</v>
      </c>
      <c r="Y62" s="6">
        <f>'pivot times'!D62</f>
        <v>0</v>
      </c>
      <c r="Z62" s="6">
        <f>'pivot times'!E62</f>
        <v>0</v>
      </c>
      <c r="AA62" s="6">
        <f t="shared" si="2"/>
        <v>0</v>
      </c>
      <c r="AB62" s="6">
        <f t="shared" si="3"/>
        <v>0</v>
      </c>
      <c r="AC62" s="6">
        <f>'pivot times'!F62</f>
        <v>0</v>
      </c>
      <c r="AD62" s="6">
        <f>'pivot times'!G62</f>
        <v>0</v>
      </c>
      <c r="AE62" s="6">
        <f t="shared" si="4"/>
        <v>0</v>
      </c>
      <c r="AF62" s="6">
        <f t="shared" si="5"/>
        <v>0</v>
      </c>
      <c r="AG62" s="6">
        <f>'pivot times'!H62</f>
        <v>0</v>
      </c>
      <c r="AH62" s="6">
        <f>'pivot times'!I62</f>
        <v>0</v>
      </c>
      <c r="AI62" s="6">
        <f t="shared" si="6"/>
        <v>0</v>
      </c>
      <c r="AJ62" s="6">
        <f t="shared" si="7"/>
        <v>0</v>
      </c>
      <c r="AK62" s="6">
        <f>'pivot times'!J62</f>
        <v>0</v>
      </c>
      <c r="AL62" s="6">
        <f>'pivot times'!K62</f>
        <v>0</v>
      </c>
      <c r="AM62" s="6">
        <f t="shared" si="8"/>
        <v>0</v>
      </c>
      <c r="AN62" s="6">
        <f t="shared" si="9"/>
        <v>0</v>
      </c>
      <c r="AO62" s="6">
        <f>'pivot times'!L62</f>
        <v>0</v>
      </c>
      <c r="AP62" s="6">
        <f>'pivot times'!M62</f>
        <v>0</v>
      </c>
      <c r="AQ62" s="6">
        <f t="shared" si="10"/>
        <v>0</v>
      </c>
      <c r="AR62" s="6">
        <f t="shared" si="11"/>
        <v>0</v>
      </c>
      <c r="AS62" s="6">
        <f>'pivot times'!N62</f>
        <v>0</v>
      </c>
      <c r="AT62" s="6">
        <f>'pivot times'!O62</f>
        <v>0</v>
      </c>
      <c r="AU62" s="6">
        <f t="shared" si="12"/>
        <v>0</v>
      </c>
      <c r="AV62" s="6">
        <f t="shared" si="13"/>
        <v>0</v>
      </c>
      <c r="AW62" s="6">
        <f>'pivot times'!P62</f>
        <v>0</v>
      </c>
      <c r="AX62" s="6">
        <f>'pivot times'!Q62</f>
        <v>0</v>
      </c>
      <c r="AY62" s="6">
        <f t="shared" si="14"/>
        <v>0</v>
      </c>
      <c r="AZ62" s="6">
        <f t="shared" si="15"/>
        <v>0</v>
      </c>
      <c r="BA62" s="6">
        <f>'pivot times'!R62</f>
        <v>0</v>
      </c>
      <c r="BB62" s="6">
        <f>'pivot times'!S62</f>
        <v>0</v>
      </c>
      <c r="BC62" s="6">
        <f t="shared" si="16"/>
        <v>0</v>
      </c>
      <c r="BD62" s="6">
        <f t="shared" si="17"/>
        <v>0</v>
      </c>
    </row>
    <row r="63" spans="21:56" x14ac:dyDescent="0.25">
      <c r="U63" s="6" t="e">
        <f>GETPIVOTDATA("Avg",'pivot times'!$A$3,"action","e0","world_size",10000,"number_of_steps_between_file_dumps",1,"omp_get_max_threads",A63)</f>
        <v>#REF!</v>
      </c>
      <c r="V63" s="6" t="e">
        <f>GETPIVOTDATA("StdDevp",'pivot times'!$A$3,"action","e0","world_size",10000,"number_of_steps_between_file_dumps",1,"omp_get_max_threads",A63)</f>
        <v>#REF!</v>
      </c>
      <c r="W63" s="6" t="e">
        <f t="shared" si="0"/>
        <v>#REF!</v>
      </c>
      <c r="X63" s="6" t="e">
        <f t="shared" si="1"/>
        <v>#REF!</v>
      </c>
      <c r="Y63" s="6">
        <f>'pivot times'!D63</f>
        <v>0</v>
      </c>
      <c r="Z63" s="6">
        <f>'pivot times'!E63</f>
        <v>0</v>
      </c>
      <c r="AA63" s="6">
        <f t="shared" si="2"/>
        <v>0</v>
      </c>
      <c r="AB63" s="6">
        <f t="shared" si="3"/>
        <v>0</v>
      </c>
      <c r="AC63" s="6">
        <f>'pivot times'!F63</f>
        <v>0</v>
      </c>
      <c r="AD63" s="6">
        <f>'pivot times'!G63</f>
        <v>0</v>
      </c>
      <c r="AE63" s="6">
        <f t="shared" si="4"/>
        <v>0</v>
      </c>
      <c r="AF63" s="6">
        <f t="shared" si="5"/>
        <v>0</v>
      </c>
      <c r="AG63" s="6">
        <f>'pivot times'!H63</f>
        <v>0</v>
      </c>
      <c r="AH63" s="6">
        <f>'pivot times'!I63</f>
        <v>0</v>
      </c>
      <c r="AI63" s="6">
        <f t="shared" si="6"/>
        <v>0</v>
      </c>
      <c r="AJ63" s="6">
        <f t="shared" si="7"/>
        <v>0</v>
      </c>
      <c r="AK63" s="6">
        <f>'pivot times'!J63</f>
        <v>0</v>
      </c>
      <c r="AL63" s="6">
        <f>'pivot times'!K63</f>
        <v>0</v>
      </c>
      <c r="AM63" s="6">
        <f t="shared" si="8"/>
        <v>0</v>
      </c>
      <c r="AN63" s="6">
        <f t="shared" si="9"/>
        <v>0</v>
      </c>
      <c r="AO63" s="6">
        <f>'pivot times'!L63</f>
        <v>0</v>
      </c>
      <c r="AP63" s="6">
        <f>'pivot times'!M63</f>
        <v>0</v>
      </c>
      <c r="AQ63" s="6">
        <f t="shared" si="10"/>
        <v>0</v>
      </c>
      <c r="AR63" s="6">
        <f t="shared" si="11"/>
        <v>0</v>
      </c>
      <c r="AS63" s="6">
        <f>'pivot times'!N63</f>
        <v>0</v>
      </c>
      <c r="AT63" s="6">
        <f>'pivot times'!O63</f>
        <v>0</v>
      </c>
      <c r="AU63" s="6">
        <f t="shared" si="12"/>
        <v>0</v>
      </c>
      <c r="AV63" s="6">
        <f t="shared" si="13"/>
        <v>0</v>
      </c>
      <c r="AW63" s="6">
        <f>'pivot times'!P63</f>
        <v>0</v>
      </c>
      <c r="AX63" s="6">
        <f>'pivot times'!Q63</f>
        <v>0</v>
      </c>
      <c r="AY63" s="6">
        <f t="shared" si="14"/>
        <v>0</v>
      </c>
      <c r="AZ63" s="6">
        <f t="shared" si="15"/>
        <v>0</v>
      </c>
      <c r="BA63" s="6">
        <f>'pivot times'!R63</f>
        <v>0</v>
      </c>
      <c r="BB63" s="6">
        <f>'pivot times'!S63</f>
        <v>0</v>
      </c>
      <c r="BC63" s="6">
        <f t="shared" si="16"/>
        <v>0</v>
      </c>
      <c r="BD63" s="6">
        <f t="shared" si="17"/>
        <v>0</v>
      </c>
    </row>
    <row r="64" spans="21:56" x14ac:dyDescent="0.25">
      <c r="U64" s="6" t="e">
        <f>GETPIVOTDATA("Avg",'pivot times'!$A$3,"action","e0","world_size",10000,"number_of_steps_between_file_dumps",1,"omp_get_max_threads",A64)</f>
        <v>#REF!</v>
      </c>
      <c r="V64" s="6" t="e">
        <f>GETPIVOTDATA("StdDevp",'pivot times'!$A$3,"action","e0","world_size",10000,"number_of_steps_between_file_dumps",1,"omp_get_max_threads",A64)</f>
        <v>#REF!</v>
      </c>
      <c r="W64" s="6" t="e">
        <f t="shared" si="0"/>
        <v>#REF!</v>
      </c>
      <c r="X64" s="6" t="e">
        <f t="shared" si="1"/>
        <v>#REF!</v>
      </c>
      <c r="Y64" s="6">
        <f>'pivot times'!D64</f>
        <v>0</v>
      </c>
      <c r="Z64" s="6">
        <f>'pivot times'!E64</f>
        <v>0</v>
      </c>
      <c r="AA64" s="6">
        <f t="shared" si="2"/>
        <v>0</v>
      </c>
      <c r="AB64" s="6">
        <f t="shared" si="3"/>
        <v>0</v>
      </c>
      <c r="AC64" s="6">
        <f>'pivot times'!F64</f>
        <v>0</v>
      </c>
      <c r="AD64" s="6">
        <f>'pivot times'!G64</f>
        <v>0</v>
      </c>
      <c r="AE64" s="6">
        <f t="shared" si="4"/>
        <v>0</v>
      </c>
      <c r="AF64" s="6">
        <f t="shared" si="5"/>
        <v>0</v>
      </c>
      <c r="AG64" s="6">
        <f>'pivot times'!H64</f>
        <v>0</v>
      </c>
      <c r="AH64" s="6">
        <f>'pivot times'!I64</f>
        <v>0</v>
      </c>
      <c r="AI64" s="6">
        <f t="shared" si="6"/>
        <v>0</v>
      </c>
      <c r="AJ64" s="6">
        <f t="shared" si="7"/>
        <v>0</v>
      </c>
      <c r="AK64" s="6">
        <f>'pivot times'!J64</f>
        <v>0</v>
      </c>
      <c r="AL64" s="6">
        <f>'pivot times'!K64</f>
        <v>0</v>
      </c>
      <c r="AM64" s="6">
        <f t="shared" si="8"/>
        <v>0</v>
      </c>
      <c r="AN64" s="6">
        <f t="shared" si="9"/>
        <v>0</v>
      </c>
      <c r="AO64" s="6">
        <f>'pivot times'!L64</f>
        <v>0</v>
      </c>
      <c r="AP64" s="6">
        <f>'pivot times'!M64</f>
        <v>0</v>
      </c>
      <c r="AQ64" s="6">
        <f t="shared" si="10"/>
        <v>0</v>
      </c>
      <c r="AR64" s="6">
        <f t="shared" si="11"/>
        <v>0</v>
      </c>
      <c r="AS64" s="6">
        <f>'pivot times'!N64</f>
        <v>0</v>
      </c>
      <c r="AT64" s="6">
        <f>'pivot times'!O64</f>
        <v>0</v>
      </c>
      <c r="AU64" s="6">
        <f t="shared" si="12"/>
        <v>0</v>
      </c>
      <c r="AV64" s="6">
        <f t="shared" si="13"/>
        <v>0</v>
      </c>
      <c r="AW64" s="6">
        <f>'pivot times'!P64</f>
        <v>0</v>
      </c>
      <c r="AX64" s="6">
        <f>'pivot times'!Q64</f>
        <v>0</v>
      </c>
      <c r="AY64" s="6">
        <f t="shared" si="14"/>
        <v>0</v>
      </c>
      <c r="AZ64" s="6">
        <f t="shared" si="15"/>
        <v>0</v>
      </c>
      <c r="BA64" s="6">
        <f>'pivot times'!R64</f>
        <v>0</v>
      </c>
      <c r="BB64" s="6">
        <f>'pivot times'!S64</f>
        <v>0</v>
      </c>
      <c r="BC64" s="6">
        <f t="shared" si="16"/>
        <v>0</v>
      </c>
      <c r="BD64" s="6">
        <f t="shared" si="17"/>
        <v>0</v>
      </c>
    </row>
    <row r="65" spans="20:56" x14ac:dyDescent="0.25">
      <c r="U65" s="6" t="e">
        <f>GETPIVOTDATA("Avg",'pivot times'!$A$3,"action","e0","world_size",10000,"number_of_steps_between_file_dumps",1,"omp_get_max_threads",A65)</f>
        <v>#REF!</v>
      </c>
      <c r="V65" s="6" t="e">
        <f>GETPIVOTDATA("StdDevp",'pivot times'!$A$3,"action","e0","world_size",10000,"number_of_steps_between_file_dumps",1,"omp_get_max_threads",A65)</f>
        <v>#REF!</v>
      </c>
      <c r="W65" s="6" t="e">
        <f t="shared" si="0"/>
        <v>#REF!</v>
      </c>
      <c r="X65" s="6" t="e">
        <f t="shared" si="1"/>
        <v>#REF!</v>
      </c>
      <c r="Y65" s="6">
        <f>'pivot times'!D65</f>
        <v>0</v>
      </c>
      <c r="Z65" s="6">
        <f>'pivot times'!E65</f>
        <v>0</v>
      </c>
      <c r="AA65" s="6">
        <f t="shared" si="2"/>
        <v>0</v>
      </c>
      <c r="AB65" s="6">
        <f t="shared" si="3"/>
        <v>0</v>
      </c>
      <c r="AC65" s="6">
        <f>'pivot times'!F65</f>
        <v>0</v>
      </c>
      <c r="AD65" s="6">
        <f>'pivot times'!G65</f>
        <v>0</v>
      </c>
      <c r="AE65" s="6">
        <f t="shared" si="4"/>
        <v>0</v>
      </c>
      <c r="AF65" s="6">
        <f t="shared" si="5"/>
        <v>0</v>
      </c>
      <c r="AG65" s="6">
        <f>'pivot times'!H65</f>
        <v>0</v>
      </c>
      <c r="AH65" s="6">
        <f>'pivot times'!I65</f>
        <v>0</v>
      </c>
      <c r="AI65" s="6">
        <f t="shared" si="6"/>
        <v>0</v>
      </c>
      <c r="AJ65" s="6">
        <f t="shared" si="7"/>
        <v>0</v>
      </c>
      <c r="AK65" s="6">
        <f>'pivot times'!J65</f>
        <v>0</v>
      </c>
      <c r="AL65" s="6">
        <f>'pivot times'!K65</f>
        <v>0</v>
      </c>
      <c r="AM65" s="6">
        <f t="shared" si="8"/>
        <v>0</v>
      </c>
      <c r="AN65" s="6">
        <f t="shared" si="9"/>
        <v>0</v>
      </c>
      <c r="AO65" s="6">
        <f>'pivot times'!L65</f>
        <v>0</v>
      </c>
      <c r="AP65" s="6">
        <f>'pivot times'!M65</f>
        <v>0</v>
      </c>
      <c r="AQ65" s="6">
        <f t="shared" si="10"/>
        <v>0</v>
      </c>
      <c r="AR65" s="6">
        <f t="shared" si="11"/>
        <v>0</v>
      </c>
      <c r="AS65" s="6">
        <f>'pivot times'!N65</f>
        <v>0</v>
      </c>
      <c r="AT65" s="6">
        <f>'pivot times'!O65</f>
        <v>0</v>
      </c>
      <c r="AU65" s="6">
        <f t="shared" si="12"/>
        <v>0</v>
      </c>
      <c r="AV65" s="6">
        <f t="shared" si="13"/>
        <v>0</v>
      </c>
      <c r="AW65" s="6">
        <f>'pivot times'!P65</f>
        <v>0</v>
      </c>
      <c r="AX65" s="6">
        <f>'pivot times'!Q65</f>
        <v>0</v>
      </c>
      <c r="AY65" s="6">
        <f t="shared" si="14"/>
        <v>0</v>
      </c>
      <c r="AZ65" s="6">
        <f t="shared" si="15"/>
        <v>0</v>
      </c>
      <c r="BA65" s="6">
        <f>'pivot times'!R65</f>
        <v>0</v>
      </c>
      <c r="BB65" s="6">
        <f>'pivot times'!S65</f>
        <v>0</v>
      </c>
      <c r="BC65" s="6">
        <f t="shared" si="16"/>
        <v>0</v>
      </c>
      <c r="BD65" s="6">
        <f t="shared" si="17"/>
        <v>0</v>
      </c>
    </row>
    <row r="66" spans="20:56" x14ac:dyDescent="0.25">
      <c r="U66" s="6" t="e">
        <f>GETPIVOTDATA("Avg",'pivot times'!$A$3,"action","e0","world_size",10000,"number_of_steps_between_file_dumps",1,"omp_get_max_threads",A66)</f>
        <v>#REF!</v>
      </c>
      <c r="V66" s="6" t="e">
        <f>GETPIVOTDATA("StdDevp",'pivot times'!$A$3,"action","e0","world_size",10000,"number_of_steps_between_file_dumps",1,"omp_get_max_threads",A66)</f>
        <v>#REF!</v>
      </c>
      <c r="W66" s="6" t="e">
        <f t="shared" si="0"/>
        <v>#REF!</v>
      </c>
      <c r="X66" s="6" t="e">
        <f t="shared" si="1"/>
        <v>#REF!</v>
      </c>
      <c r="Y66" s="6">
        <f>'pivot times'!D66</f>
        <v>0</v>
      </c>
      <c r="Z66" s="6">
        <f>'pivot times'!E66</f>
        <v>0</v>
      </c>
      <c r="AA66" s="6">
        <f t="shared" si="2"/>
        <v>0</v>
      </c>
      <c r="AB66" s="6">
        <f t="shared" si="3"/>
        <v>0</v>
      </c>
      <c r="AC66" s="6">
        <f>'pivot times'!F66</f>
        <v>0</v>
      </c>
      <c r="AD66" s="6">
        <f>'pivot times'!G66</f>
        <v>0</v>
      </c>
      <c r="AE66" s="6">
        <f t="shared" si="4"/>
        <v>0</v>
      </c>
      <c r="AF66" s="6">
        <f t="shared" si="5"/>
        <v>0</v>
      </c>
      <c r="AG66" s="6">
        <f>'pivot times'!H66</f>
        <v>0</v>
      </c>
      <c r="AH66" s="6">
        <f>'pivot times'!I66</f>
        <v>0</v>
      </c>
      <c r="AI66" s="6">
        <f t="shared" si="6"/>
        <v>0</v>
      </c>
      <c r="AJ66" s="6">
        <f t="shared" si="7"/>
        <v>0</v>
      </c>
      <c r="AK66" s="6">
        <f>'pivot times'!J66</f>
        <v>0</v>
      </c>
      <c r="AL66" s="6">
        <f>'pivot times'!K66</f>
        <v>0</v>
      </c>
      <c r="AM66" s="6">
        <f t="shared" si="8"/>
        <v>0</v>
      </c>
      <c r="AN66" s="6">
        <f t="shared" si="9"/>
        <v>0</v>
      </c>
      <c r="AO66" s="6">
        <f>'pivot times'!L66</f>
        <v>0</v>
      </c>
      <c r="AP66" s="6">
        <f>'pivot times'!M66</f>
        <v>0</v>
      </c>
      <c r="AQ66" s="6">
        <f t="shared" si="10"/>
        <v>0</v>
      </c>
      <c r="AR66" s="6">
        <f t="shared" si="11"/>
        <v>0</v>
      </c>
      <c r="AS66" s="6">
        <f>'pivot times'!N66</f>
        <v>0</v>
      </c>
      <c r="AT66" s="6">
        <f>'pivot times'!O66</f>
        <v>0</v>
      </c>
      <c r="AU66" s="6">
        <f t="shared" si="12"/>
        <v>0</v>
      </c>
      <c r="AV66" s="6">
        <f t="shared" si="13"/>
        <v>0</v>
      </c>
      <c r="AW66" s="6">
        <f>'pivot times'!P66</f>
        <v>0</v>
      </c>
      <c r="AX66" s="6">
        <f>'pivot times'!Q66</f>
        <v>0</v>
      </c>
      <c r="AY66" s="6">
        <f t="shared" si="14"/>
        <v>0</v>
      </c>
      <c r="AZ66" s="6">
        <f t="shared" si="15"/>
        <v>0</v>
      </c>
      <c r="BA66" s="6">
        <f>'pivot times'!R66</f>
        <v>0</v>
      </c>
      <c r="BB66" s="6">
        <f>'pivot times'!S66</f>
        <v>0</v>
      </c>
      <c r="BC66" s="6">
        <f t="shared" si="16"/>
        <v>0</v>
      </c>
      <c r="BD66" s="6">
        <f t="shared" si="17"/>
        <v>0</v>
      </c>
    </row>
    <row r="67" spans="20:56" x14ac:dyDescent="0.25">
      <c r="U67" s="6" t="e">
        <f>GETPIVOTDATA("Avg",'pivot times'!$A$3,"action","e0","world_size",10000,"number_of_steps_between_file_dumps",1,"omp_get_max_threads",A67)</f>
        <v>#REF!</v>
      </c>
      <c r="V67" s="6" t="e">
        <f>GETPIVOTDATA("StdDevp",'pivot times'!$A$3,"action","e0","world_size",10000,"number_of_steps_between_file_dumps",1,"omp_get_max_threads",A67)</f>
        <v>#REF!</v>
      </c>
      <c r="W67" s="6" t="e">
        <f t="shared" si="0"/>
        <v>#REF!</v>
      </c>
      <c r="X67" s="6" t="e">
        <f t="shared" si="1"/>
        <v>#REF!</v>
      </c>
      <c r="Y67" s="6">
        <f>'pivot times'!D67</f>
        <v>0</v>
      </c>
      <c r="Z67" s="6">
        <f>'pivot times'!E67</f>
        <v>0</v>
      </c>
      <c r="AA67" s="6">
        <f t="shared" si="2"/>
        <v>0</v>
      </c>
      <c r="AB67" s="6">
        <f t="shared" si="3"/>
        <v>0</v>
      </c>
      <c r="AC67" s="6">
        <f>'pivot times'!F67</f>
        <v>0</v>
      </c>
      <c r="AD67" s="6">
        <f>'pivot times'!G67</f>
        <v>0</v>
      </c>
      <c r="AE67" s="6">
        <f t="shared" si="4"/>
        <v>0</v>
      </c>
      <c r="AF67" s="6">
        <f t="shared" si="5"/>
        <v>0</v>
      </c>
      <c r="AG67" s="6">
        <f>'pivot times'!H67</f>
        <v>0</v>
      </c>
      <c r="AH67" s="6">
        <f>'pivot times'!I67</f>
        <v>0</v>
      </c>
      <c r="AI67" s="6">
        <f t="shared" si="6"/>
        <v>0</v>
      </c>
      <c r="AJ67" s="6">
        <f t="shared" si="7"/>
        <v>0</v>
      </c>
      <c r="AK67" s="6">
        <f>'pivot times'!J67</f>
        <v>0</v>
      </c>
      <c r="AL67" s="6">
        <f>'pivot times'!K67</f>
        <v>0</v>
      </c>
      <c r="AM67" s="6">
        <f t="shared" si="8"/>
        <v>0</v>
      </c>
      <c r="AN67" s="6">
        <f t="shared" si="9"/>
        <v>0</v>
      </c>
      <c r="AO67" s="6">
        <f>'pivot times'!L67</f>
        <v>0</v>
      </c>
      <c r="AP67" s="6">
        <f>'pivot times'!M67</f>
        <v>0</v>
      </c>
      <c r="AQ67" s="6">
        <f t="shared" si="10"/>
        <v>0</v>
      </c>
      <c r="AR67" s="6">
        <f t="shared" si="11"/>
        <v>0</v>
      </c>
      <c r="AS67" s="6">
        <f>'pivot times'!N67</f>
        <v>0</v>
      </c>
      <c r="AT67" s="6">
        <f>'pivot times'!O67</f>
        <v>0</v>
      </c>
      <c r="AU67" s="6">
        <f t="shared" si="12"/>
        <v>0</v>
      </c>
      <c r="AV67" s="6">
        <f t="shared" si="13"/>
        <v>0</v>
      </c>
      <c r="AW67" s="6">
        <f>'pivot times'!P67</f>
        <v>0</v>
      </c>
      <c r="AX67" s="6">
        <f>'pivot times'!Q67</f>
        <v>0</v>
      </c>
      <c r="AY67" s="6">
        <f t="shared" si="14"/>
        <v>0</v>
      </c>
      <c r="AZ67" s="6">
        <f t="shared" si="15"/>
        <v>0</v>
      </c>
      <c r="BA67" s="6">
        <f>'pivot times'!R67</f>
        <v>0</v>
      </c>
      <c r="BB67" s="6">
        <f>'pivot times'!S67</f>
        <v>0</v>
      </c>
      <c r="BC67" s="6">
        <f t="shared" si="16"/>
        <v>0</v>
      </c>
      <c r="BD67" s="6">
        <f t="shared" si="17"/>
        <v>0</v>
      </c>
    </row>
    <row r="68" spans="20:56" x14ac:dyDescent="0.25">
      <c r="U68" s="6" t="e">
        <f>GETPIVOTDATA("Avg",'pivot times'!$A$3,"action","e0","world_size",10000,"number_of_steps_between_file_dumps",1,"omp_get_max_threads",A68)</f>
        <v>#REF!</v>
      </c>
      <c r="V68" s="6" t="e">
        <f>GETPIVOTDATA("StdDevp",'pivot times'!$A$3,"action","e0","world_size",10000,"number_of_steps_between_file_dumps",1,"omp_get_max_threads",A68)</f>
        <v>#REF!</v>
      </c>
      <c r="W68" s="6" t="e">
        <f t="shared" si="0"/>
        <v>#REF!</v>
      </c>
      <c r="X68" s="6" t="e">
        <f t="shared" si="1"/>
        <v>#REF!</v>
      </c>
      <c r="Y68" s="6">
        <f>'pivot times'!D68</f>
        <v>0</v>
      </c>
      <c r="Z68" s="6">
        <f>'pivot times'!E68</f>
        <v>0</v>
      </c>
      <c r="AA68" s="6">
        <f t="shared" si="2"/>
        <v>0</v>
      </c>
      <c r="AB68" s="6">
        <f t="shared" si="3"/>
        <v>0</v>
      </c>
      <c r="AC68" s="6">
        <f>'pivot times'!F68</f>
        <v>0</v>
      </c>
      <c r="AD68" s="6">
        <f>'pivot times'!G68</f>
        <v>0</v>
      </c>
      <c r="AE68" s="6">
        <f t="shared" si="4"/>
        <v>0</v>
      </c>
      <c r="AF68" s="6">
        <f t="shared" si="5"/>
        <v>0</v>
      </c>
      <c r="AG68" s="6">
        <f>'pivot times'!H68</f>
        <v>0</v>
      </c>
      <c r="AH68" s="6">
        <f>'pivot times'!I68</f>
        <v>0</v>
      </c>
      <c r="AI68" s="6">
        <f t="shared" si="6"/>
        <v>0</v>
      </c>
      <c r="AJ68" s="6">
        <f t="shared" si="7"/>
        <v>0</v>
      </c>
      <c r="AK68" s="6">
        <f>'pivot times'!J68</f>
        <v>0</v>
      </c>
      <c r="AL68" s="6">
        <f>'pivot times'!K68</f>
        <v>0</v>
      </c>
      <c r="AM68" s="6">
        <f t="shared" si="8"/>
        <v>0</v>
      </c>
      <c r="AN68" s="6">
        <f t="shared" si="9"/>
        <v>0</v>
      </c>
      <c r="AO68" s="6">
        <f>'pivot times'!L68</f>
        <v>0</v>
      </c>
      <c r="AP68" s="6">
        <f>'pivot times'!M68</f>
        <v>0</v>
      </c>
      <c r="AQ68" s="6">
        <f t="shared" si="10"/>
        <v>0</v>
      </c>
      <c r="AR68" s="6">
        <f t="shared" si="11"/>
        <v>0</v>
      </c>
      <c r="AS68" s="6">
        <f>'pivot times'!N68</f>
        <v>0</v>
      </c>
      <c r="AT68" s="6">
        <f>'pivot times'!O68</f>
        <v>0</v>
      </c>
      <c r="AU68" s="6">
        <f t="shared" si="12"/>
        <v>0</v>
      </c>
      <c r="AV68" s="6">
        <f t="shared" si="13"/>
        <v>0</v>
      </c>
      <c r="AW68" s="6">
        <f>'pivot times'!P68</f>
        <v>0</v>
      </c>
      <c r="AX68" s="6">
        <f>'pivot times'!Q68</f>
        <v>0</v>
      </c>
      <c r="AY68" s="6">
        <f t="shared" si="14"/>
        <v>0</v>
      </c>
      <c r="AZ68" s="6">
        <f t="shared" si="15"/>
        <v>0</v>
      </c>
      <c r="BA68" s="6">
        <f>'pivot times'!R68</f>
        <v>0</v>
      </c>
      <c r="BB68" s="6">
        <f>'pivot times'!S68</f>
        <v>0</v>
      </c>
      <c r="BC68" s="6">
        <f t="shared" si="16"/>
        <v>0</v>
      </c>
      <c r="BD68" s="6">
        <f t="shared" si="17"/>
        <v>0</v>
      </c>
    </row>
    <row r="69" spans="20:56" x14ac:dyDescent="0.25">
      <c r="U69" s="6" t="e">
        <f>GETPIVOTDATA("Avg",'pivot times'!$A$3,"action","e0","world_size",10000,"number_of_steps_between_file_dumps",1,"omp_get_max_threads",A69)</f>
        <v>#REF!</v>
      </c>
      <c r="V69" s="6" t="e">
        <f>GETPIVOTDATA("StdDevp",'pivot times'!$A$3,"action","e0","world_size",10000,"number_of_steps_between_file_dumps",1,"omp_get_max_threads",A69)</f>
        <v>#REF!</v>
      </c>
      <c r="W69" s="6" t="e">
        <f t="shared" si="0"/>
        <v>#REF!</v>
      </c>
      <c r="X69" s="6" t="e">
        <f t="shared" si="1"/>
        <v>#REF!</v>
      </c>
      <c r="Y69" s="6">
        <f>'pivot times'!D69</f>
        <v>0</v>
      </c>
      <c r="Z69" s="6">
        <f>'pivot times'!E69</f>
        <v>0</v>
      </c>
      <c r="AA69" s="6">
        <f t="shared" si="2"/>
        <v>0</v>
      </c>
      <c r="AB69" s="6">
        <f t="shared" si="3"/>
        <v>0</v>
      </c>
      <c r="AC69" s="6">
        <f>'pivot times'!F69</f>
        <v>0</v>
      </c>
      <c r="AD69" s="6">
        <f>'pivot times'!G69</f>
        <v>0</v>
      </c>
      <c r="AE69" s="6">
        <f t="shared" si="4"/>
        <v>0</v>
      </c>
      <c r="AF69" s="6">
        <f t="shared" si="5"/>
        <v>0</v>
      </c>
      <c r="AG69" s="6">
        <f>'pivot times'!H69</f>
        <v>0</v>
      </c>
      <c r="AH69" s="6">
        <f>'pivot times'!I69</f>
        <v>0</v>
      </c>
      <c r="AI69" s="6">
        <f t="shared" si="6"/>
        <v>0</v>
      </c>
      <c r="AJ69" s="6">
        <f t="shared" si="7"/>
        <v>0</v>
      </c>
      <c r="AK69" s="6">
        <f>'pivot times'!J69</f>
        <v>0</v>
      </c>
      <c r="AL69" s="6">
        <f>'pivot times'!K69</f>
        <v>0</v>
      </c>
      <c r="AM69" s="6">
        <f t="shared" si="8"/>
        <v>0</v>
      </c>
      <c r="AN69" s="6">
        <f t="shared" si="9"/>
        <v>0</v>
      </c>
      <c r="AO69" s="6">
        <f>'pivot times'!L69</f>
        <v>0</v>
      </c>
      <c r="AP69" s="6">
        <f>'pivot times'!M69</f>
        <v>0</v>
      </c>
      <c r="AQ69" s="6">
        <f t="shared" si="10"/>
        <v>0</v>
      </c>
      <c r="AR69" s="6">
        <f t="shared" si="11"/>
        <v>0</v>
      </c>
      <c r="AS69" s="6">
        <f>'pivot times'!N69</f>
        <v>0</v>
      </c>
      <c r="AT69" s="6">
        <f>'pivot times'!O69</f>
        <v>0</v>
      </c>
      <c r="AU69" s="6">
        <f t="shared" si="12"/>
        <v>0</v>
      </c>
      <c r="AV69" s="6">
        <f t="shared" si="13"/>
        <v>0</v>
      </c>
      <c r="AW69" s="6">
        <f>'pivot times'!P69</f>
        <v>0</v>
      </c>
      <c r="AX69" s="6">
        <f>'pivot times'!Q69</f>
        <v>0</v>
      </c>
      <c r="AY69" s="6">
        <f t="shared" si="14"/>
        <v>0</v>
      </c>
      <c r="AZ69" s="6">
        <f t="shared" si="15"/>
        <v>0</v>
      </c>
      <c r="BA69" s="6">
        <f>'pivot times'!R69</f>
        <v>0</v>
      </c>
      <c r="BB69" s="6">
        <f>'pivot times'!S69</f>
        <v>0</v>
      </c>
      <c r="BC69" s="6">
        <f t="shared" si="16"/>
        <v>0</v>
      </c>
      <c r="BD69" s="6">
        <f t="shared" si="17"/>
        <v>0</v>
      </c>
    </row>
    <row r="70" spans="20:56" x14ac:dyDescent="0.25">
      <c r="U70" s="6" t="e">
        <f>GETPIVOTDATA("Avg",'pivot times'!$A$3,"action","e0","world_size",10000,"number_of_steps_between_file_dumps",1,"omp_get_max_threads",A70)</f>
        <v>#REF!</v>
      </c>
      <c r="V70" s="6" t="e">
        <f>GETPIVOTDATA("StdDevp",'pivot times'!$A$3,"action","e0","world_size",10000,"number_of_steps_between_file_dumps",1,"omp_get_max_threads",A70)</f>
        <v>#REF!</v>
      </c>
      <c r="W70" s="6" t="e">
        <f t="shared" si="0"/>
        <v>#REF!</v>
      </c>
      <c r="X70" s="6" t="e">
        <f t="shared" si="1"/>
        <v>#REF!</v>
      </c>
      <c r="Y70" s="6">
        <f>'pivot times'!D70</f>
        <v>0</v>
      </c>
      <c r="Z70" s="6">
        <f>'pivot times'!E70</f>
        <v>0</v>
      </c>
      <c r="AA70" s="6">
        <f t="shared" si="2"/>
        <v>0</v>
      </c>
      <c r="AB70" s="6">
        <f t="shared" si="3"/>
        <v>0</v>
      </c>
      <c r="AC70" s="6">
        <f>'pivot times'!F70</f>
        <v>0</v>
      </c>
      <c r="AD70" s="6">
        <f>'pivot times'!G70</f>
        <v>0</v>
      </c>
      <c r="AE70" s="6">
        <f t="shared" si="4"/>
        <v>0</v>
      </c>
      <c r="AF70" s="6">
        <f t="shared" si="5"/>
        <v>0</v>
      </c>
      <c r="AG70" s="6">
        <f>'pivot times'!H70</f>
        <v>0</v>
      </c>
      <c r="AH70" s="6">
        <f>'pivot times'!I70</f>
        <v>0</v>
      </c>
      <c r="AI70" s="6">
        <f t="shared" si="6"/>
        <v>0</v>
      </c>
      <c r="AJ70" s="6">
        <f t="shared" si="7"/>
        <v>0</v>
      </c>
      <c r="AK70" s="6">
        <f>'pivot times'!J70</f>
        <v>0</v>
      </c>
      <c r="AL70" s="6">
        <f>'pivot times'!K70</f>
        <v>0</v>
      </c>
      <c r="AM70" s="6">
        <f t="shared" si="8"/>
        <v>0</v>
      </c>
      <c r="AN70" s="6">
        <f t="shared" si="9"/>
        <v>0</v>
      </c>
      <c r="AO70" s="6">
        <f>'pivot times'!L70</f>
        <v>0</v>
      </c>
      <c r="AP70" s="6">
        <f>'pivot times'!M70</f>
        <v>0</v>
      </c>
      <c r="AQ70" s="6">
        <f t="shared" si="10"/>
        <v>0</v>
      </c>
      <c r="AR70" s="6">
        <f t="shared" si="11"/>
        <v>0</v>
      </c>
      <c r="AS70" s="6">
        <f>'pivot times'!N70</f>
        <v>0</v>
      </c>
      <c r="AT70" s="6">
        <f>'pivot times'!O70</f>
        <v>0</v>
      </c>
      <c r="AU70" s="6">
        <f t="shared" si="12"/>
        <v>0</v>
      </c>
      <c r="AV70" s="6">
        <f t="shared" si="13"/>
        <v>0</v>
      </c>
      <c r="AW70" s="6">
        <f>'pivot times'!P70</f>
        <v>0</v>
      </c>
      <c r="AX70" s="6">
        <f>'pivot times'!Q70</f>
        <v>0</v>
      </c>
      <c r="AY70" s="6">
        <f t="shared" si="14"/>
        <v>0</v>
      </c>
      <c r="AZ70" s="6">
        <f t="shared" si="15"/>
        <v>0</v>
      </c>
      <c r="BA70" s="6">
        <f>'pivot times'!R70</f>
        <v>0</v>
      </c>
      <c r="BB70" s="6">
        <f>'pivot times'!S70</f>
        <v>0</v>
      </c>
      <c r="BC70" s="6">
        <f t="shared" si="16"/>
        <v>0</v>
      </c>
      <c r="BD70" s="6">
        <f t="shared" si="17"/>
        <v>0</v>
      </c>
    </row>
    <row r="71" spans="20:56" x14ac:dyDescent="0.25">
      <c r="U71" s="6" t="e">
        <f>GETPIVOTDATA("Avg",'pivot times'!$A$3,"action","e0","world_size",10000,"number_of_steps_between_file_dumps",1,"omp_get_max_threads",A71)</f>
        <v>#REF!</v>
      </c>
      <c r="V71" s="6" t="e">
        <f>GETPIVOTDATA("StdDevp",'pivot times'!$A$3,"action","e0","world_size",10000,"number_of_steps_between_file_dumps",1,"omp_get_max_threads",A71)</f>
        <v>#REF!</v>
      </c>
      <c r="W71" s="6" t="e">
        <f t="shared" si="0"/>
        <v>#REF!</v>
      </c>
      <c r="X71" s="6" t="e">
        <f t="shared" si="1"/>
        <v>#REF!</v>
      </c>
      <c r="Y71" s="6">
        <f>'pivot times'!D71</f>
        <v>0</v>
      </c>
      <c r="Z71" s="6">
        <f>'pivot times'!E71</f>
        <v>0</v>
      </c>
      <c r="AA71" s="6">
        <f t="shared" si="2"/>
        <v>0</v>
      </c>
      <c r="AB71" s="6">
        <f t="shared" si="3"/>
        <v>0</v>
      </c>
      <c r="AC71" s="6">
        <f>'pivot times'!F71</f>
        <v>0</v>
      </c>
      <c r="AD71" s="6">
        <f>'pivot times'!G71</f>
        <v>0</v>
      </c>
      <c r="AE71" s="6">
        <f t="shared" si="4"/>
        <v>0</v>
      </c>
      <c r="AF71" s="6">
        <f t="shared" si="5"/>
        <v>0</v>
      </c>
      <c r="AG71" s="6">
        <f>'pivot times'!H71</f>
        <v>0</v>
      </c>
      <c r="AH71" s="6">
        <f>'pivot times'!I71</f>
        <v>0</v>
      </c>
      <c r="AI71" s="6">
        <f t="shared" si="6"/>
        <v>0</v>
      </c>
      <c r="AJ71" s="6">
        <f t="shared" si="7"/>
        <v>0</v>
      </c>
      <c r="AK71" s="6">
        <f>'pivot times'!J71</f>
        <v>0</v>
      </c>
      <c r="AL71" s="6">
        <f>'pivot times'!K71</f>
        <v>0</v>
      </c>
      <c r="AM71" s="6">
        <f t="shared" si="8"/>
        <v>0</v>
      </c>
      <c r="AN71" s="6">
        <f t="shared" si="9"/>
        <v>0</v>
      </c>
      <c r="AO71" s="6">
        <f>'pivot times'!L71</f>
        <v>0</v>
      </c>
      <c r="AP71" s="6">
        <f>'pivot times'!M71</f>
        <v>0</v>
      </c>
      <c r="AQ71" s="6">
        <f t="shared" si="10"/>
        <v>0</v>
      </c>
      <c r="AR71" s="6">
        <f t="shared" si="11"/>
        <v>0</v>
      </c>
      <c r="AS71" s="6">
        <f>'pivot times'!N71</f>
        <v>0</v>
      </c>
      <c r="AT71" s="6">
        <f>'pivot times'!O71</f>
        <v>0</v>
      </c>
      <c r="AU71" s="6">
        <f t="shared" si="12"/>
        <v>0</v>
      </c>
      <c r="AV71" s="6">
        <f t="shared" si="13"/>
        <v>0</v>
      </c>
      <c r="AW71" s="6">
        <f>'pivot times'!P71</f>
        <v>0</v>
      </c>
      <c r="AX71" s="6">
        <f>'pivot times'!Q71</f>
        <v>0</v>
      </c>
      <c r="AY71" s="6">
        <f t="shared" si="14"/>
        <v>0</v>
      </c>
      <c r="AZ71" s="6">
        <f t="shared" si="15"/>
        <v>0</v>
      </c>
      <c r="BA71" s="6">
        <f>'pivot times'!R71</f>
        <v>0</v>
      </c>
      <c r="BB71" s="6">
        <f>'pivot times'!S71</f>
        <v>0</v>
      </c>
      <c r="BC71" s="6">
        <f t="shared" si="16"/>
        <v>0</v>
      </c>
      <c r="BD71" s="6">
        <f t="shared" si="17"/>
        <v>0</v>
      </c>
    </row>
    <row r="72" spans="20:56" x14ac:dyDescent="0.25">
      <c r="U72" t="s">
        <v>0</v>
      </c>
      <c r="V72" t="s">
        <v>1</v>
      </c>
      <c r="W72" s="6" t="s">
        <v>2</v>
      </c>
      <c r="X72" s="6" t="s">
        <v>3</v>
      </c>
      <c r="Y72" s="6" t="s">
        <v>4</v>
      </c>
      <c r="Z72" s="6" t="s">
        <v>5</v>
      </c>
    </row>
    <row r="73" spans="20:56" x14ac:dyDescent="0.25">
      <c r="U73" t="s">
        <v>24</v>
      </c>
      <c r="V73" t="s">
        <v>25</v>
      </c>
      <c r="W73" s="6" t="s">
        <v>26</v>
      </c>
      <c r="X73" s="6" t="s">
        <v>27</v>
      </c>
    </row>
    <row r="74" spans="20:56" x14ac:dyDescent="0.25">
      <c r="T74" s="5">
        <v>0</v>
      </c>
      <c r="U74">
        <v>1</v>
      </c>
      <c r="V74" t="str">
        <f t="shared" ref="V74:V105" si="18">"e0 10000 100 1 1 " &amp; U74</f>
        <v>e0 10000 100 1 1 1</v>
      </c>
      <c r="W74" s="6">
        <f>'pivot times'!B8</f>
        <v>30.540914099999991</v>
      </c>
      <c r="X74" s="6">
        <f>'pivot times'!C8</f>
        <v>5.7394323051275641E-2</v>
      </c>
      <c r="Y74" s="6">
        <v>0</v>
      </c>
    </row>
    <row r="75" spans="20:56" x14ac:dyDescent="0.25">
      <c r="U75">
        <v>2</v>
      </c>
      <c r="V75" t="str">
        <f t="shared" si="18"/>
        <v>e0 10000 100 1 1 2</v>
      </c>
      <c r="W75" s="6">
        <f>'pivot times'!B9</f>
        <v>0</v>
      </c>
      <c r="X75" s="6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6">
        <f>'pivot times'!B10</f>
        <v>29.992254000000003</v>
      </c>
      <c r="X76" s="6">
        <f>'pivot times'!C10</f>
        <v>6.0695851628754557E-2</v>
      </c>
    </row>
    <row r="77" spans="20:56" x14ac:dyDescent="0.25">
      <c r="U77">
        <v>4</v>
      </c>
      <c r="V77" t="str">
        <f t="shared" si="18"/>
        <v>e0 10000 100 1 1 4</v>
      </c>
      <c r="W77" s="6">
        <f>'pivot times'!B11</f>
        <v>0</v>
      </c>
      <c r="X77" s="6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6">
        <f>'pivot times'!B12</f>
        <v>30.022884849999997</v>
      </c>
      <c r="X78" s="6">
        <f>'pivot times'!C12</f>
        <v>6.0360651672184754E-2</v>
      </c>
    </row>
    <row r="79" spans="20:56" x14ac:dyDescent="0.25">
      <c r="U79">
        <v>6</v>
      </c>
      <c r="V79" t="str">
        <f t="shared" si="18"/>
        <v>e0 10000 100 1 1 6</v>
      </c>
      <c r="W79" s="6">
        <f>'pivot times'!B13</f>
        <v>0</v>
      </c>
      <c r="X79" s="6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6">
        <f>'pivot times'!B14</f>
        <v>30.032991500000001</v>
      </c>
      <c r="X80" s="6">
        <f>'pivot times'!C14</f>
        <v>0.16753499901716967</v>
      </c>
    </row>
    <row r="81" spans="21:24" x14ac:dyDescent="0.25">
      <c r="U81">
        <v>8</v>
      </c>
      <c r="V81" t="str">
        <f t="shared" si="18"/>
        <v>e0 10000 100 1 1 8</v>
      </c>
      <c r="W81" s="6">
        <f>'pivot times'!B15</f>
        <v>0</v>
      </c>
      <c r="X81" s="6">
        <f>'pivot times'!C15</f>
        <v>0</v>
      </c>
    </row>
    <row r="82" spans="21:24" x14ac:dyDescent="0.25">
      <c r="U82">
        <v>9</v>
      </c>
      <c r="V82" t="str">
        <f t="shared" si="18"/>
        <v>e0 10000 100 1 1 9</v>
      </c>
      <c r="W82" s="6">
        <f>'pivot times'!B16</f>
        <v>30.448361299999998</v>
      </c>
      <c r="X82" s="6">
        <f>'pivot times'!C16</f>
        <v>0.3092794298189574</v>
      </c>
    </row>
    <row r="83" spans="21:24" x14ac:dyDescent="0.25">
      <c r="U83">
        <v>10</v>
      </c>
      <c r="V83" t="str">
        <f t="shared" si="18"/>
        <v>e0 10000 100 1 1 10</v>
      </c>
      <c r="W83" s="6">
        <f>'pivot times'!B17</f>
        <v>0</v>
      </c>
      <c r="X83" s="6">
        <f>'pivot times'!C17</f>
        <v>0</v>
      </c>
    </row>
    <row r="84" spans="21:24" x14ac:dyDescent="0.25">
      <c r="U84">
        <v>11</v>
      </c>
      <c r="V84" t="str">
        <f t="shared" si="18"/>
        <v>e0 10000 100 1 1 11</v>
      </c>
      <c r="W84" s="6">
        <f>'pivot times'!B18</f>
        <v>30.421659299999998</v>
      </c>
      <c r="X84" s="6">
        <f>'pivot times'!C18</f>
        <v>0.25193912221091708</v>
      </c>
    </row>
    <row r="85" spans="21:24" x14ac:dyDescent="0.25">
      <c r="U85">
        <v>12</v>
      </c>
      <c r="V85" t="str">
        <f t="shared" si="18"/>
        <v>e0 10000 100 1 1 12</v>
      </c>
      <c r="W85" s="6">
        <f>'pivot times'!B19</f>
        <v>0</v>
      </c>
      <c r="X85" s="6">
        <f>'pivot times'!C19</f>
        <v>0</v>
      </c>
    </row>
    <row r="86" spans="21:24" x14ac:dyDescent="0.25">
      <c r="U86">
        <v>13</v>
      </c>
      <c r="V86" t="str">
        <f t="shared" si="18"/>
        <v>e0 10000 100 1 1 13</v>
      </c>
      <c r="W86" s="6">
        <f>'pivot times'!B20</f>
        <v>33.659602300000003</v>
      </c>
      <c r="X86" s="6">
        <f>'pivot times'!C20</f>
        <v>0.44850393834080227</v>
      </c>
    </row>
    <row r="87" spans="21:24" x14ac:dyDescent="0.25">
      <c r="U87">
        <v>14</v>
      </c>
      <c r="V87" t="str">
        <f t="shared" si="18"/>
        <v>e0 10000 100 1 1 14</v>
      </c>
      <c r="W87" s="6">
        <f>'pivot times'!B21</f>
        <v>0</v>
      </c>
      <c r="X87" s="6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6">
        <f>'pivot times'!B22</f>
        <v>0</v>
      </c>
      <c r="X88" s="6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6">
        <f>'pivot times'!B23</f>
        <v>0</v>
      </c>
      <c r="X89" s="6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6">
        <f>'pivot times'!B24</f>
        <v>0</v>
      </c>
      <c r="X90" s="6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6">
        <f>'pivot times'!B25</f>
        <v>0</v>
      </c>
      <c r="X91" s="6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6">
        <f>'pivot times'!B26</f>
        <v>0</v>
      </c>
      <c r="X92" s="6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6">
        <f>'pivot times'!B27</f>
        <v>0</v>
      </c>
      <c r="X93" s="6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6">
        <f>'pivot times'!B28</f>
        <v>0</v>
      </c>
      <c r="X94" s="6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6">
        <f>'pivot times'!B29</f>
        <v>0</v>
      </c>
      <c r="X95" s="6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6">
        <f>'pivot times'!B30</f>
        <v>0</v>
      </c>
      <c r="X96" s="6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6">
        <f>'pivot times'!B31</f>
        <v>0</v>
      </c>
      <c r="X97" s="6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6">
        <f>'pivot times'!B32</f>
        <v>0</v>
      </c>
      <c r="X98" s="6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6">
        <f>'pivot times'!B33</f>
        <v>0</v>
      </c>
      <c r="X99" s="6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6">
        <f>'pivot times'!B34</f>
        <v>0</v>
      </c>
      <c r="X100" s="6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6">
        <f>'pivot times'!B35</f>
        <v>0</v>
      </c>
      <c r="X101" s="6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6">
        <f>'pivot times'!B36</f>
        <v>0</v>
      </c>
      <c r="X102" s="6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6">
        <f>'pivot times'!B37</f>
        <v>0</v>
      </c>
      <c r="X103" s="6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6">
        <f>'pivot times'!B38</f>
        <v>0</v>
      </c>
      <c r="X104" s="6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6">
        <f>'pivot times'!B39</f>
        <v>0</v>
      </c>
      <c r="X105" s="6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6">
        <f>'pivot times'!B40</f>
        <v>0</v>
      </c>
      <c r="X106" s="6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6">
        <f>'pivot times'!B41</f>
        <v>0</v>
      </c>
      <c r="X107" s="6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6">
        <f>'pivot times'!B42</f>
        <v>0</v>
      </c>
      <c r="X108" s="6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6">
        <f>'pivot times'!B43</f>
        <v>0</v>
      </c>
      <c r="X109" s="6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6">
        <f>'pivot times'!B44</f>
        <v>0</v>
      </c>
      <c r="X110" s="6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6">
        <f>'pivot times'!B45</f>
        <v>0</v>
      </c>
      <c r="X111" s="6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6">
        <f>'pivot times'!B46</f>
        <v>0</v>
      </c>
      <c r="X112" s="6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6">
        <f>'pivot times'!B47</f>
        <v>0</v>
      </c>
      <c r="X113" s="6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6">
        <f>'pivot times'!B48</f>
        <v>0</v>
      </c>
      <c r="X114" s="6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6">
        <f>'pivot times'!B49</f>
        <v>0</v>
      </c>
      <c r="X115" s="6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6">
        <f>'pivot times'!B50</f>
        <v>0</v>
      </c>
      <c r="X116" s="6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6">
        <f>'pivot times'!B51</f>
        <v>0</v>
      </c>
      <c r="X117" s="6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6">
        <f>'pivot times'!B52</f>
        <v>0</v>
      </c>
      <c r="X118" s="6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6">
        <f>'pivot times'!B53</f>
        <v>0</v>
      </c>
      <c r="X119" s="6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6">
        <f>'pivot times'!B54</f>
        <v>0</v>
      </c>
      <c r="X120" s="6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6">
        <f>'pivot times'!B55</f>
        <v>0</v>
      </c>
      <c r="X121" s="6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6">
        <f>'pivot times'!B56</f>
        <v>0</v>
      </c>
      <c r="X122" s="6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6">
        <f>'pivot times'!B57</f>
        <v>0</v>
      </c>
      <c r="X123" s="6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6">
        <f>'pivot times'!B58</f>
        <v>0</v>
      </c>
      <c r="X124" s="6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6">
        <f>'pivot times'!B59</f>
        <v>0</v>
      </c>
      <c r="X125" s="6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6">
        <f>'pivot times'!B60</f>
        <v>0</v>
      </c>
      <c r="X126" s="6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6">
        <f>'pivot times'!B61</f>
        <v>0</v>
      </c>
      <c r="X127" s="6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6">
        <f>'pivot times'!B62</f>
        <v>0</v>
      </c>
      <c r="X128" s="6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6">
        <f>'pivot times'!B63</f>
        <v>0</v>
      </c>
      <c r="X129" s="6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6">
        <f>'pivot times'!B64</f>
        <v>0</v>
      </c>
      <c r="X130" s="6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6">
        <f>'pivot times'!B65</f>
        <v>0</v>
      </c>
      <c r="X131" s="6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6">
        <f>'pivot times'!B66</f>
        <v>0</v>
      </c>
      <c r="X132" s="6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6">
        <f>'pivot times'!B67</f>
        <v>0</v>
      </c>
      <c r="X133" s="6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6">
        <f>'pivot times'!B68</f>
        <v>0</v>
      </c>
      <c r="X134" s="6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6">
        <f>'pivot times'!B69</f>
        <v>0</v>
      </c>
      <c r="X135" s="6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6">
        <f>'pivot times'!B70</f>
        <v>0</v>
      </c>
      <c r="X136" s="6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6">
        <f>'pivot times'!B71</f>
        <v>0</v>
      </c>
      <c r="X137" s="6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6">
        <f>'pivot times'!D8</f>
        <v>1.3044579999999999</v>
      </c>
      <c r="X138" s="6">
        <f>'pivot times'!E8</f>
        <v>1.0530209875707834E-3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6">
        <f>'pivot times'!D9</f>
        <v>0</v>
      </c>
      <c r="X139" s="6">
        <f>'pivot times'!E9</f>
        <v>0</v>
      </c>
    </row>
    <row r="140" spans="20:24" x14ac:dyDescent="0.25">
      <c r="U140">
        <v>3</v>
      </c>
      <c r="V140" t="str">
        <f t="shared" si="20"/>
        <v>e0 10000 100 100000 1 3</v>
      </c>
      <c r="W140" s="6">
        <f>'pivot times'!D10</f>
        <v>1.3428761999999999</v>
      </c>
      <c r="X140" s="6">
        <f>'pivot times'!E10</f>
        <v>1.0931910526547831E-2</v>
      </c>
    </row>
    <row r="141" spans="20:24" x14ac:dyDescent="0.25">
      <c r="U141">
        <v>4</v>
      </c>
      <c r="V141" t="str">
        <f t="shared" si="20"/>
        <v>e0 10000 100 100000 1 4</v>
      </c>
      <c r="W141" s="6">
        <f>'pivot times'!D11</f>
        <v>0</v>
      </c>
      <c r="X141" s="6">
        <f>'pivot times'!E11</f>
        <v>0</v>
      </c>
    </row>
    <row r="142" spans="20:24" x14ac:dyDescent="0.25">
      <c r="U142">
        <v>5</v>
      </c>
      <c r="V142" t="str">
        <f t="shared" si="20"/>
        <v>e0 10000 100 100000 1 5</v>
      </c>
      <c r="W142" s="6">
        <f>'pivot times'!D12</f>
        <v>1.4143614</v>
      </c>
      <c r="X142" s="6">
        <f>'pivot times'!E12</f>
        <v>8.0558087669954051E-2</v>
      </c>
    </row>
    <row r="143" spans="20:24" x14ac:dyDescent="0.25">
      <c r="U143">
        <v>6</v>
      </c>
      <c r="V143" t="str">
        <f t="shared" si="20"/>
        <v>e0 10000 100 100000 1 6</v>
      </c>
      <c r="W143" s="6">
        <f>'pivot times'!D13</f>
        <v>0</v>
      </c>
      <c r="X143" s="6">
        <f>'pivot times'!E13</f>
        <v>0</v>
      </c>
    </row>
    <row r="144" spans="20:24" x14ac:dyDescent="0.25">
      <c r="U144">
        <v>7</v>
      </c>
      <c r="V144" t="str">
        <f t="shared" si="20"/>
        <v>e0 10000 100 100000 1 7</v>
      </c>
      <c r="W144" s="6">
        <f>'pivot times'!D14</f>
        <v>1.4580713999999999</v>
      </c>
      <c r="X144" s="6">
        <f>'pivot times'!E14</f>
        <v>7.4850709709682502E-3</v>
      </c>
    </row>
    <row r="145" spans="21:24" x14ac:dyDescent="0.25">
      <c r="U145">
        <v>8</v>
      </c>
      <c r="V145" t="str">
        <f t="shared" si="20"/>
        <v>e0 10000 100 100000 1 8</v>
      </c>
      <c r="W145" s="6">
        <f>'pivot times'!D15</f>
        <v>0</v>
      </c>
      <c r="X145" s="6">
        <f>'pivot times'!E15</f>
        <v>0</v>
      </c>
    </row>
    <row r="146" spans="21:24" x14ac:dyDescent="0.25">
      <c r="U146">
        <v>9</v>
      </c>
      <c r="V146" t="str">
        <f t="shared" si="20"/>
        <v>e0 10000 100 100000 1 9</v>
      </c>
      <c r="W146" s="6">
        <f>'pivot times'!D16</f>
        <v>1.6969127999999998</v>
      </c>
      <c r="X146" s="6">
        <f>'pivot times'!E16</f>
        <v>7.0926082901574192E-2</v>
      </c>
    </row>
    <row r="147" spans="21:24" x14ac:dyDescent="0.25">
      <c r="U147">
        <v>10</v>
      </c>
      <c r="V147" t="str">
        <f t="shared" si="20"/>
        <v>e0 10000 100 100000 1 10</v>
      </c>
      <c r="W147" s="6">
        <f>'pivot times'!D17</f>
        <v>0</v>
      </c>
      <c r="X147" s="6">
        <f>'pivot times'!E17</f>
        <v>0</v>
      </c>
    </row>
    <row r="148" spans="21:24" x14ac:dyDescent="0.25">
      <c r="U148">
        <v>11</v>
      </c>
      <c r="V148" t="str">
        <f t="shared" si="20"/>
        <v>e0 10000 100 100000 1 11</v>
      </c>
      <c r="W148" s="6">
        <f>'pivot times'!D18</f>
        <v>2.0016759999999998</v>
      </c>
      <c r="X148" s="6">
        <f>'pivot times'!E18</f>
        <v>6.7991912413172637E-2</v>
      </c>
    </row>
    <row r="149" spans="21:24" x14ac:dyDescent="0.25">
      <c r="U149">
        <v>12</v>
      </c>
      <c r="V149" t="str">
        <f t="shared" si="20"/>
        <v>e0 10000 100 100000 1 12</v>
      </c>
      <c r="W149" s="6">
        <f>'pivot times'!D19</f>
        <v>0</v>
      </c>
      <c r="X149" s="6">
        <f>'pivot times'!E19</f>
        <v>0</v>
      </c>
    </row>
    <row r="150" spans="21:24" x14ac:dyDescent="0.25">
      <c r="U150">
        <v>13</v>
      </c>
      <c r="V150" t="str">
        <f t="shared" si="20"/>
        <v>e0 10000 100 100000 1 13</v>
      </c>
      <c r="W150" s="6">
        <f>'pivot times'!D20</f>
        <v>2.2612892000000002</v>
      </c>
      <c r="X150" s="6">
        <f>'pivot times'!E20</f>
        <v>3.2750214212418235E-2</v>
      </c>
    </row>
    <row r="151" spans="21:24" x14ac:dyDescent="0.25">
      <c r="U151">
        <v>14</v>
      </c>
      <c r="V151" t="str">
        <f t="shared" si="20"/>
        <v>e0 10000 100 100000 1 14</v>
      </c>
      <c r="W151" s="6">
        <f>'pivot times'!D21</f>
        <v>0</v>
      </c>
      <c r="X151" s="6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6">
        <f>'pivot times'!D22</f>
        <v>0</v>
      </c>
      <c r="X152" s="6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6">
        <f>'pivot times'!D23</f>
        <v>0</v>
      </c>
      <c r="X153" s="6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6">
        <f>'pivot times'!D24</f>
        <v>0</v>
      </c>
      <c r="X154" s="6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6">
        <f>'pivot times'!D25</f>
        <v>0</v>
      </c>
      <c r="X155" s="6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6">
        <f>'pivot times'!D26</f>
        <v>0</v>
      </c>
      <c r="X156" s="6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6">
        <f>'pivot times'!D27</f>
        <v>0</v>
      </c>
      <c r="X157" s="6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6">
        <f>'pivot times'!D28</f>
        <v>0</v>
      </c>
      <c r="X158" s="6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6">
        <f>'pivot times'!D29</f>
        <v>0</v>
      </c>
      <c r="X159" s="6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6">
        <f>'pivot times'!D30</f>
        <v>0</v>
      </c>
      <c r="X160" s="6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6">
        <f>'pivot times'!D31</f>
        <v>0</v>
      </c>
      <c r="X161" s="6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6">
        <f>'pivot times'!D32</f>
        <v>0</v>
      </c>
      <c r="X162" s="6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6">
        <f>'pivot times'!D33</f>
        <v>0</v>
      </c>
      <c r="X163" s="6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6">
        <f>'pivot times'!D34</f>
        <v>0</v>
      </c>
      <c r="X164" s="6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6">
        <f>'pivot times'!D35</f>
        <v>0</v>
      </c>
      <c r="X165" s="6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6">
        <f>'pivot times'!D36</f>
        <v>0</v>
      </c>
      <c r="X166" s="6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6">
        <f>'pivot times'!D37</f>
        <v>0</v>
      </c>
      <c r="X167" s="6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6">
        <f>'pivot times'!D38</f>
        <v>0</v>
      </c>
      <c r="X168" s="6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6">
        <f>'pivot times'!D39</f>
        <v>0</v>
      </c>
      <c r="X169" s="6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6">
        <f>'pivot times'!D40</f>
        <v>0</v>
      </c>
      <c r="X170" s="6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6">
        <f>'pivot times'!D41</f>
        <v>0</v>
      </c>
      <c r="X171" s="6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6">
        <f>'pivot times'!D42</f>
        <v>0</v>
      </c>
      <c r="X172" s="6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6">
        <f>'pivot times'!D43</f>
        <v>0</v>
      </c>
      <c r="X173" s="6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6">
        <f>'pivot times'!D44</f>
        <v>0</v>
      </c>
      <c r="X174" s="6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6">
        <f>'pivot times'!D45</f>
        <v>0</v>
      </c>
      <c r="X175" s="6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6">
        <f>'pivot times'!D46</f>
        <v>0</v>
      </c>
      <c r="X176" s="6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6">
        <f>'pivot times'!D47</f>
        <v>0</v>
      </c>
      <c r="X177" s="6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6">
        <f>'pivot times'!D48</f>
        <v>0</v>
      </c>
      <c r="X178" s="6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6">
        <f>'pivot times'!D49</f>
        <v>0</v>
      </c>
      <c r="X179" s="6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6">
        <f>'pivot times'!D50</f>
        <v>0</v>
      </c>
      <c r="X180" s="6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6">
        <f>'pivot times'!D51</f>
        <v>0</v>
      </c>
      <c r="X181" s="6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6">
        <f>'pivot times'!D52</f>
        <v>0</v>
      </c>
      <c r="X182" s="6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6">
        <f>'pivot times'!D53</f>
        <v>0</v>
      </c>
      <c r="X183" s="6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6">
        <f>'pivot times'!D54</f>
        <v>0</v>
      </c>
      <c r="X184" s="6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6">
        <f>'pivot times'!D55</f>
        <v>0</v>
      </c>
      <c r="X185" s="6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6">
        <f>'pivot times'!D56</f>
        <v>0</v>
      </c>
      <c r="X186" s="6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6">
        <f>'pivot times'!D57</f>
        <v>0</v>
      </c>
      <c r="X187" s="6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6">
        <f>'pivot times'!D58</f>
        <v>0</v>
      </c>
      <c r="X188" s="6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6">
        <f>'pivot times'!D59</f>
        <v>0</v>
      </c>
      <c r="X189" s="6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6">
        <f>'pivot times'!D60</f>
        <v>0</v>
      </c>
      <c r="X190" s="6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6">
        <f>'pivot times'!D61</f>
        <v>0</v>
      </c>
      <c r="X191" s="6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6">
        <f>'pivot times'!D62</f>
        <v>0</v>
      </c>
      <c r="X192" s="6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6">
        <f>'pivot times'!D63</f>
        <v>0</v>
      </c>
      <c r="X193" s="6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6">
        <f>'pivot times'!D64</f>
        <v>0</v>
      </c>
      <c r="X194" s="6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6">
        <f>'pivot times'!D65</f>
        <v>0</v>
      </c>
      <c r="X195" s="6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6">
        <f>'pivot times'!D66</f>
        <v>0</v>
      </c>
      <c r="X196" s="6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6">
        <f>'pivot times'!D67</f>
        <v>0</v>
      </c>
      <c r="X197" s="6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6">
        <f>'pivot times'!D68</f>
        <v>0</v>
      </c>
      <c r="X198" s="6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6">
        <f>'pivot times'!D69</f>
        <v>0</v>
      </c>
      <c r="X199" s="6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6">
        <f>'pivot times'!D70</f>
        <v>0</v>
      </c>
      <c r="X200" s="6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6">
        <f>'pivot times'!D71</f>
        <v>0</v>
      </c>
      <c r="X201" s="6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6">
        <f>'pivot times'!F8</f>
        <v>0</v>
      </c>
      <c r="X202" s="6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6">
        <f>'pivot times'!F9</f>
        <v>0</v>
      </c>
      <c r="X203" s="6">
        <f>'pivot times'!G9</f>
        <v>0</v>
      </c>
    </row>
    <row r="204" spans="20:24" x14ac:dyDescent="0.25">
      <c r="U204">
        <v>3</v>
      </c>
      <c r="V204" t="str">
        <f t="shared" si="21"/>
        <v>e1 10000 100 1 1 3</v>
      </c>
      <c r="W204" s="6">
        <f>'pivot times'!F10</f>
        <v>0</v>
      </c>
      <c r="X204" s="6">
        <f>'pivot times'!G10</f>
        <v>0</v>
      </c>
    </row>
    <row r="205" spans="20:24" x14ac:dyDescent="0.25">
      <c r="U205">
        <v>4</v>
      </c>
      <c r="V205" t="str">
        <f t="shared" si="21"/>
        <v>e1 10000 100 1 1 4</v>
      </c>
      <c r="W205" s="6">
        <f>'pivot times'!F11</f>
        <v>0</v>
      </c>
      <c r="X205" s="6">
        <f>'pivot times'!G11</f>
        <v>0</v>
      </c>
    </row>
    <row r="206" spans="20:24" x14ac:dyDescent="0.25">
      <c r="U206">
        <v>5</v>
      </c>
      <c r="V206" t="str">
        <f t="shared" si="21"/>
        <v>e1 10000 100 1 1 5</v>
      </c>
      <c r="W206" s="6">
        <f>'pivot times'!F12</f>
        <v>0</v>
      </c>
      <c r="X206" s="6">
        <f>'pivot times'!G12</f>
        <v>0</v>
      </c>
    </row>
    <row r="207" spans="20:24" x14ac:dyDescent="0.25">
      <c r="U207">
        <v>6</v>
      </c>
      <c r="V207" t="str">
        <f t="shared" si="21"/>
        <v>e1 10000 100 1 1 6</v>
      </c>
      <c r="W207" s="6">
        <f>'pivot times'!F13</f>
        <v>0</v>
      </c>
      <c r="X207" s="6">
        <f>'pivot times'!G13</f>
        <v>0</v>
      </c>
    </row>
    <row r="208" spans="20:24" x14ac:dyDescent="0.25">
      <c r="U208">
        <v>7</v>
      </c>
      <c r="V208" t="str">
        <f t="shared" si="21"/>
        <v>e1 10000 100 1 1 7</v>
      </c>
      <c r="W208" s="6">
        <f>'pivot times'!F14</f>
        <v>0</v>
      </c>
      <c r="X208" s="6">
        <f>'pivot times'!G14</f>
        <v>0</v>
      </c>
    </row>
    <row r="209" spans="21:24" x14ac:dyDescent="0.25">
      <c r="U209">
        <v>8</v>
      </c>
      <c r="V209" t="str">
        <f t="shared" si="21"/>
        <v>e1 10000 100 1 1 8</v>
      </c>
      <c r="W209" s="6">
        <f>'pivot times'!F15</f>
        <v>0</v>
      </c>
      <c r="X209" s="6">
        <f>'pivot times'!G15</f>
        <v>0</v>
      </c>
    </row>
    <row r="210" spans="21:24" x14ac:dyDescent="0.25">
      <c r="U210">
        <v>9</v>
      </c>
      <c r="V210" t="str">
        <f t="shared" si="21"/>
        <v>e1 10000 100 1 1 9</v>
      </c>
      <c r="W210" s="6">
        <f>'pivot times'!F16</f>
        <v>0</v>
      </c>
      <c r="X210" s="6">
        <f>'pivot times'!G16</f>
        <v>0</v>
      </c>
    </row>
    <row r="211" spans="21:24" x14ac:dyDescent="0.25">
      <c r="U211">
        <v>10</v>
      </c>
      <c r="V211" t="str">
        <f t="shared" si="21"/>
        <v>e1 10000 100 1 1 10</v>
      </c>
      <c r="W211" s="6">
        <f>'pivot times'!F17</f>
        <v>0</v>
      </c>
      <c r="X211" s="6">
        <f>'pivot times'!G17</f>
        <v>0</v>
      </c>
    </row>
    <row r="212" spans="21:24" x14ac:dyDescent="0.25">
      <c r="U212">
        <v>11</v>
      </c>
      <c r="V212" t="str">
        <f t="shared" si="21"/>
        <v>e1 10000 100 1 1 11</v>
      </c>
      <c r="W212" s="6">
        <f>'pivot times'!F18</f>
        <v>0</v>
      </c>
      <c r="X212" s="6">
        <f>'pivot times'!G18</f>
        <v>0</v>
      </c>
    </row>
    <row r="213" spans="21:24" x14ac:dyDescent="0.25">
      <c r="U213">
        <v>12</v>
      </c>
      <c r="V213" t="str">
        <f t="shared" si="21"/>
        <v>e1 10000 100 1 1 12</v>
      </c>
      <c r="W213" s="6">
        <f>'pivot times'!F19</f>
        <v>0</v>
      </c>
      <c r="X213" s="6">
        <f>'pivot times'!G19</f>
        <v>0</v>
      </c>
    </row>
    <row r="214" spans="21:24" x14ac:dyDescent="0.25">
      <c r="U214">
        <v>13</v>
      </c>
      <c r="V214" t="str">
        <f t="shared" si="21"/>
        <v>e1 10000 100 1 1 13</v>
      </c>
      <c r="W214" s="6">
        <f>'pivot times'!F20</f>
        <v>0</v>
      </c>
      <c r="X214" s="6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6">
        <f>'pivot times'!F21</f>
        <v>0</v>
      </c>
      <c r="X215" s="6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6">
        <f>'pivot times'!F22</f>
        <v>0</v>
      </c>
      <c r="X216" s="6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6">
        <f>'pivot times'!F23</f>
        <v>0</v>
      </c>
      <c r="X217" s="6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6">
        <f>'pivot times'!F24</f>
        <v>0</v>
      </c>
      <c r="X218" s="6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6">
        <f>'pivot times'!F25</f>
        <v>0</v>
      </c>
      <c r="X219" s="6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6">
        <f>'pivot times'!F26</f>
        <v>0</v>
      </c>
      <c r="X220" s="6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6">
        <f>'pivot times'!F27</f>
        <v>0</v>
      </c>
      <c r="X221" s="6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6">
        <f>'pivot times'!F28</f>
        <v>0</v>
      </c>
      <c r="X222" s="6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6">
        <f>'pivot times'!F29</f>
        <v>0</v>
      </c>
      <c r="X223" s="6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6">
        <f>'pivot times'!F30</f>
        <v>0</v>
      </c>
      <c r="X224" s="6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6">
        <f>'pivot times'!F31</f>
        <v>0</v>
      </c>
      <c r="X225" s="6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6">
        <f>'pivot times'!F32</f>
        <v>0</v>
      </c>
      <c r="X226" s="6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6">
        <f>'pivot times'!F33</f>
        <v>0</v>
      </c>
      <c r="X227" s="6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6">
        <f>'pivot times'!F34</f>
        <v>0</v>
      </c>
      <c r="X228" s="6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6">
        <f>'pivot times'!F35</f>
        <v>0</v>
      </c>
      <c r="X229" s="6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6">
        <f>'pivot times'!F36</f>
        <v>0</v>
      </c>
      <c r="X230" s="6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6">
        <f>'pivot times'!F37</f>
        <v>0</v>
      </c>
      <c r="X231" s="6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6">
        <f>'pivot times'!F38</f>
        <v>0</v>
      </c>
      <c r="X232" s="6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6">
        <f>'pivot times'!F39</f>
        <v>0</v>
      </c>
      <c r="X233" s="6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6">
        <f>'pivot times'!F40</f>
        <v>0</v>
      </c>
      <c r="X234" s="6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6">
        <f>'pivot times'!F41</f>
        <v>0</v>
      </c>
      <c r="X235" s="6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6">
        <f>'pivot times'!F42</f>
        <v>0</v>
      </c>
      <c r="X236" s="6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6">
        <f>'pivot times'!F43</f>
        <v>0</v>
      </c>
      <c r="X237" s="6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6">
        <f>'pivot times'!F44</f>
        <v>0</v>
      </c>
      <c r="X238" s="6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6">
        <f>'pivot times'!F45</f>
        <v>0</v>
      </c>
      <c r="X239" s="6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6">
        <f>'pivot times'!F46</f>
        <v>0</v>
      </c>
      <c r="X240" s="6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6">
        <f>'pivot times'!F47</f>
        <v>0</v>
      </c>
      <c r="X241" s="6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6">
        <f>'pivot times'!F48</f>
        <v>0</v>
      </c>
      <c r="X242" s="6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6">
        <f>'pivot times'!F49</f>
        <v>0</v>
      </c>
      <c r="X243" s="6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6">
        <f>'pivot times'!F50</f>
        <v>0</v>
      </c>
      <c r="X244" s="6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6">
        <f>'pivot times'!F51</f>
        <v>0</v>
      </c>
      <c r="X245" s="6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6">
        <f>'pivot times'!F52</f>
        <v>0</v>
      </c>
      <c r="X246" s="6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6">
        <f>'pivot times'!F53</f>
        <v>0</v>
      </c>
      <c r="X247" s="6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6">
        <f>'pivot times'!F54</f>
        <v>0</v>
      </c>
      <c r="X248" s="6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6">
        <f>'pivot times'!F55</f>
        <v>0</v>
      </c>
      <c r="X249" s="6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6">
        <f>'pivot times'!F56</f>
        <v>0</v>
      </c>
      <c r="X250" s="6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6">
        <f>'pivot times'!F57</f>
        <v>0</v>
      </c>
      <c r="X251" s="6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6">
        <f>'pivot times'!F58</f>
        <v>0</v>
      </c>
      <c r="X252" s="6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6">
        <f>'pivot times'!F59</f>
        <v>0</v>
      </c>
      <c r="X253" s="6">
        <f>'pivot times'!G59</f>
        <v>0</v>
      </c>
      <c r="Z253" s="4" t="s">
        <v>33</v>
      </c>
    </row>
    <row r="254" spans="21:26" x14ac:dyDescent="0.25">
      <c r="U254">
        <v>53</v>
      </c>
      <c r="V254" t="str">
        <f t="shared" si="21"/>
        <v>e1 10000 100 1 1 53</v>
      </c>
      <c r="W254" s="6">
        <f>'pivot times'!F60</f>
        <v>0</v>
      </c>
      <c r="X254" s="6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6">
        <f>'pivot times'!F61</f>
        <v>0</v>
      </c>
      <c r="X255" s="6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6">
        <f>'pivot times'!F62</f>
        <v>0</v>
      </c>
      <c r="X256" s="6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6">
        <f>'pivot times'!F63</f>
        <v>0</v>
      </c>
      <c r="X257" s="6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6">
        <f>'pivot times'!F64</f>
        <v>0</v>
      </c>
      <c r="X258" s="6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6">
        <f>'pivot times'!F65</f>
        <v>0</v>
      </c>
      <c r="X259" s="6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6">
        <f>'pivot times'!F66</f>
        <v>0</v>
      </c>
      <c r="X260" s="6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6">
        <f>'pivot times'!F67</f>
        <v>0</v>
      </c>
      <c r="X261" s="6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6">
        <f>'pivot times'!F68</f>
        <v>0</v>
      </c>
      <c r="X262" s="6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6">
        <f>'pivot times'!F69</f>
        <v>0</v>
      </c>
      <c r="X263" s="6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6">
        <f>'pivot times'!F70</f>
        <v>0</v>
      </c>
      <c r="X264" s="6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6">
        <f>'pivot times'!F71</f>
        <v>0</v>
      </c>
      <c r="X265" s="6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6">
        <f>'pivot times'!H8</f>
        <v>0</v>
      </c>
      <c r="X266" s="6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6">
        <f>'pivot times'!H9</f>
        <v>0</v>
      </c>
      <c r="X267" s="6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6">
        <f>'pivot times'!H10</f>
        <v>0</v>
      </c>
      <c r="X268" s="6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6">
        <f>'pivot times'!H11</f>
        <v>0</v>
      </c>
      <c r="X269" s="6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6">
        <f>'pivot times'!H12</f>
        <v>0</v>
      </c>
      <c r="X270" s="6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6">
        <f>'pivot times'!H13</f>
        <v>0</v>
      </c>
      <c r="X271" s="6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6">
        <f>'pivot times'!H14</f>
        <v>0</v>
      </c>
      <c r="X272" s="6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6">
        <f>'pivot times'!H15</f>
        <v>0</v>
      </c>
      <c r="X273" s="6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6">
        <f>'pivot times'!H16</f>
        <v>0</v>
      </c>
      <c r="X274" s="6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6">
        <f>'pivot times'!H17</f>
        <v>0</v>
      </c>
      <c r="X275" s="6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6">
        <f>'pivot times'!H18</f>
        <v>0</v>
      </c>
      <c r="X276" s="6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6">
        <f>'pivot times'!H19</f>
        <v>0</v>
      </c>
      <c r="X277" s="6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6">
        <f>'pivot times'!H20</f>
        <v>0</v>
      </c>
      <c r="X278" s="6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6">
        <f>'pivot times'!H21</f>
        <v>0</v>
      </c>
      <c r="X279" s="6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6">
        <f>'pivot times'!H22</f>
        <v>0</v>
      </c>
      <c r="X280" s="6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6">
        <f>'pivot times'!H23</f>
        <v>0</v>
      </c>
      <c r="X281" s="6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6">
        <f>'pivot times'!H24</f>
        <v>0</v>
      </c>
      <c r="X282" s="6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6">
        <f>'pivot times'!H25</f>
        <v>0</v>
      </c>
      <c r="X283" s="6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6">
        <f>'pivot times'!H26</f>
        <v>0</v>
      </c>
      <c r="X284" s="6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6">
        <f>'pivot times'!H27</f>
        <v>0</v>
      </c>
      <c r="X285" s="6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6">
        <f>'pivot times'!H28</f>
        <v>0</v>
      </c>
      <c r="X286" s="6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6">
        <f>'pivot times'!H29</f>
        <v>0</v>
      </c>
      <c r="X287" s="6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6">
        <f>'pivot times'!H30</f>
        <v>0</v>
      </c>
      <c r="X288" s="6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6">
        <f>'pivot times'!H31</f>
        <v>0</v>
      </c>
      <c r="X289" s="6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6">
        <f>'pivot times'!H32</f>
        <v>0</v>
      </c>
      <c r="X290" s="6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6">
        <f>'pivot times'!H33</f>
        <v>0</v>
      </c>
      <c r="X291" s="6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6">
        <f>'pivot times'!H34</f>
        <v>0</v>
      </c>
      <c r="X292" s="6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6">
        <f>'pivot times'!H35</f>
        <v>0</v>
      </c>
      <c r="X293" s="6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6">
        <f>'pivot times'!H36</f>
        <v>0</v>
      </c>
      <c r="X294" s="6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6">
        <f>'pivot times'!H37</f>
        <v>0</v>
      </c>
      <c r="X295" s="6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6">
        <f>'pivot times'!H38</f>
        <v>0</v>
      </c>
      <c r="X296" s="6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6">
        <f>'pivot times'!H39</f>
        <v>0</v>
      </c>
      <c r="X297" s="6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6">
        <f>'pivot times'!H40</f>
        <v>0</v>
      </c>
      <c r="X298" s="6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6">
        <f>'pivot times'!H41</f>
        <v>0</v>
      </c>
      <c r="X299" s="6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6">
        <f>'pivot times'!H42</f>
        <v>0</v>
      </c>
      <c r="X300" s="6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6">
        <f>'pivot times'!H43</f>
        <v>0</v>
      </c>
      <c r="X301" s="6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6">
        <f>'pivot times'!H44</f>
        <v>0</v>
      </c>
      <c r="X302" s="6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6">
        <f>'pivot times'!H45</f>
        <v>0</v>
      </c>
      <c r="X303" s="6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6">
        <f>'pivot times'!H46</f>
        <v>0</v>
      </c>
      <c r="X304" s="6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6">
        <f>'pivot times'!H47</f>
        <v>0</v>
      </c>
      <c r="X305" s="6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6">
        <f>'pivot times'!H48</f>
        <v>0</v>
      </c>
      <c r="X306" s="6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6">
        <f>'pivot times'!H49</f>
        <v>0</v>
      </c>
      <c r="X307" s="6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6">
        <f>'pivot times'!H50</f>
        <v>0</v>
      </c>
      <c r="X308" s="6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6">
        <f>'pivot times'!H51</f>
        <v>0</v>
      </c>
      <c r="X309" s="6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6">
        <f>'pivot times'!H52</f>
        <v>0</v>
      </c>
      <c r="X310" s="6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6">
        <f>'pivot times'!H53</f>
        <v>0</v>
      </c>
      <c r="X311" s="6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6">
        <f>'pivot times'!H54</f>
        <v>0</v>
      </c>
      <c r="X312" s="6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6">
        <f>'pivot times'!H55</f>
        <v>0</v>
      </c>
      <c r="X313" s="6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6">
        <f>'pivot times'!H56</f>
        <v>0</v>
      </c>
      <c r="X314" s="6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6">
        <f>'pivot times'!H57</f>
        <v>0</v>
      </c>
      <c r="X315" s="6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6">
        <f>'pivot times'!H58</f>
        <v>0</v>
      </c>
      <c r="X316" s="6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6">
        <f>'pivot times'!H59</f>
        <v>0</v>
      </c>
      <c r="X317" s="6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6">
        <f>'pivot times'!H60</f>
        <v>0</v>
      </c>
      <c r="X318" s="6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6">
        <f>'pivot times'!H61</f>
        <v>0</v>
      </c>
      <c r="X319" s="6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6">
        <f>'pivot times'!H62</f>
        <v>0</v>
      </c>
      <c r="X320" s="6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6">
        <f>'pivot times'!H63</f>
        <v>0</v>
      </c>
      <c r="X321" s="6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6">
        <f>'pivot times'!H64</f>
        <v>0</v>
      </c>
      <c r="X322" s="6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6">
        <f>'pivot times'!H65</f>
        <v>0</v>
      </c>
      <c r="X323" s="6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6">
        <f>'pivot times'!H66</f>
        <v>0</v>
      </c>
      <c r="X324" s="6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6">
        <f>'pivot times'!H67</f>
        <v>0</v>
      </c>
      <c r="X325" s="6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6">
        <f>'pivot times'!H68</f>
        <v>0</v>
      </c>
      <c r="X326" s="6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6">
        <f>'pivot times'!H69</f>
        <v>0</v>
      </c>
      <c r="X327" s="6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6">
        <f>'pivot times'!H70</f>
        <v>0</v>
      </c>
      <c r="X328" s="6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6">
        <f>'pivot times'!H71</f>
        <v>0</v>
      </c>
      <c r="X329" s="6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6">
        <f>'pivot times'!J8</f>
        <v>0</v>
      </c>
      <c r="X330" s="6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6">
        <f>'pivot times'!J9</f>
        <v>0</v>
      </c>
      <c r="X331" s="6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6">
        <f>'pivot times'!J10</f>
        <v>0</v>
      </c>
      <c r="X332" s="6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6">
        <f>'pivot times'!J11</f>
        <v>0</v>
      </c>
      <c r="X333" s="6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6">
        <f>'pivot times'!J12</f>
        <v>0</v>
      </c>
      <c r="X334" s="6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6">
        <f>'pivot times'!J13</f>
        <v>0</v>
      </c>
      <c r="X335" s="6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6">
        <f>'pivot times'!J14</f>
        <v>0</v>
      </c>
      <c r="X336" s="6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6">
        <f>'pivot times'!J15</f>
        <v>0</v>
      </c>
      <c r="X337" s="6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6">
        <f>'pivot times'!J16</f>
        <v>0</v>
      </c>
      <c r="X338" s="6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6">
        <f>'pivot times'!J17</f>
        <v>0</v>
      </c>
      <c r="X339" s="6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6">
        <f>'pivot times'!J18</f>
        <v>0</v>
      </c>
      <c r="X340" s="6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6">
        <f>'pivot times'!J19</f>
        <v>0</v>
      </c>
      <c r="X341" s="6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6">
        <f>'pivot times'!J20</f>
        <v>0</v>
      </c>
      <c r="X342" s="6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6">
        <f>'pivot times'!J21</f>
        <v>0</v>
      </c>
      <c r="X343" s="6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6">
        <f>'pivot times'!J22</f>
        <v>0</v>
      </c>
      <c r="X344" s="6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6">
        <f>'pivot times'!J23</f>
        <v>0</v>
      </c>
      <c r="X345" s="6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6">
        <f>'pivot times'!J24</f>
        <v>0</v>
      </c>
      <c r="X346" s="6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6">
        <f>'pivot times'!J25</f>
        <v>0</v>
      </c>
      <c r="X347" s="6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6">
        <f>'pivot times'!J26</f>
        <v>0</v>
      </c>
      <c r="X348" s="6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6">
        <f>'pivot times'!J27</f>
        <v>0</v>
      </c>
      <c r="X349" s="6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6">
        <f>'pivot times'!J28</f>
        <v>0</v>
      </c>
      <c r="X350" s="6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6">
        <f>'pivot times'!J29</f>
        <v>0</v>
      </c>
      <c r="X351" s="6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6">
        <f>'pivot times'!J30</f>
        <v>0</v>
      </c>
      <c r="X352" s="6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6">
        <f>'pivot times'!J31</f>
        <v>0</v>
      </c>
      <c r="X353" s="6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6">
        <f>'pivot times'!J32</f>
        <v>0</v>
      </c>
      <c r="X354" s="6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6">
        <f>'pivot times'!J33</f>
        <v>0</v>
      </c>
      <c r="X355" s="6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6">
        <f>'pivot times'!J34</f>
        <v>0</v>
      </c>
      <c r="X356" s="6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6">
        <f>'pivot times'!J35</f>
        <v>0</v>
      </c>
      <c r="X357" s="6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6">
        <f>'pivot times'!J36</f>
        <v>0</v>
      </c>
      <c r="X358" s="6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6">
        <f>'pivot times'!J37</f>
        <v>0</v>
      </c>
      <c r="X359" s="6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6">
        <f>'pivot times'!J38</f>
        <v>0</v>
      </c>
      <c r="X360" s="6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6">
        <f>'pivot times'!J39</f>
        <v>0</v>
      </c>
      <c r="X361" s="6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6">
        <f>'pivot times'!J40</f>
        <v>0</v>
      </c>
      <c r="X362" s="6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6">
        <f>'pivot times'!J41</f>
        <v>0</v>
      </c>
      <c r="X363" s="6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6">
        <f>'pivot times'!J42</f>
        <v>0</v>
      </c>
      <c r="X364" s="6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6">
        <f>'pivot times'!J43</f>
        <v>0</v>
      </c>
      <c r="X365" s="6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6">
        <f>'pivot times'!J44</f>
        <v>0</v>
      </c>
      <c r="X366" s="6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6">
        <f>'pivot times'!J45</f>
        <v>0</v>
      </c>
      <c r="X367" s="6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6">
        <f>'pivot times'!J46</f>
        <v>0</v>
      </c>
      <c r="X368" s="6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6">
        <f>'pivot times'!J47</f>
        <v>0</v>
      </c>
      <c r="X369" s="6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6">
        <f>'pivot times'!J48</f>
        <v>0</v>
      </c>
      <c r="X370" s="6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6">
        <f>'pivot times'!J49</f>
        <v>0</v>
      </c>
      <c r="X371" s="6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6">
        <f>'pivot times'!J50</f>
        <v>0</v>
      </c>
      <c r="X372" s="6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6">
        <f>'pivot times'!J51</f>
        <v>0</v>
      </c>
      <c r="X373" s="6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6">
        <f>'pivot times'!J52</f>
        <v>0</v>
      </c>
      <c r="X374" s="6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6">
        <f>'pivot times'!J53</f>
        <v>0</v>
      </c>
      <c r="X375" s="6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6">
        <f>'pivot times'!J54</f>
        <v>0</v>
      </c>
      <c r="X376" s="6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6">
        <f>'pivot times'!J55</f>
        <v>0</v>
      </c>
      <c r="X377" s="6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6">
        <f>'pivot times'!J56</f>
        <v>0</v>
      </c>
      <c r="X378" s="6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6">
        <f>'pivot times'!J57</f>
        <v>0</v>
      </c>
      <c r="X379" s="6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6">
        <f>'pivot times'!J58</f>
        <v>0</v>
      </c>
      <c r="X380" s="6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6">
        <f>'pivot times'!J59</f>
        <v>0</v>
      </c>
      <c r="X381" s="6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6">
        <f>'pivot times'!J60</f>
        <v>0</v>
      </c>
      <c r="X382" s="6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6">
        <f>'pivot times'!J61</f>
        <v>0</v>
      </c>
      <c r="X383" s="6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6">
        <f>'pivot times'!J62</f>
        <v>0</v>
      </c>
      <c r="X384" s="6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6">
        <f>'pivot times'!J63</f>
        <v>0</v>
      </c>
      <c r="X385" s="6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6">
        <f>'pivot times'!J64</f>
        <v>0</v>
      </c>
      <c r="X386" s="6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6">
        <f>'pivot times'!J65</f>
        <v>0</v>
      </c>
      <c r="X387" s="6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6">
        <f>'pivot times'!J66</f>
        <v>0</v>
      </c>
      <c r="X388" s="6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6">
        <f>'pivot times'!J67</f>
        <v>0</v>
      </c>
      <c r="X389" s="6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6">
        <f>'pivot times'!J68</f>
        <v>0</v>
      </c>
      <c r="X390" s="6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6">
        <f>'pivot times'!J69</f>
        <v>0</v>
      </c>
      <c r="X391" s="6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6">
        <f>'pivot times'!J70</f>
        <v>0</v>
      </c>
      <c r="X392" s="6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6">
        <f>'pivot times'!J71</f>
        <v>0</v>
      </c>
      <c r="X393" s="6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6">
        <f>'pivot times'!L8</f>
        <v>0</v>
      </c>
      <c r="X394" s="6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6">
        <f>'pivot times'!L9</f>
        <v>0</v>
      </c>
      <c r="X395" s="6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6">
        <f>'pivot times'!L10</f>
        <v>0</v>
      </c>
      <c r="X396" s="6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6">
        <f>'pivot times'!L11</f>
        <v>0</v>
      </c>
      <c r="X397" s="6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6">
        <f>'pivot times'!L12</f>
        <v>0</v>
      </c>
      <c r="X398" s="6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6">
        <f>'pivot times'!L13</f>
        <v>0</v>
      </c>
      <c r="X399" s="6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6">
        <f>'pivot times'!L14</f>
        <v>0</v>
      </c>
      <c r="X400" s="6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6">
        <f>'pivot times'!L15</f>
        <v>0</v>
      </c>
      <c r="X401" s="6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6">
        <f>'pivot times'!L16</f>
        <v>0</v>
      </c>
      <c r="X402" s="6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6">
        <f>'pivot times'!L17</f>
        <v>0</v>
      </c>
      <c r="X403" s="6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6">
        <f>'pivot times'!L18</f>
        <v>0</v>
      </c>
      <c r="X404" s="6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6">
        <f>'pivot times'!L19</f>
        <v>0</v>
      </c>
      <c r="X405" s="6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6">
        <f>'pivot times'!L20</f>
        <v>0</v>
      </c>
      <c r="X406" s="6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6">
        <f>'pivot times'!L21</f>
        <v>0</v>
      </c>
      <c r="X407" s="6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6">
        <f>'pivot times'!L22</f>
        <v>0</v>
      </c>
      <c r="X408" s="6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6">
        <f>'pivot times'!L23</f>
        <v>0</v>
      </c>
      <c r="X409" s="6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6">
        <f>'pivot times'!L24</f>
        <v>0</v>
      </c>
      <c r="X410" s="6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6">
        <f>'pivot times'!L25</f>
        <v>0</v>
      </c>
      <c r="X411" s="6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6">
        <f>'pivot times'!L26</f>
        <v>0</v>
      </c>
      <c r="X412" s="6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6">
        <f>'pivot times'!L27</f>
        <v>0</v>
      </c>
      <c r="X413" s="6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6">
        <f>'pivot times'!L28</f>
        <v>0</v>
      </c>
      <c r="X414" s="6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6">
        <f>'pivot times'!L29</f>
        <v>0</v>
      </c>
      <c r="X415" s="6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6">
        <f>'pivot times'!L30</f>
        <v>0</v>
      </c>
      <c r="X416" s="6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6">
        <f>'pivot times'!L31</f>
        <v>0</v>
      </c>
      <c r="X417" s="6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6">
        <f>'pivot times'!L32</f>
        <v>0</v>
      </c>
      <c r="X418" s="6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6">
        <f>'pivot times'!L33</f>
        <v>0</v>
      </c>
      <c r="X419" s="6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6">
        <f>'pivot times'!L34</f>
        <v>0</v>
      </c>
      <c r="X420" s="6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6">
        <f>'pivot times'!L35</f>
        <v>0</v>
      </c>
      <c r="X421" s="6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6">
        <f>'pivot times'!L36</f>
        <v>0</v>
      </c>
      <c r="X422" s="6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6">
        <f>'pivot times'!L37</f>
        <v>0</v>
      </c>
      <c r="X423" s="6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6">
        <f>'pivot times'!L38</f>
        <v>0</v>
      </c>
      <c r="X424" s="6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6">
        <f>'pivot times'!L39</f>
        <v>0</v>
      </c>
      <c r="X425" s="6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6">
        <f>'pivot times'!L40</f>
        <v>0</v>
      </c>
      <c r="X426" s="6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6">
        <f>'pivot times'!L41</f>
        <v>0</v>
      </c>
      <c r="X427" s="6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6">
        <f>'pivot times'!L42</f>
        <v>0</v>
      </c>
      <c r="X428" s="6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6">
        <f>'pivot times'!L43</f>
        <v>0</v>
      </c>
      <c r="X429" s="6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6">
        <f>'pivot times'!L44</f>
        <v>0</v>
      </c>
      <c r="X430" s="6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6">
        <f>'pivot times'!L45</f>
        <v>0</v>
      </c>
      <c r="X431" s="6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6">
        <f>'pivot times'!L46</f>
        <v>0</v>
      </c>
      <c r="X432" s="6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6">
        <f>'pivot times'!L47</f>
        <v>0</v>
      </c>
      <c r="X433" s="6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6">
        <f>'pivot times'!L48</f>
        <v>0</v>
      </c>
      <c r="X434" s="6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6">
        <f>'pivot times'!L49</f>
        <v>0</v>
      </c>
      <c r="X435" s="6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6">
        <f>'pivot times'!L50</f>
        <v>0</v>
      </c>
      <c r="X436" s="6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6">
        <f>'pivot times'!L51</f>
        <v>0</v>
      </c>
      <c r="X437" s="6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6">
        <f>'pivot times'!L52</f>
        <v>0</v>
      </c>
      <c r="X438" s="6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6">
        <f>'pivot times'!L53</f>
        <v>0</v>
      </c>
      <c r="X439" s="6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6">
        <f>'pivot times'!L54</f>
        <v>0</v>
      </c>
      <c r="X440" s="6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6">
        <f>'pivot times'!L55</f>
        <v>0</v>
      </c>
      <c r="X441" s="6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6">
        <f>'pivot times'!L56</f>
        <v>0</v>
      </c>
      <c r="X442" s="6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6">
        <f>'pivot times'!L57</f>
        <v>0</v>
      </c>
      <c r="X443" s="6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6">
        <f>'pivot times'!L58</f>
        <v>0</v>
      </c>
      <c r="X444" s="6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6">
        <f>'pivot times'!L59</f>
        <v>0</v>
      </c>
      <c r="X445" s="6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6">
        <f>'pivot times'!L60</f>
        <v>0</v>
      </c>
      <c r="X446" s="6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6">
        <f>'pivot times'!L61</f>
        <v>0</v>
      </c>
      <c r="X447" s="6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6">
        <f>'pivot times'!L62</f>
        <v>0</v>
      </c>
      <c r="X448" s="6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6">
        <f>'pivot times'!L63</f>
        <v>0</v>
      </c>
      <c r="X449" s="6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6">
        <f>'pivot times'!L64</f>
        <v>0</v>
      </c>
      <c r="X450" s="6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6">
        <f>'pivot times'!L65</f>
        <v>0</v>
      </c>
      <c r="X451" s="6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6">
        <f>'pivot times'!L66</f>
        <v>0</v>
      </c>
      <c r="X452" s="6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6">
        <f>'pivot times'!L67</f>
        <v>0</v>
      </c>
      <c r="X453" s="6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6">
        <f>'pivot times'!L68</f>
        <v>0</v>
      </c>
      <c r="X454" s="6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6">
        <f>'pivot times'!L69</f>
        <v>0</v>
      </c>
      <c r="X455" s="6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6">
        <f>'pivot times'!L70</f>
        <v>0</v>
      </c>
      <c r="X456" s="6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6">
        <f>'pivot times'!L71</f>
        <v>0</v>
      </c>
      <c r="X457" s="6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6">
        <f>'pivot times'!N8</f>
        <v>0</v>
      </c>
      <c r="X458" s="6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6">
        <f>'pivot times'!N9</f>
        <v>0</v>
      </c>
      <c r="X459" s="6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6">
        <f>'pivot times'!N10</f>
        <v>0</v>
      </c>
      <c r="X460" s="6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6">
        <f>'pivot times'!N11</f>
        <v>0</v>
      </c>
      <c r="X461" s="6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6">
        <f>'pivot times'!N12</f>
        <v>0</v>
      </c>
      <c r="X462" s="6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6">
        <f>'pivot times'!N13</f>
        <v>0</v>
      </c>
      <c r="X463" s="6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6">
        <f>'pivot times'!N14</f>
        <v>0</v>
      </c>
      <c r="X464" s="6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6">
        <f>'pivot times'!N15</f>
        <v>0</v>
      </c>
      <c r="X465" s="6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6">
        <f>'pivot times'!N16</f>
        <v>0</v>
      </c>
      <c r="X466" s="6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6">
        <f>'pivot times'!N17</f>
        <v>0</v>
      </c>
      <c r="X467" s="6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6">
        <f>'pivot times'!N18</f>
        <v>0</v>
      </c>
      <c r="X468" s="6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6">
        <f>'pivot times'!N19</f>
        <v>0</v>
      </c>
      <c r="X469" s="6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6">
        <f>'pivot times'!N20</f>
        <v>0</v>
      </c>
      <c r="X470" s="6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6">
        <f>'pivot times'!N21</f>
        <v>0</v>
      </c>
      <c r="X471" s="6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6">
        <f>'pivot times'!N22</f>
        <v>0</v>
      </c>
      <c r="X472" s="6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6">
        <f>'pivot times'!N23</f>
        <v>0</v>
      </c>
      <c r="X473" s="6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6">
        <f>'pivot times'!N24</f>
        <v>0</v>
      </c>
      <c r="X474" s="6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6">
        <f>'pivot times'!N25</f>
        <v>0</v>
      </c>
      <c r="X475" s="6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6">
        <f>'pivot times'!N26</f>
        <v>0</v>
      </c>
      <c r="X476" s="6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6">
        <f>'pivot times'!N27</f>
        <v>0</v>
      </c>
      <c r="X477" s="6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6">
        <f>'pivot times'!N28</f>
        <v>0</v>
      </c>
      <c r="X478" s="6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6">
        <f>'pivot times'!N29</f>
        <v>0</v>
      </c>
      <c r="X479" s="6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6">
        <f>'pivot times'!N30</f>
        <v>0</v>
      </c>
      <c r="X480" s="6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6">
        <f>'pivot times'!N31</f>
        <v>0</v>
      </c>
      <c r="X481" s="6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6">
        <f>'pivot times'!N32</f>
        <v>0</v>
      </c>
      <c r="X482" s="6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6">
        <f>'pivot times'!N33</f>
        <v>0</v>
      </c>
      <c r="X483" s="6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6">
        <f>'pivot times'!N34</f>
        <v>0</v>
      </c>
      <c r="X484" s="6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6">
        <f>'pivot times'!N35</f>
        <v>0</v>
      </c>
      <c r="X485" s="6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6">
        <f>'pivot times'!N36</f>
        <v>0</v>
      </c>
      <c r="X486" s="6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6">
        <f>'pivot times'!N37</f>
        <v>0</v>
      </c>
      <c r="X487" s="6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6">
        <f>'pivot times'!N38</f>
        <v>0</v>
      </c>
      <c r="X488" s="6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6">
        <f>'pivot times'!N39</f>
        <v>0</v>
      </c>
      <c r="X489" s="6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6">
        <f>'pivot times'!N40</f>
        <v>0</v>
      </c>
      <c r="X490" s="6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6">
        <f>'pivot times'!N41</f>
        <v>0</v>
      </c>
      <c r="X491" s="6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6">
        <f>'pivot times'!N42</f>
        <v>0</v>
      </c>
      <c r="X492" s="6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6">
        <f>'pivot times'!N43</f>
        <v>0</v>
      </c>
      <c r="X493" s="6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6">
        <f>'pivot times'!N44</f>
        <v>0</v>
      </c>
      <c r="X494" s="6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6">
        <f>'pivot times'!N45</f>
        <v>0</v>
      </c>
      <c r="X495" s="6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6">
        <f>'pivot times'!N46</f>
        <v>0</v>
      </c>
      <c r="X496" s="6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6">
        <f>'pivot times'!N47</f>
        <v>0</v>
      </c>
      <c r="X497" s="6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6">
        <f>'pivot times'!N48</f>
        <v>0</v>
      </c>
      <c r="X498" s="6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6">
        <f>'pivot times'!N49</f>
        <v>0</v>
      </c>
      <c r="X499" s="6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6">
        <f>'pivot times'!N50</f>
        <v>0</v>
      </c>
      <c r="X500" s="6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6">
        <f>'pivot times'!N51</f>
        <v>0</v>
      </c>
      <c r="X501" s="6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6">
        <f>'pivot times'!N52</f>
        <v>0</v>
      </c>
      <c r="X502" s="6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6">
        <f>'pivot times'!N53</f>
        <v>0</v>
      </c>
      <c r="X503" s="6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6">
        <f>'pivot times'!N54</f>
        <v>0</v>
      </c>
      <c r="X504" s="6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6">
        <f>'pivot times'!N55</f>
        <v>0</v>
      </c>
      <c r="X505" s="6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6">
        <f>'pivot times'!N56</f>
        <v>0</v>
      </c>
      <c r="X506" s="6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6">
        <f>'pivot times'!N57</f>
        <v>0</v>
      </c>
      <c r="X507" s="6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6">
        <f>'pivot times'!N58</f>
        <v>0</v>
      </c>
      <c r="X508" s="6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6">
        <f>'pivot times'!N59</f>
        <v>0</v>
      </c>
      <c r="X509" s="6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6">
        <f>'pivot times'!N60</f>
        <v>0</v>
      </c>
      <c r="X510" s="6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6">
        <f>'pivot times'!N61</f>
        <v>0</v>
      </c>
      <c r="X511" s="6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6">
        <f>'pivot times'!N62</f>
        <v>0</v>
      </c>
      <c r="X512" s="6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6">
        <f>'pivot times'!N63</f>
        <v>0</v>
      </c>
      <c r="X513" s="6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6">
        <f>'pivot times'!N64</f>
        <v>0</v>
      </c>
      <c r="X514" s="6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6">
        <f>'pivot times'!N65</f>
        <v>0</v>
      </c>
      <c r="X515" s="6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6">
        <f>'pivot times'!N66</f>
        <v>0</v>
      </c>
      <c r="X516" s="6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6">
        <f>'pivot times'!N67</f>
        <v>0</v>
      </c>
      <c r="X517" s="6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6">
        <f>'pivot times'!N68</f>
        <v>0</v>
      </c>
      <c r="X518" s="6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6">
        <f>'pivot times'!N69</f>
        <v>0</v>
      </c>
      <c r="X519" s="6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6">
        <f>'pivot times'!N70</f>
        <v>0</v>
      </c>
      <c r="X520" s="6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6">
        <f>'pivot times'!N71</f>
        <v>0</v>
      </c>
      <c r="X521" s="6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6">
        <f>'pivot times'!P8</f>
        <v>0</v>
      </c>
      <c r="X522" s="6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6">
        <f>'pivot times'!P9</f>
        <v>0</v>
      </c>
      <c r="X523" s="6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6">
        <f>'pivot times'!P10</f>
        <v>0</v>
      </c>
      <c r="X524" s="6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6">
        <f>'pivot times'!P11</f>
        <v>0</v>
      </c>
      <c r="X525" s="6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6">
        <f>'pivot times'!P12</f>
        <v>0</v>
      </c>
      <c r="X526" s="6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6">
        <f>'pivot times'!P13</f>
        <v>0</v>
      </c>
      <c r="X527" s="6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6">
        <f>'pivot times'!P14</f>
        <v>0</v>
      </c>
      <c r="X528" s="6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6">
        <f>'pivot times'!P15</f>
        <v>0</v>
      </c>
      <c r="X529" s="6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6">
        <f>'pivot times'!P16</f>
        <v>0</v>
      </c>
      <c r="X530" s="6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6">
        <f>'pivot times'!P17</f>
        <v>0</v>
      </c>
      <c r="X531" s="6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6">
        <f>'pivot times'!P18</f>
        <v>0</v>
      </c>
      <c r="X532" s="6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6">
        <f>'pivot times'!P19</f>
        <v>0</v>
      </c>
      <c r="X533" s="6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6">
        <f>'pivot times'!P20</f>
        <v>0</v>
      </c>
      <c r="X534" s="6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6">
        <f>'pivot times'!P21</f>
        <v>0</v>
      </c>
      <c r="X535" s="6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6">
        <f>'pivot times'!P22</f>
        <v>0</v>
      </c>
      <c r="X536" s="6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6">
        <f>'pivot times'!P23</f>
        <v>0</v>
      </c>
      <c r="X537" s="6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6">
        <f>'pivot times'!P24</f>
        <v>0</v>
      </c>
      <c r="X538" s="6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6">
        <f>'pivot times'!P25</f>
        <v>0</v>
      </c>
      <c r="X539" s="6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6">
        <f>'pivot times'!P26</f>
        <v>0</v>
      </c>
      <c r="X540" s="6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6">
        <f>'pivot times'!P27</f>
        <v>0</v>
      </c>
      <c r="X541" s="6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6">
        <f>'pivot times'!P28</f>
        <v>0</v>
      </c>
      <c r="X542" s="6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6">
        <f>'pivot times'!P29</f>
        <v>0</v>
      </c>
      <c r="X543" s="6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6">
        <f>'pivot times'!P30</f>
        <v>0</v>
      </c>
      <c r="X544" s="6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6">
        <f>'pivot times'!P31</f>
        <v>0</v>
      </c>
      <c r="X545" s="6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6">
        <f>'pivot times'!P32</f>
        <v>0</v>
      </c>
      <c r="X546" s="6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6">
        <f>'pivot times'!P33</f>
        <v>0</v>
      </c>
      <c r="X547" s="6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6">
        <f>'pivot times'!P34</f>
        <v>0</v>
      </c>
      <c r="X548" s="6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6">
        <f>'pivot times'!P35</f>
        <v>0</v>
      </c>
      <c r="X549" s="6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6">
        <f>'pivot times'!P36</f>
        <v>0</v>
      </c>
      <c r="X550" s="6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6">
        <f>'pivot times'!P37</f>
        <v>0</v>
      </c>
      <c r="X551" s="6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6">
        <f>'pivot times'!P38</f>
        <v>0</v>
      </c>
      <c r="X552" s="6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6">
        <f>'pivot times'!P39</f>
        <v>0</v>
      </c>
      <c r="X553" s="6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6">
        <f>'pivot times'!P40</f>
        <v>0</v>
      </c>
      <c r="X554" s="6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6">
        <f>'pivot times'!P41</f>
        <v>0</v>
      </c>
      <c r="X555" s="6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6">
        <f>'pivot times'!P42</f>
        <v>0</v>
      </c>
      <c r="X556" s="6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6">
        <f>'pivot times'!P43</f>
        <v>0</v>
      </c>
      <c r="X557" s="6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6">
        <f>'pivot times'!P44</f>
        <v>0</v>
      </c>
      <c r="X558" s="6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6">
        <f>'pivot times'!P45</f>
        <v>0</v>
      </c>
      <c r="X559" s="6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6">
        <f>'pivot times'!P46</f>
        <v>0</v>
      </c>
      <c r="X560" s="6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6">
        <f>'pivot times'!P47</f>
        <v>0</v>
      </c>
      <c r="X561" s="6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6">
        <f>'pivot times'!P48</f>
        <v>0</v>
      </c>
      <c r="X562" s="6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6">
        <f>'pivot times'!P49</f>
        <v>0</v>
      </c>
      <c r="X563" s="6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6">
        <f>'pivot times'!P50</f>
        <v>0</v>
      </c>
      <c r="X564" s="6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6">
        <f>'pivot times'!P51</f>
        <v>0</v>
      </c>
      <c r="X565" s="6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6">
        <f>'pivot times'!P52</f>
        <v>0</v>
      </c>
      <c r="X566" s="6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6">
        <f>'pivot times'!P53</f>
        <v>0</v>
      </c>
      <c r="X567" s="6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6">
        <f>'pivot times'!P54</f>
        <v>0</v>
      </c>
      <c r="X568" s="6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6">
        <f>'pivot times'!P55</f>
        <v>0</v>
      </c>
      <c r="X569" s="6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6">
        <f>'pivot times'!P56</f>
        <v>0</v>
      </c>
      <c r="X570" s="6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6">
        <f>'pivot times'!P57</f>
        <v>0</v>
      </c>
      <c r="X571" s="6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6">
        <f>'pivot times'!P58</f>
        <v>0</v>
      </c>
      <c r="X572" s="6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6">
        <f>'pivot times'!P59</f>
        <v>0</v>
      </c>
      <c r="X573" s="6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6">
        <f>'pivot times'!P60</f>
        <v>0</v>
      </c>
      <c r="X574" s="6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6">
        <f>'pivot times'!P61</f>
        <v>0</v>
      </c>
      <c r="X575" s="6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6">
        <f>'pivot times'!P62</f>
        <v>0</v>
      </c>
      <c r="X576" s="6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6">
        <f>'pivot times'!P63</f>
        <v>0</v>
      </c>
      <c r="X577" s="6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6">
        <f>'pivot times'!P64</f>
        <v>0</v>
      </c>
      <c r="X578" s="6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6">
        <f>'pivot times'!P65</f>
        <v>0</v>
      </c>
      <c r="X579" s="6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6">
        <f>'pivot times'!P66</f>
        <v>0</v>
      </c>
      <c r="X580" s="6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6">
        <f>'pivot times'!P67</f>
        <v>0</v>
      </c>
      <c r="X581" s="6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6">
        <f>'pivot times'!P68</f>
        <v>0</v>
      </c>
      <c r="X582" s="6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6">
        <f>'pivot times'!P69</f>
        <v>0</v>
      </c>
      <c r="X583" s="6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6">
        <f>'pivot times'!P70</f>
        <v>0</v>
      </c>
      <c r="X584" s="6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6">
        <f>'pivot times'!P71</f>
        <v>0</v>
      </c>
      <c r="X585" s="6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6">
        <f>'pivot times'!R8</f>
        <v>0</v>
      </c>
      <c r="X586" s="6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6">
        <f>'pivot times'!R9</f>
        <v>0</v>
      </c>
      <c r="X587" s="6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6">
        <f>'pivot times'!R10</f>
        <v>0</v>
      </c>
      <c r="X588" s="6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6">
        <f>'pivot times'!R11</f>
        <v>0</v>
      </c>
      <c r="X589" s="6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6">
        <f>'pivot times'!R12</f>
        <v>0</v>
      </c>
      <c r="X590" s="6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6">
        <f>'pivot times'!R13</f>
        <v>0</v>
      </c>
      <c r="X591" s="6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6">
        <f>'pivot times'!R14</f>
        <v>0</v>
      </c>
      <c r="X592" s="6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6">
        <f>'pivot times'!R15</f>
        <v>0</v>
      </c>
      <c r="X593" s="6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6">
        <f>'pivot times'!R16</f>
        <v>0</v>
      </c>
      <c r="X594" s="6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6">
        <f>'pivot times'!R17</f>
        <v>0</v>
      </c>
      <c r="X595" s="6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6">
        <f>'pivot times'!R18</f>
        <v>0</v>
      </c>
      <c r="X596" s="6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6">
        <f>'pivot times'!R19</f>
        <v>0</v>
      </c>
      <c r="X597" s="6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6">
        <f>'pivot times'!R20</f>
        <v>0</v>
      </c>
      <c r="X598" s="6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6">
        <f>'pivot times'!R21</f>
        <v>0</v>
      </c>
      <c r="X599" s="6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6">
        <f>'pivot times'!R22</f>
        <v>0</v>
      </c>
      <c r="X600" s="6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6">
        <f>'pivot times'!R23</f>
        <v>0</v>
      </c>
      <c r="X601" s="6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6">
        <f>'pivot times'!R24</f>
        <v>0</v>
      </c>
      <c r="X602" s="6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6">
        <f>'pivot times'!R25</f>
        <v>0</v>
      </c>
      <c r="X603" s="6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6">
        <f>'pivot times'!R26</f>
        <v>0</v>
      </c>
      <c r="X604" s="6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6">
        <f>'pivot times'!R27</f>
        <v>0</v>
      </c>
      <c r="X605" s="6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6">
        <f>'pivot times'!R28</f>
        <v>0</v>
      </c>
      <c r="X606" s="6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6">
        <f>'pivot times'!R29</f>
        <v>0</v>
      </c>
      <c r="X607" s="6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6">
        <f>'pivot times'!R30</f>
        <v>0</v>
      </c>
      <c r="X608" s="6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6">
        <f>'pivot times'!R31</f>
        <v>0</v>
      </c>
      <c r="X609" s="6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6">
        <f>'pivot times'!R32</f>
        <v>0</v>
      </c>
      <c r="X610" s="6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6">
        <f>'pivot times'!R33</f>
        <v>0</v>
      </c>
      <c r="X611" s="6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6">
        <f>'pivot times'!R34</f>
        <v>0</v>
      </c>
      <c r="X612" s="6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6">
        <f>'pivot times'!R35</f>
        <v>0</v>
      </c>
      <c r="X613" s="6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6">
        <f>'pivot times'!R36</f>
        <v>0</v>
      </c>
      <c r="X614" s="6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6">
        <f>'pivot times'!R37</f>
        <v>0</v>
      </c>
      <c r="X615" s="6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6">
        <f>'pivot times'!R38</f>
        <v>0</v>
      </c>
      <c r="X616" s="6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6">
        <f>'pivot times'!R39</f>
        <v>0</v>
      </c>
      <c r="X617" s="6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6">
        <f>'pivot times'!R40</f>
        <v>0</v>
      </c>
      <c r="X618" s="6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6">
        <f>'pivot times'!R41</f>
        <v>0</v>
      </c>
      <c r="X619" s="6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6">
        <f>'pivot times'!R42</f>
        <v>0</v>
      </c>
      <c r="X620" s="6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6">
        <f>'pivot times'!R43</f>
        <v>0</v>
      </c>
      <c r="X621" s="6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6">
        <f>'pivot times'!R44</f>
        <v>0</v>
      </c>
      <c r="X622" s="6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6">
        <f>'pivot times'!R45</f>
        <v>0</v>
      </c>
      <c r="X623" s="6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6">
        <f>'pivot times'!R46</f>
        <v>0</v>
      </c>
      <c r="X624" s="6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6">
        <f>'pivot times'!R47</f>
        <v>0</v>
      </c>
      <c r="X625" s="6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6">
        <f>'pivot times'!R48</f>
        <v>0</v>
      </c>
      <c r="X626" s="6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6">
        <f>'pivot times'!R49</f>
        <v>0</v>
      </c>
      <c r="X627" s="6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6">
        <f>'pivot times'!R50</f>
        <v>0</v>
      </c>
      <c r="X628" s="6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6">
        <f>'pivot times'!R51</f>
        <v>0</v>
      </c>
      <c r="X629" s="6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6">
        <f>'pivot times'!R52</f>
        <v>0</v>
      </c>
      <c r="X630" s="6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6">
        <f>'pivot times'!R53</f>
        <v>0</v>
      </c>
      <c r="X631" s="6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6">
        <f>'pivot times'!R54</f>
        <v>0</v>
      </c>
      <c r="X632" s="6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6">
        <f>'pivot times'!R55</f>
        <v>0</v>
      </c>
      <c r="X633" s="6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6">
        <f>'pivot times'!R56</f>
        <v>0</v>
      </c>
      <c r="X634" s="6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6">
        <f>'pivot times'!R57</f>
        <v>0</v>
      </c>
      <c r="X635" s="6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6">
        <f>'pivot times'!R58</f>
        <v>0</v>
      </c>
      <c r="X636" s="6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6">
        <f>'pivot times'!R59</f>
        <v>0</v>
      </c>
      <c r="X637" s="6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6">
        <f>'pivot times'!R60</f>
        <v>0</v>
      </c>
      <c r="X638" s="6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6">
        <f>'pivot times'!R61</f>
        <v>0</v>
      </c>
      <c r="X639" s="6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6">
        <f>'pivot times'!R62</f>
        <v>0</v>
      </c>
      <c r="X640" s="6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6">
        <f>'pivot times'!R63</f>
        <v>0</v>
      </c>
      <c r="X641" s="6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6">
        <f>'pivot times'!R64</f>
        <v>0</v>
      </c>
      <c r="X642" s="6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6">
        <f>'pivot times'!R65</f>
        <v>0</v>
      </c>
      <c r="X643" s="6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6">
        <f>'pivot times'!R66</f>
        <v>0</v>
      </c>
      <c r="X644" s="6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6">
        <f>'pivot times'!R67</f>
        <v>0</v>
      </c>
      <c r="X645" s="6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6">
        <f>'pivot times'!R68</f>
        <v>0</v>
      </c>
      <c r="X646" s="6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6">
        <f>'pivot times'!R69</f>
        <v>0</v>
      </c>
      <c r="X647" s="6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6">
        <f>'pivot times'!R70</f>
        <v>0</v>
      </c>
      <c r="X648" s="6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6">
        <f>'pivot times'!R71</f>
        <v>0</v>
      </c>
      <c r="X649" s="6">
        <f>'pivot times'!S71</f>
        <v>0</v>
      </c>
      <c r="Y649" s="6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weak</vt:lpstr>
      <vt:lpstr>pivot</vt:lpstr>
      <vt:lpstr>pivot times</vt:lpstr>
      <vt:lpstr>pivot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2023-06-16T06:14:25Z</dcterms:modified>
</cp:coreProperties>
</file>