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8855B470-37D8-4566-9698-1FC38FDF06C4}" xr6:coauthVersionLast="47" xr6:coauthVersionMax="47" xr10:uidLastSave="{00000000-0000-0000-0000-000000000000}"/>
  <bookViews>
    <workbookView xWindow="5625" yWindow="285" windowWidth="39270" windowHeight="20265" activeTab="3" xr2:uid="{09C23D42-37AD-4371-83C4-E2D9C1F0731D}"/>
  </bookViews>
  <sheets>
    <sheet name="mpi" sheetId="1" r:id="rId1"/>
    <sheet name="pivot" sheetId="2" r:id="rId2"/>
    <sheet name="pivot times" sheetId="3" r:id="rId3"/>
    <sheet name="pivot calc" sheetId="7" r:id="rId4"/>
  </sheets>
  <definedNames>
    <definedName name="_xlnm._FilterDatabase" localSheetId="0" hidden="1">mpi!$A$1:$M$84</definedName>
  </definedNames>
  <calcPr calcId="191029"/>
  <pivotCaches>
    <pivotCache cacheId="8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P22" i="1" l="1"/>
  <c r="P14" i="1"/>
  <c r="P6" i="1"/>
  <c r="P13" i="1"/>
  <c r="P5" i="1"/>
  <c r="O55" i="1"/>
  <c r="O23" i="1"/>
  <c r="P61" i="1"/>
  <c r="O48" i="1"/>
  <c r="P48" i="1"/>
  <c r="O54" i="1"/>
  <c r="O22" i="1"/>
  <c r="O80" i="1"/>
  <c r="P80" i="1"/>
  <c r="O32" i="1"/>
  <c r="O62" i="1"/>
  <c r="O8" i="1"/>
  <c r="K2" i="1"/>
  <c r="N2" i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O71" i="1" s="1"/>
  <c r="X268" i="7"/>
  <c r="P71" i="1" s="1"/>
  <c r="R71" i="1" s="1"/>
  <c r="W269" i="7"/>
  <c r="X269" i="7"/>
  <c r="P70" i="1" s="1"/>
  <c r="W270" i="7"/>
  <c r="X270" i="7"/>
  <c r="P21" i="1" s="1"/>
  <c r="W271" i="7"/>
  <c r="X271" i="7"/>
  <c r="P56" i="1" s="1"/>
  <c r="W272" i="7"/>
  <c r="O7" i="1" s="1"/>
  <c r="X272" i="7"/>
  <c r="W273" i="7"/>
  <c r="X273" i="7"/>
  <c r="P78" i="1" s="1"/>
  <c r="W274" i="7"/>
  <c r="X274" i="7"/>
  <c r="W275" i="7"/>
  <c r="X275" i="7"/>
  <c r="P16" i="1" s="1"/>
  <c r="W276" i="7"/>
  <c r="X276" i="7"/>
  <c r="W277" i="7"/>
  <c r="X277" i="7"/>
  <c r="P38" i="1" s="1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P37" i="1" s="1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U55" i="7"/>
  <c r="V61" i="7"/>
  <c r="V21" i="7"/>
  <c r="V32" i="7"/>
  <c r="V67" i="7"/>
  <c r="V19" i="7"/>
  <c r="U37" i="7"/>
  <c r="U36" i="7"/>
  <c r="U10" i="7"/>
  <c r="V22" i="7"/>
  <c r="V39" i="7"/>
  <c r="U28" i="7"/>
  <c r="U21" i="7"/>
  <c r="U43" i="7"/>
  <c r="V59" i="7"/>
  <c r="V58" i="7"/>
  <c r="U30" i="7"/>
  <c r="V64" i="7"/>
  <c r="V65" i="7"/>
  <c r="U16" i="7"/>
  <c r="V40" i="7"/>
  <c r="U31" i="7"/>
  <c r="V47" i="7"/>
  <c r="U35" i="7"/>
  <c r="V11" i="7"/>
  <c r="V36" i="7"/>
  <c r="U11" i="7"/>
  <c r="V24" i="7"/>
  <c r="U18" i="7"/>
  <c r="V34" i="7"/>
  <c r="U44" i="7"/>
  <c r="U60" i="7"/>
  <c r="U29" i="7"/>
  <c r="V9" i="7"/>
  <c r="V42" i="7"/>
  <c r="U48" i="7"/>
  <c r="U17" i="7"/>
  <c r="U66" i="7"/>
  <c r="V17" i="7"/>
  <c r="U26" i="7"/>
  <c r="V53" i="7"/>
  <c r="V52" i="7"/>
  <c r="V25" i="7"/>
  <c r="U13" i="7"/>
  <c r="U33" i="7"/>
  <c r="U42" i="7"/>
  <c r="V38" i="7"/>
  <c r="U50" i="7"/>
  <c r="U46" i="7"/>
  <c r="U41" i="7"/>
  <c r="U57" i="7"/>
  <c r="V16" i="7"/>
  <c r="U14" i="7"/>
  <c r="V37" i="7"/>
  <c r="V28" i="7"/>
  <c r="U22" i="7"/>
  <c r="V12" i="7"/>
  <c r="V14" i="7"/>
  <c r="U19" i="7"/>
  <c r="V33" i="7"/>
  <c r="V41" i="7"/>
  <c r="V18" i="7"/>
  <c r="U70" i="7"/>
  <c r="U64" i="7"/>
  <c r="U32" i="7"/>
  <c r="U69" i="7"/>
  <c r="U52" i="7"/>
  <c r="V30" i="7"/>
  <c r="U67" i="7"/>
  <c r="V45" i="7"/>
  <c r="V56" i="7"/>
  <c r="V23" i="7"/>
  <c r="U71" i="7"/>
  <c r="V71" i="7"/>
  <c r="V60" i="7"/>
  <c r="V29" i="7"/>
  <c r="U49" i="7"/>
  <c r="V62" i="7"/>
  <c r="U27" i="7"/>
  <c r="U23" i="7"/>
  <c r="V54" i="7"/>
  <c r="U47" i="7"/>
  <c r="U63" i="7"/>
  <c r="V49" i="7"/>
  <c r="V63" i="7"/>
  <c r="U51" i="7"/>
  <c r="U38" i="7"/>
  <c r="V69" i="7"/>
  <c r="U65" i="7"/>
  <c r="U54" i="7"/>
  <c r="U61" i="7"/>
  <c r="V26" i="7"/>
  <c r="V13" i="7"/>
  <c r="V15" i="7"/>
  <c r="V57" i="7"/>
  <c r="U56" i="7"/>
  <c r="V66" i="7"/>
  <c r="V43" i="7"/>
  <c r="U25" i="7"/>
  <c r="U8" i="7"/>
  <c r="V46" i="7"/>
  <c r="V50" i="7"/>
  <c r="U34" i="7"/>
  <c r="V10" i="7"/>
  <c r="U40" i="7"/>
  <c r="U20" i="7"/>
  <c r="V27" i="7"/>
  <c r="U12" i="7"/>
  <c r="U45" i="7"/>
  <c r="V20" i="7"/>
  <c r="U62" i="7"/>
  <c r="U58" i="7"/>
  <c r="V70" i="7"/>
  <c r="U39" i="7"/>
  <c r="U15" i="7"/>
  <c r="V31" i="7"/>
  <c r="V68" i="7"/>
  <c r="V35" i="7"/>
  <c r="U68" i="7"/>
  <c r="U59" i="7"/>
  <c r="U9" i="7"/>
  <c r="V55" i="7"/>
  <c r="V51" i="7"/>
  <c r="V48" i="7"/>
  <c r="V44" i="7"/>
  <c r="V8" i="7"/>
  <c r="U24" i="7"/>
  <c r="U53" i="7"/>
  <c r="P43" i="1" l="1"/>
  <c r="P67" i="1"/>
  <c r="P19" i="1"/>
  <c r="P36" i="1"/>
  <c r="P12" i="1"/>
  <c r="P60" i="1"/>
  <c r="P84" i="1"/>
  <c r="P79" i="1"/>
  <c r="P8" i="1"/>
  <c r="P40" i="1"/>
  <c r="P69" i="1"/>
  <c r="P55" i="1"/>
  <c r="R55" i="1" s="1"/>
  <c r="O28" i="1"/>
  <c r="O76" i="1"/>
  <c r="O4" i="1"/>
  <c r="O52" i="1"/>
  <c r="O20" i="1"/>
  <c r="O44" i="1"/>
  <c r="O68" i="1"/>
  <c r="O12" i="1"/>
  <c r="Q12" i="1" s="1"/>
  <c r="O36" i="1"/>
  <c r="O60" i="1"/>
  <c r="O84" i="1"/>
  <c r="O56" i="1"/>
  <c r="O40" i="1"/>
  <c r="O47" i="1"/>
  <c r="P30" i="1"/>
  <c r="P31" i="1"/>
  <c r="P4" i="1"/>
  <c r="P28" i="1"/>
  <c r="P76" i="1"/>
  <c r="R76" i="1" s="1"/>
  <c r="P52" i="1"/>
  <c r="O73" i="1"/>
  <c r="O37" i="1"/>
  <c r="O25" i="1"/>
  <c r="O13" i="1"/>
  <c r="O49" i="1"/>
  <c r="O61" i="1"/>
  <c r="Q61" i="1" s="1"/>
  <c r="P41" i="1"/>
  <c r="P65" i="1"/>
  <c r="P17" i="1"/>
  <c r="P9" i="1"/>
  <c r="P57" i="1"/>
  <c r="P81" i="1"/>
  <c r="P33" i="1"/>
  <c r="P7" i="1"/>
  <c r="Q7" i="1" s="1"/>
  <c r="O16" i="1"/>
  <c r="O24" i="1"/>
  <c r="P29" i="1"/>
  <c r="P75" i="1"/>
  <c r="P3" i="1"/>
  <c r="P27" i="1"/>
  <c r="P51" i="1"/>
  <c r="O27" i="1"/>
  <c r="O3" i="1"/>
  <c r="Q3" i="1" s="1"/>
  <c r="O75" i="1"/>
  <c r="O51" i="1"/>
  <c r="O19" i="1"/>
  <c r="O43" i="1"/>
  <c r="O67" i="1"/>
  <c r="O63" i="1"/>
  <c r="R63" i="1" s="1"/>
  <c r="P25" i="1"/>
  <c r="P73" i="1"/>
  <c r="P49" i="1"/>
  <c r="O53" i="1"/>
  <c r="O77" i="1"/>
  <c r="O41" i="1"/>
  <c r="O29" i="1"/>
  <c r="O17" i="1"/>
  <c r="O65" i="1"/>
  <c r="O5" i="1"/>
  <c r="O9" i="1"/>
  <c r="O33" i="1"/>
  <c r="O57" i="1"/>
  <c r="O21" i="1"/>
  <c r="O45" i="1"/>
  <c r="O69" i="1"/>
  <c r="O81" i="1"/>
  <c r="P15" i="1"/>
  <c r="O72" i="1"/>
  <c r="P24" i="1"/>
  <c r="P53" i="1"/>
  <c r="P45" i="1"/>
  <c r="P35" i="1"/>
  <c r="P11" i="1"/>
  <c r="P59" i="1"/>
  <c r="P83" i="1"/>
  <c r="P47" i="1"/>
  <c r="R47" i="1" s="1"/>
  <c r="P68" i="1"/>
  <c r="P44" i="1"/>
  <c r="R44" i="1" s="1"/>
  <c r="P20" i="1"/>
  <c r="P26" i="1"/>
  <c r="P74" i="1"/>
  <c r="Q74" i="1" s="1"/>
  <c r="P50" i="1"/>
  <c r="P18" i="1"/>
  <c r="P42" i="1"/>
  <c r="P66" i="1"/>
  <c r="P58" i="1"/>
  <c r="P10" i="1"/>
  <c r="P34" i="1"/>
  <c r="P82" i="1"/>
  <c r="P23" i="1"/>
  <c r="R23" i="1" s="1"/>
  <c r="P72" i="1"/>
  <c r="Q72" i="1" s="1"/>
  <c r="P64" i="1"/>
  <c r="P77" i="1"/>
  <c r="P62" i="1"/>
  <c r="P46" i="1"/>
  <c r="O31" i="1"/>
  <c r="Q31" i="1" s="1"/>
  <c r="O11" i="1"/>
  <c r="Q11" i="1" s="1"/>
  <c r="O35" i="1"/>
  <c r="O83" i="1"/>
  <c r="O59" i="1"/>
  <c r="P63" i="1"/>
  <c r="O26" i="1"/>
  <c r="O14" i="1"/>
  <c r="O50" i="1"/>
  <c r="O38" i="1"/>
  <c r="O74" i="1"/>
  <c r="O6" i="1"/>
  <c r="O78" i="1"/>
  <c r="O66" i="1"/>
  <c r="O42" i="1"/>
  <c r="O18" i="1"/>
  <c r="O10" i="1"/>
  <c r="O34" i="1"/>
  <c r="O58" i="1"/>
  <c r="O46" i="1"/>
  <c r="O70" i="1"/>
  <c r="O82" i="1"/>
  <c r="P39" i="1"/>
  <c r="Q39" i="1" s="1"/>
  <c r="O30" i="1"/>
  <c r="P32" i="1"/>
  <c r="R32" i="1" s="1"/>
  <c r="O64" i="1"/>
  <c r="R64" i="1" s="1"/>
  <c r="P54" i="1"/>
  <c r="O15" i="1"/>
  <c r="Q15" i="1" s="1"/>
  <c r="O39" i="1"/>
  <c r="O79" i="1"/>
  <c r="Q30" i="1"/>
  <c r="R30" i="1"/>
  <c r="R79" i="1"/>
  <c r="Q48" i="1"/>
  <c r="R48" i="1"/>
  <c r="R7" i="1"/>
  <c r="S7" i="1" s="1"/>
  <c r="R56" i="1"/>
  <c r="Q56" i="1"/>
  <c r="Q62" i="1"/>
  <c r="R62" i="1"/>
  <c r="Q32" i="1"/>
  <c r="R40" i="1"/>
  <c r="Q40" i="1"/>
  <c r="Q16" i="1"/>
  <c r="R16" i="1"/>
  <c r="R80" i="1"/>
  <c r="Q80" i="1"/>
  <c r="R24" i="1"/>
  <c r="Q24" i="1"/>
  <c r="Q55" i="1"/>
  <c r="S55" i="1" s="1"/>
  <c r="Q54" i="1"/>
  <c r="R54" i="1"/>
  <c r="Q22" i="1"/>
  <c r="R22" i="1"/>
  <c r="Q71" i="1"/>
  <c r="S71" i="1" s="1"/>
  <c r="R8" i="1"/>
  <c r="Q8" i="1"/>
  <c r="O2" i="1"/>
  <c r="P2" i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Q46" i="1" l="1"/>
  <c r="R46" i="1"/>
  <c r="Q6" i="1"/>
  <c r="R6" i="1"/>
  <c r="Q83" i="1"/>
  <c r="R83" i="1"/>
  <c r="R15" i="1"/>
  <c r="S15" i="1" s="1"/>
  <c r="Q5" i="1"/>
  <c r="R5" i="1"/>
  <c r="S3" i="1"/>
  <c r="R84" i="1"/>
  <c r="Q84" i="1"/>
  <c r="S84" i="1" s="1"/>
  <c r="Q4" i="1"/>
  <c r="R4" i="1"/>
  <c r="Q79" i="1"/>
  <c r="Q64" i="1"/>
  <c r="S64" i="1" s="1"/>
  <c r="S54" i="1"/>
  <c r="Q58" i="1"/>
  <c r="R58" i="1"/>
  <c r="R74" i="1"/>
  <c r="S74" i="1" s="1"/>
  <c r="Q35" i="1"/>
  <c r="R35" i="1"/>
  <c r="S35" i="1" s="1"/>
  <c r="R81" i="1"/>
  <c r="Q81" i="1"/>
  <c r="S81" i="1" s="1"/>
  <c r="Q65" i="1"/>
  <c r="R65" i="1"/>
  <c r="Q27" i="1"/>
  <c r="R27" i="1"/>
  <c r="S61" i="1"/>
  <c r="Q60" i="1"/>
  <c r="S60" i="1" s="1"/>
  <c r="R60" i="1"/>
  <c r="Q76" i="1"/>
  <c r="S76" i="1" s="1"/>
  <c r="Q10" i="1"/>
  <c r="R10" i="1"/>
  <c r="R50" i="1"/>
  <c r="Q50" i="1"/>
  <c r="Q45" i="1"/>
  <c r="S45" i="1" s="1"/>
  <c r="R45" i="1"/>
  <c r="R29" i="1"/>
  <c r="Q29" i="1"/>
  <c r="S29" i="1" s="1"/>
  <c r="Q67" i="1"/>
  <c r="R67" i="1"/>
  <c r="Q13" i="1"/>
  <c r="R13" i="1"/>
  <c r="S13" i="1" s="1"/>
  <c r="R31" i="1"/>
  <c r="S31" i="1" s="1"/>
  <c r="R12" i="1"/>
  <c r="S12" i="1" s="1"/>
  <c r="Q28" i="1"/>
  <c r="R28" i="1"/>
  <c r="S79" i="1"/>
  <c r="R72" i="1"/>
  <c r="S72" i="1" s="1"/>
  <c r="S24" i="1"/>
  <c r="S56" i="1"/>
  <c r="R18" i="1"/>
  <c r="Q18" i="1"/>
  <c r="S18" i="1" s="1"/>
  <c r="Q14" i="1"/>
  <c r="R14" i="1"/>
  <c r="R21" i="1"/>
  <c r="Q21" i="1"/>
  <c r="S21" i="1" s="1"/>
  <c r="Q41" i="1"/>
  <c r="R41" i="1"/>
  <c r="Q43" i="1"/>
  <c r="R43" i="1"/>
  <c r="R3" i="1"/>
  <c r="Q25" i="1"/>
  <c r="R25" i="1"/>
  <c r="Q68" i="1"/>
  <c r="R68" i="1"/>
  <c r="Q38" i="1"/>
  <c r="R38" i="1"/>
  <c r="Q69" i="1"/>
  <c r="R69" i="1"/>
  <c r="R49" i="1"/>
  <c r="Q49" i="1"/>
  <c r="S49" i="1" s="1"/>
  <c r="S40" i="1"/>
  <c r="Q42" i="1"/>
  <c r="R42" i="1"/>
  <c r="S42" i="1" s="1"/>
  <c r="Q26" i="1"/>
  <c r="R26" i="1"/>
  <c r="S26" i="1" s="1"/>
  <c r="Q57" i="1"/>
  <c r="R57" i="1"/>
  <c r="S57" i="1" s="1"/>
  <c r="Q77" i="1"/>
  <c r="R77" i="1"/>
  <c r="S77" i="1" s="1"/>
  <c r="R19" i="1"/>
  <c r="Q19" i="1"/>
  <c r="S19" i="1" s="1"/>
  <c r="Q37" i="1"/>
  <c r="R37" i="1"/>
  <c r="S37" i="1" s="1"/>
  <c r="Q47" i="1"/>
  <c r="S47" i="1" s="1"/>
  <c r="Q44" i="1"/>
  <c r="S44" i="1" s="1"/>
  <c r="R61" i="1"/>
  <c r="R17" i="1"/>
  <c r="Q17" i="1"/>
  <c r="S17" i="1" s="1"/>
  <c r="Q36" i="1"/>
  <c r="R36" i="1"/>
  <c r="Q23" i="1"/>
  <c r="S23" i="1" s="1"/>
  <c r="R82" i="1"/>
  <c r="Q82" i="1"/>
  <c r="S82" i="1" s="1"/>
  <c r="Q66" i="1"/>
  <c r="R66" i="1"/>
  <c r="S66" i="1" s="1"/>
  <c r="Q63" i="1"/>
  <c r="S63" i="1" s="1"/>
  <c r="Q33" i="1"/>
  <c r="R33" i="1"/>
  <c r="R53" i="1"/>
  <c r="Q53" i="1"/>
  <c r="S53" i="1" s="1"/>
  <c r="Q51" i="1"/>
  <c r="R51" i="1"/>
  <c r="Q73" i="1"/>
  <c r="R73" i="1"/>
  <c r="S73" i="1" s="1"/>
  <c r="R20" i="1"/>
  <c r="Q20" i="1"/>
  <c r="Q34" i="1"/>
  <c r="R34" i="1"/>
  <c r="S34" i="1" s="1"/>
  <c r="R11" i="1"/>
  <c r="S11" i="1" s="1"/>
  <c r="S8" i="1"/>
  <c r="R39" i="1"/>
  <c r="S39" i="1" s="1"/>
  <c r="S80" i="1"/>
  <c r="Q70" i="1"/>
  <c r="S70" i="1" s="1"/>
  <c r="R70" i="1"/>
  <c r="Q78" i="1"/>
  <c r="R78" i="1"/>
  <c r="S78" i="1" s="1"/>
  <c r="R59" i="1"/>
  <c r="Q59" i="1"/>
  <c r="S59" i="1" s="1"/>
  <c r="Q9" i="1"/>
  <c r="R9" i="1"/>
  <c r="S9" i="1" s="1"/>
  <c r="R75" i="1"/>
  <c r="Q75" i="1"/>
  <c r="R52" i="1"/>
  <c r="Q52" i="1"/>
  <c r="S52" i="1" s="1"/>
  <c r="S16" i="1"/>
  <c r="S22" i="1"/>
  <c r="S30" i="1"/>
  <c r="S48" i="1"/>
  <c r="S62" i="1"/>
  <c r="S32" i="1"/>
  <c r="R2" i="1"/>
  <c r="Q2" i="1"/>
  <c r="S83" i="1" l="1"/>
  <c r="S4" i="1"/>
  <c r="S10" i="1"/>
  <c r="S50" i="1"/>
  <c r="S27" i="1"/>
  <c r="S51" i="1"/>
  <c r="S67" i="1"/>
  <c r="S28" i="1"/>
  <c r="S65" i="1"/>
  <c r="S41" i="1"/>
  <c r="S68" i="1"/>
  <c r="S6" i="1"/>
  <c r="S25" i="1"/>
  <c r="S58" i="1"/>
  <c r="S14" i="1"/>
  <c r="S46" i="1"/>
  <c r="S69" i="1"/>
  <c r="S5" i="1"/>
  <c r="S75" i="1"/>
  <c r="S20" i="1"/>
  <c r="S33" i="1"/>
  <c r="S36" i="1"/>
  <c r="S38" i="1"/>
  <c r="S43" i="1"/>
  <c r="S2" i="1"/>
  <c r="W2" i="1" l="1"/>
  <c r="X2" i="1"/>
  <c r="Z2" i="1" s="1"/>
  <c r="V2" i="1"/>
</calcChain>
</file>

<file path=xl/sharedStrings.xml><?xml version="1.0" encoding="utf-8"?>
<sst xmlns="http://schemas.openxmlformats.org/spreadsheetml/2006/main" count="308" uniqueCount="41">
  <si>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</si>
  <si>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</si>
  <si>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</si>
  <si>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</si>
  <si>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</si>
  <si>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</si>
  <si>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</si>
  <si>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</si>
  <si>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</si>
  <si>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</si>
  <si>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</si>
  <si>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</si>
  <si>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</si>
  <si>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</si>
  <si>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</si>
  <si>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</si>
  <si>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</si>
  <si>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</si>
  <si>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</si>
  <si>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</si>
  <si>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</si>
  <si>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</si>
  <si>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</si>
  <si>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</si>
  <si>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</si>
  <si>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</si>
  <si>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</si>
  <si>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</si>
  <si>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</si>
  <si>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</si>
  <si>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</si>
  <si>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</si>
  <si>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</si>
  <si>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</si>
  <si>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</si>
  <si>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</si>
  <si>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</si>
  <si>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</si>
  <si>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</si>
  <si>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scale_mpi_thin_job_13586.out </t>
  </si>
  <si>
    <t xml:space="preserve">scale_mpi_thin_thin007_2023-06-23_06-18-13.csv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</si>
</sst>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times'!$B$8:$B$19</c:f>
              <c:numCache>
                <c:formatCode>#,##0.00</c:formatCode>
                <c:ptCount val="12"/>
                <c:pt idx="0">
                  <c:v>333.04544683333336</c:v>
                </c:pt>
                <c:pt idx="1">
                  <c:v>166.16402357142857</c:v>
                </c:pt>
                <c:pt idx="2">
                  <c:v>111.18897414285713</c:v>
                </c:pt>
                <c:pt idx="3">
                  <c:v>83.836641285714293</c:v>
                </c:pt>
                <c:pt idx="4">
                  <c:v>67.300156999999999</c:v>
                </c:pt>
                <c:pt idx="5">
                  <c:v>55.889360999999994</c:v>
                </c:pt>
                <c:pt idx="6">
                  <c:v>48.068390000000001</c:v>
                </c:pt>
                <c:pt idx="7">
                  <c:v>42.306166000000005</c:v>
                </c:pt>
                <c:pt idx="8">
                  <c:v>37.751382857142858</c:v>
                </c:pt>
                <c:pt idx="9">
                  <c:v>34.037378428571429</c:v>
                </c:pt>
                <c:pt idx="10">
                  <c:v>31.032306142857145</c:v>
                </c:pt>
                <c:pt idx="11">
                  <c:v>28.693861142857145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B-4279-8D06-D66FDBD48F67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times'!$C$8:$C$19</c:f>
              <c:numCache>
                <c:formatCode>General</c:formatCode>
                <c:ptCount val="12"/>
                <c:pt idx="0">
                  <c:v>0.13156390680941568</c:v>
                </c:pt>
                <c:pt idx="1">
                  <c:v>0.26328025834728674</c:v>
                </c:pt>
                <c:pt idx="2">
                  <c:v>0.13774721542160459</c:v>
                </c:pt>
                <c:pt idx="3">
                  <c:v>0.18792189108664162</c:v>
                </c:pt>
                <c:pt idx="4">
                  <c:v>3.234031912480919E-2</c:v>
                </c:pt>
                <c:pt idx="5">
                  <c:v>2.9586772248389348E-2</c:v>
                </c:pt>
                <c:pt idx="6">
                  <c:v>3.2034957377559341E-2</c:v>
                </c:pt>
                <c:pt idx="7">
                  <c:v>7.8374201278304662E-2</c:v>
                </c:pt>
                <c:pt idx="8">
                  <c:v>2.7377741462421227E-2</c:v>
                </c:pt>
                <c:pt idx="9">
                  <c:v>5.585553415649705E-2</c:v>
                </c:pt>
                <c:pt idx="10">
                  <c:v>2.8988641081812858E-2</c:v>
                </c:pt>
                <c:pt idx="11">
                  <c:v>6.1348521449623716E-2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279-8D06-D66FDBD4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calc'!$B$8:$B$19</c:f>
              <c:numCache>
                <c:formatCode>#,##0.00</c:formatCode>
                <c:ptCount val="12"/>
                <c:pt idx="0">
                  <c:v>333.04544683333336</c:v>
                </c:pt>
                <c:pt idx="1">
                  <c:v>166.16402357142857</c:v>
                </c:pt>
                <c:pt idx="2">
                  <c:v>111.18897414285713</c:v>
                </c:pt>
                <c:pt idx="3">
                  <c:v>83.836641285714293</c:v>
                </c:pt>
                <c:pt idx="4">
                  <c:v>67.300156999999999</c:v>
                </c:pt>
                <c:pt idx="5">
                  <c:v>55.889360999999994</c:v>
                </c:pt>
                <c:pt idx="6">
                  <c:v>48.068390000000001</c:v>
                </c:pt>
                <c:pt idx="7">
                  <c:v>42.306166000000005</c:v>
                </c:pt>
                <c:pt idx="8">
                  <c:v>37.751382857142858</c:v>
                </c:pt>
                <c:pt idx="9">
                  <c:v>34.037378428571429</c:v>
                </c:pt>
                <c:pt idx="10">
                  <c:v>31.032306142857145</c:v>
                </c:pt>
                <c:pt idx="11">
                  <c:v>28.693861142857145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8-9487-165189B3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95250</xdr:rowOff>
    </xdr:from>
    <xdr:to>
      <xdr:col>30</xdr:col>
      <xdr:colOff>714375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161924</xdr:rowOff>
    </xdr:from>
    <xdr:to>
      <xdr:col>42</xdr:col>
      <xdr:colOff>190500</xdr:colOff>
      <xdr:row>90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1.43459409722" createdVersion="8" refreshedVersion="8" minRefreshableVersion="3" recordCount="83" xr:uid="{8E86EB5A-5E84-4D03-A770-AC8FDED1C9B9}">
  <cacheSource type="worksheet">
    <worksheetSource name="TableOMP"/>
  </cacheSource>
  <cacheFields count="19">
    <cacheField name="action" numFmtId="0">
      <sharedItems containsBlank="1" count="6">
        <s v="e1"/>
        <m u="1"/>
        <s v="i" u="1"/>
        <s v="e3" u="1"/>
        <s v="e0" u="1"/>
        <s v="e2" u="1"/>
      </sharedItems>
    </cacheField>
    <cacheField name="world_size" numFmtId="0">
      <sharedItems containsSemiMixedTypes="0" containsString="0" containsNumber="1" containsInteger="1" minValue="100" maxValue="50000" count="5">
        <n v="10000"/>
        <n v="100" u="1"/>
        <n v="30000" u="1"/>
        <n v="50000" u="1"/>
        <n v="1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64" count="64">
        <n v="12"/>
        <n v="11"/>
        <n v="10"/>
        <n v="9"/>
        <n v="8"/>
        <n v="7"/>
        <n v="6"/>
        <n v="5"/>
        <n v="4"/>
        <n v="3"/>
        <n v="2"/>
        <n v="1"/>
        <n v="53" u="1"/>
        <n v="33" u="1"/>
        <n v="46" u="1"/>
        <n v="29" u="1"/>
        <n v="19" u="1"/>
        <n v="59" u="1"/>
        <n v="39" u="1"/>
        <n v="52" u="1"/>
        <n v="32" u="1"/>
        <n v="22" u="1"/>
        <n v="14" u="1"/>
        <n v="45" u="1"/>
        <n v="58" u="1"/>
        <n v="38" u="1"/>
        <n v="25" u="1"/>
        <n v="51" u="1"/>
        <n v="64" u="1"/>
        <n v="44" u="1"/>
        <n v="28" u="1"/>
        <n v="18" u="1"/>
        <n v="57" u="1"/>
        <n v="37" u="1"/>
        <n v="50" u="1"/>
        <n v="31" u="1"/>
        <n v="21" u="1"/>
        <n v="63" u="1"/>
        <n v="43" u="1"/>
        <n v="56" u="1"/>
        <n v="36" u="1"/>
        <n v="24" u="1"/>
        <n v="15" u="1"/>
        <n v="49" u="1"/>
        <n v="62" u="1"/>
        <n v="42" u="1"/>
        <n v="27" u="1"/>
        <n v="17" u="1"/>
        <n v="55" u="1"/>
        <n v="35" u="1"/>
        <n v="48" u="1"/>
        <n v="30" u="1"/>
        <n v="20" u="1"/>
        <n v="13" u="1"/>
        <n v="61" u="1"/>
        <n v="41" u="1"/>
        <n v="54" u="1"/>
        <n v="34" u="1"/>
        <n v="23" u="1"/>
        <n v="47" u="1"/>
        <n v="60" u="1"/>
        <n v="40" u="1"/>
        <n v="26" u="1"/>
        <n v="16" u="1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28.636112000000001" maxValue="333.258307"/>
    </cacheField>
    <cacheField name="t_io" numFmtId="0">
      <sharedItems containsSemiMixedTypes="0" containsString="0" containsNumber="1" minValue="0.14990400000000001" maxValue="0.94153799999999999"/>
    </cacheField>
    <cacheField name="t_io_accumulator" numFmtId="0">
      <sharedItems containsSemiMixedTypes="0" containsString="0" containsNumber="1" minValue="0" maxValue="3.568587"/>
    </cacheField>
    <cacheField name="t_io_accumulator_average" numFmtId="0">
      <sharedItems containsSemiMixedTypes="0" containsString="0" containsNumber="1" minValue="0" maxValue="0.38877099999999998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SemiMixedTypes="0" containsString="0" containsNumber="1" minValue="15.898126739130433" maxValue="186.54209166666666"/>
    </cacheField>
    <cacheField name="StdDev" numFmtId="0">
      <sharedItems containsSemiMixedTypes="0" containsString="0" containsNumber="1" minValue="0.15534723286480329" maxValue="2.4208416639962937"/>
    </cacheField>
    <cacheField name="Low" numFmtId="0">
      <sharedItems containsSemiMixedTypes="0" containsString="0" containsNumber="1" minValue="15.205005102035571" maxValue="185.85325803697356"/>
    </cacheField>
    <cacheField name="High" numFmtId="0">
      <sharedItems containsSemiMixedTypes="0" containsString="0" containsNumber="1" minValue="16.591248376225295" maxValue="187.23092529635977"/>
    </cacheField>
    <cacheField name="Pick" numFmtId="0">
      <sharedItems containsSemiMixedTypes="0" containsString="0" containsNumber="1" containsInteger="1" minValue="0" maxValue="1" count="2">
        <n v="0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x v="0"/>
    <n v="100"/>
    <x v="0"/>
    <x v="0"/>
    <n v="1"/>
    <n v="28.837140000000002"/>
    <n v="0.501251"/>
    <n v="3.568587"/>
    <n v="0.32441700000000001"/>
    <s v="7"/>
    <s v="scale_mpi_thin_job_13586.out "/>
    <s v="scale_mpi_thin_thin007_2023-06-23_06-18-13.csv "/>
    <s v="e1 10000 100 100000 1 12"/>
    <n v="15.898126739130433"/>
    <n v="0.34656081854743137"/>
    <n v="15.205005102035571"/>
    <n v="16.591248376225295"/>
    <x v="0"/>
  </r>
  <r>
    <x v="0"/>
    <x v="0"/>
    <n v="100"/>
    <x v="0"/>
    <x v="1"/>
    <n v="1"/>
    <n v="31.019898000000001"/>
    <n v="0.16833400000000001"/>
    <n v="0.473889"/>
    <n v="4.7389000000000001E-2"/>
    <s v="7"/>
    <s v="scale_mpi_thin_job_13586.out "/>
    <s v="scale_mpi_thin_thin007_2023-06-23_06-18-13.csv "/>
    <s v="e1 10000 100 100000 1 11"/>
    <n v="17.230369043478262"/>
    <n v="0.15534723286480329"/>
    <n v="16.919674577748655"/>
    <n v="17.54106350920787"/>
    <x v="0"/>
  </r>
  <r>
    <x v="0"/>
    <x v="0"/>
    <n v="100"/>
    <x v="0"/>
    <x v="2"/>
    <n v="1"/>
    <n v="34.003537000000001"/>
    <n v="0.16492999999999999"/>
    <n v="0.362815"/>
    <n v="4.0313000000000002E-2"/>
    <s v="7"/>
    <s v="scale_mpi_thin_job_13586.out "/>
    <s v="scale_mpi_thin_thin007_2023-06-23_06-18-13.csv "/>
    <s v="e1 10000 100 100000 1 10"/>
    <n v="19.053145217391307"/>
    <n v="0.96289578053808234"/>
    <n v="17.127353656315144"/>
    <n v="20.978936778467471"/>
    <x v="0"/>
  </r>
  <r>
    <x v="0"/>
    <x v="0"/>
    <n v="100"/>
    <x v="0"/>
    <x v="3"/>
    <n v="1"/>
    <n v="37.690033999999997"/>
    <n v="0.28943799999999997"/>
    <n v="1.2002330000000001"/>
    <n v="0.150029"/>
    <s v="7"/>
    <s v="scale_mpi_thin_job_13586.out "/>
    <s v="scale_mpi_thin_thin007_2023-06-23_06-18-13.csv "/>
    <s v="e1 10000 100 100000 1 9"/>
    <n v="20.927363260869562"/>
    <n v="0.30239332341494729"/>
    <n v="20.322576614039669"/>
    <n v="21.532149907699456"/>
    <x v="0"/>
  </r>
  <r>
    <x v="0"/>
    <x v="0"/>
    <n v="100"/>
    <x v="0"/>
    <x v="4"/>
    <n v="1"/>
    <n v="42.239783000000003"/>
    <n v="0.31244300000000003"/>
    <n v="1.2070149999999999"/>
    <n v="0.172431"/>
    <s v="7"/>
    <s v="scale_mpi_thin_job_13586.out "/>
    <s v="scale_mpi_thin_thin007_2023-06-23_06-18-13.csv "/>
    <s v="e1 10000 100 100000 1 8"/>
    <n v="23.609564956521741"/>
    <n v="0.69885900659048528"/>
    <n v="22.21184694334077"/>
    <n v="25.007282969702711"/>
    <x v="0"/>
  </r>
  <r>
    <x v="0"/>
    <x v="0"/>
    <n v="100"/>
    <x v="0"/>
    <x v="5"/>
    <n v="1"/>
    <n v="48.053851000000002"/>
    <n v="0.31462200000000001"/>
    <n v="1.0620959999999999"/>
    <n v="0.17701600000000001"/>
    <s v="7"/>
    <s v="scale_mpi_thin_job_13586.out "/>
    <s v="scale_mpi_thin_thin007_2023-06-23_06-18-13.csv "/>
    <s v="e1 10000 100 100000 1 7"/>
    <n v="26.786993541666671"/>
    <n v="0.44572297977953718"/>
    <n v="25.895547582107596"/>
    <n v="27.678439501225746"/>
    <x v="0"/>
  </r>
  <r>
    <x v="0"/>
    <x v="0"/>
    <n v="100"/>
    <x v="0"/>
    <x v="6"/>
    <n v="1"/>
    <n v="55.884562000000003"/>
    <n v="0.355215"/>
    <n v="0.88785199999999997"/>
    <n v="0.17757000000000001"/>
    <s v="7"/>
    <s v="scale_mpi_thin_job_13586.out "/>
    <s v="scale_mpi_thin_thin007_2023-06-23_06-18-13.csv "/>
    <s v="e1 10000 100 100000 1 6"/>
    <n v="31.001791291666667"/>
    <n v="0.23526211178321935"/>
    <n v="30.531267068100227"/>
    <n v="31.472315515233106"/>
    <x v="0"/>
  </r>
  <r>
    <x v="0"/>
    <x v="0"/>
    <n v="100"/>
    <x v="0"/>
    <x v="7"/>
    <n v="1"/>
    <n v="67.341579999999993"/>
    <n v="0.38187700000000002"/>
    <n v="0.84855100000000006"/>
    <n v="0.21213799999999999"/>
    <s v="7"/>
    <s v="scale_mpi_thin_job_13586.out "/>
    <s v="scale_mpi_thin_thin007_2023-06-23_06-18-13.csv "/>
    <s v="e1 10000 100 100000 1 5"/>
    <n v="37.131555291666672"/>
    <n v="0.22261257788867511"/>
    <n v="36.686330135889321"/>
    <n v="37.576780447444023"/>
    <x v="0"/>
  </r>
  <r>
    <x v="0"/>
    <x v="0"/>
    <n v="100"/>
    <x v="0"/>
    <x v="8"/>
    <n v="1"/>
    <n v="83.739096000000004"/>
    <n v="0.39300200000000002"/>
    <n v="0.63536000000000004"/>
    <n v="0.211787"/>
    <s v="7"/>
    <s v="scale_mpi_thin_job_13586.out "/>
    <s v="scale_mpi_thin_thin007_2023-06-23_06-18-13.csv "/>
    <s v="e1 10000 100 100000 1 4"/>
    <n v="46.906570625000001"/>
    <n v="2.4208416639962937"/>
    <n v="42.064887297007417"/>
    <n v="51.748253952992584"/>
    <x v="0"/>
  </r>
  <r>
    <x v="0"/>
    <x v="0"/>
    <n v="100"/>
    <x v="0"/>
    <x v="9"/>
    <n v="1"/>
    <n v="111.228379"/>
    <n v="0.29778199999999999"/>
    <n v="0.31930199999999997"/>
    <n v="0.15965099999999999"/>
    <s v="7"/>
    <s v="scale_mpi_thin_job_13586.out "/>
    <s v="scale_mpi_thin_thin007_2023-06-23_06-18-13.csv "/>
    <s v="e1 10000 100 100000 1 3"/>
    <n v="61.441858208333322"/>
    <n v="0.42468092275204994"/>
    <n v="60.592496362829223"/>
    <n v="62.291220053837421"/>
    <x v="0"/>
  </r>
  <r>
    <x v="0"/>
    <x v="0"/>
    <n v="100"/>
    <x v="0"/>
    <x v="10"/>
    <n v="1"/>
    <n v="166.09921700000001"/>
    <n v="0.41311700000000001"/>
    <n v="0.23621"/>
    <n v="0.23621"/>
    <s v="7"/>
    <s v="scale_mpi_thin_job_13586.out "/>
    <s v="scale_mpi_thin_thin007_2023-06-23_06-18-13.csv "/>
    <s v="e1 10000 100 100000 1 2"/>
    <n v="92.953807416666677"/>
    <n v="0.94240087551448881"/>
    <n v="91.069005665637704"/>
    <n v="94.838609167695651"/>
    <x v="0"/>
  </r>
  <r>
    <x v="0"/>
    <x v="0"/>
    <n v="100"/>
    <x v="0"/>
    <x v="11"/>
    <n v="1"/>
    <n v="333.03837299999998"/>
    <n v="0.33484700000000001"/>
    <n v="0"/>
    <n v="0"/>
    <s v="7"/>
    <s v="scale_mpi_thin_job_13586.out "/>
    <s v="scale_mpi_thin_thin007_2023-06-23_06-18-13.csv "/>
    <s v="e1 10000 100 100000 1 1"/>
    <n v="186.54209166666666"/>
    <n v="0.34441681484655423"/>
    <n v="185.85325803697356"/>
    <n v="187.23092529635977"/>
    <x v="0"/>
  </r>
  <r>
    <x v="0"/>
    <x v="0"/>
    <n v="100"/>
    <x v="0"/>
    <x v="0"/>
    <n v="1"/>
    <n v="28.636112000000001"/>
    <n v="0.33742499999999997"/>
    <n v="1.8951229999999999"/>
    <n v="0.17228399999999999"/>
    <s v="7"/>
    <s v="scale_mpi_thin_job_13586.out "/>
    <s v="scale_mpi_thin_thin007_2023-06-23_06-18-13.csv "/>
    <s v="e1 10000 100 100000 1 12"/>
    <n v="15.898126739130433"/>
    <n v="0.34656081854743137"/>
    <n v="15.205005102035571"/>
    <n v="16.591248376225295"/>
    <x v="0"/>
  </r>
  <r>
    <x v="0"/>
    <x v="0"/>
    <n v="100"/>
    <x v="0"/>
    <x v="1"/>
    <n v="1"/>
    <n v="31.032018000000001"/>
    <n v="0.14990400000000001"/>
    <n v="0.31012099999999998"/>
    <n v="3.1012000000000001E-2"/>
    <s v="7"/>
    <s v="scale_mpi_thin_job_13586.out "/>
    <s v="scale_mpi_thin_thin007_2023-06-23_06-18-13.csv "/>
    <s v="e1 10000 100 100000 1 11"/>
    <n v="17.230369043478262"/>
    <n v="0.15534723286480329"/>
    <n v="16.919674577748655"/>
    <n v="17.54106350920787"/>
    <x v="0"/>
  </r>
  <r>
    <x v="0"/>
    <x v="0"/>
    <n v="100"/>
    <x v="0"/>
    <x v="2"/>
    <n v="1"/>
    <n v="33.986358000000003"/>
    <n v="0.16370999999999999"/>
    <n v="0.31683800000000001"/>
    <n v="3.5203999999999999E-2"/>
    <s v="7"/>
    <s v="scale_mpi_thin_job_13586.out "/>
    <s v="scale_mpi_thin_thin007_2023-06-23_06-18-13.csv "/>
    <s v="e1 10000 100 100000 1 10"/>
    <n v="19.053145217391307"/>
    <n v="0.96289578053808234"/>
    <n v="17.127353656315144"/>
    <n v="20.978936778467471"/>
    <x v="0"/>
  </r>
  <r>
    <x v="0"/>
    <x v="0"/>
    <n v="100"/>
    <x v="0"/>
    <x v="3"/>
    <n v="1"/>
    <n v="37.775432000000002"/>
    <n v="0.348275"/>
    <n v="1.4337489999999999"/>
    <n v="0.17921899999999999"/>
    <s v="7"/>
    <s v="scale_mpi_thin_job_13586.out "/>
    <s v="scale_mpi_thin_thin007_2023-06-23_06-18-13.csv "/>
    <s v="e1 10000 100 100000 1 9"/>
    <n v="20.927363260869562"/>
    <n v="0.30239332341494729"/>
    <n v="20.322576614039669"/>
    <n v="21.532149907699456"/>
    <x v="0"/>
  </r>
  <r>
    <x v="0"/>
    <x v="0"/>
    <n v="100"/>
    <x v="0"/>
    <x v="4"/>
    <n v="1"/>
    <n v="42.292529999999999"/>
    <n v="0.35232599999999997"/>
    <n v="1.2837879999999999"/>
    <n v="0.18339800000000001"/>
    <s v="7"/>
    <s v="scale_mpi_thin_job_13586.out "/>
    <s v="scale_mpi_thin_thin007_2023-06-23_06-18-13.csv "/>
    <s v="e1 10000 100 100000 1 8"/>
    <n v="23.609564956521741"/>
    <n v="0.69885900659048528"/>
    <n v="22.21184694334077"/>
    <n v="25.007282969702711"/>
    <x v="0"/>
  </r>
  <r>
    <x v="0"/>
    <x v="0"/>
    <n v="100"/>
    <x v="0"/>
    <x v="5"/>
    <n v="1"/>
    <n v="48.082828999999997"/>
    <n v="0.32340000000000002"/>
    <n v="1.0333319999999999"/>
    <n v="0.17222199999999999"/>
    <s v="7"/>
    <s v="scale_mpi_thin_job_13586.out "/>
    <s v="scale_mpi_thin_thin007_2023-06-23_06-18-13.csv "/>
    <s v="e1 10000 100 100000 1 7"/>
    <n v="26.786993541666671"/>
    <n v="0.44572297977953718"/>
    <n v="25.895547582107596"/>
    <n v="27.678439501225746"/>
    <x v="0"/>
  </r>
  <r>
    <x v="0"/>
    <x v="0"/>
    <n v="100"/>
    <x v="0"/>
    <x v="6"/>
    <n v="1"/>
    <n v="55.949992000000002"/>
    <n v="0.36142000000000002"/>
    <n v="0.95519200000000004"/>
    <n v="0.19103800000000001"/>
    <s v="7"/>
    <s v="scale_mpi_thin_job_13586.out "/>
    <s v="scale_mpi_thin_thin007_2023-06-23_06-18-13.csv "/>
    <s v="e1 10000 100 100000 1 6"/>
    <n v="31.001791291666667"/>
    <n v="0.23526211178321935"/>
    <n v="30.531267068100227"/>
    <n v="31.472315515233106"/>
    <x v="0"/>
  </r>
  <r>
    <x v="0"/>
    <x v="0"/>
    <n v="100"/>
    <x v="0"/>
    <x v="7"/>
    <n v="1"/>
    <n v="67.246474000000006"/>
    <n v="0.27869699999999997"/>
    <n v="0.60714500000000005"/>
    <n v="0.151786"/>
    <s v="7"/>
    <s v="scale_mpi_thin_job_13586.out "/>
    <s v="scale_mpi_thin_thin007_2023-06-23_06-18-13.csv "/>
    <s v="e1 10000 100 100000 1 5"/>
    <n v="37.131555291666672"/>
    <n v="0.22261257788867511"/>
    <n v="36.686330135889321"/>
    <n v="37.576780447444023"/>
    <x v="0"/>
  </r>
  <r>
    <x v="0"/>
    <x v="0"/>
    <n v="100"/>
    <x v="0"/>
    <x v="8"/>
    <n v="1"/>
    <n v="83.805282000000005"/>
    <n v="0.36067500000000002"/>
    <n v="0.58223199999999997"/>
    <n v="0.194077"/>
    <s v="7"/>
    <s v="scale_mpi_thin_job_13586.out "/>
    <s v="scale_mpi_thin_thin007_2023-06-23_06-18-13.csv "/>
    <s v="e1 10000 100 100000 1 4"/>
    <n v="46.906570625000001"/>
    <n v="2.4208416639962937"/>
    <n v="42.064887297007417"/>
    <n v="51.748253952992584"/>
    <x v="0"/>
  </r>
  <r>
    <x v="0"/>
    <x v="0"/>
    <n v="100"/>
    <x v="0"/>
    <x v="9"/>
    <n v="1"/>
    <n v="111.05902399999999"/>
    <n v="0.31011"/>
    <n v="0.36377100000000001"/>
    <n v="0.18188499999999999"/>
    <s v="7"/>
    <s v="scale_mpi_thin_job_13586.out "/>
    <s v="scale_mpi_thin_thin007_2023-06-23_06-18-13.csv "/>
    <s v="e1 10000 100 100000 1 3"/>
    <n v="61.441858208333322"/>
    <n v="0.42468092275204994"/>
    <n v="60.592496362829223"/>
    <n v="62.291220053837421"/>
    <x v="0"/>
  </r>
  <r>
    <x v="0"/>
    <x v="0"/>
    <n v="100"/>
    <x v="0"/>
    <x v="10"/>
    <n v="1"/>
    <n v="166.064832"/>
    <n v="0.40229900000000002"/>
    <n v="0.224607"/>
    <n v="0.224607"/>
    <s v="7"/>
    <s v="scale_mpi_thin_job_13586.out "/>
    <s v="scale_mpi_thin_thin007_2023-06-23_06-18-13.csv "/>
    <s v="e1 10000 100 100000 1 2"/>
    <n v="92.953807416666677"/>
    <n v="0.94240087551448881"/>
    <n v="91.069005665637704"/>
    <n v="94.838609167695651"/>
    <x v="0"/>
  </r>
  <r>
    <x v="0"/>
    <x v="0"/>
    <n v="100"/>
    <x v="0"/>
    <x v="11"/>
    <n v="1"/>
    <n v="333.258307"/>
    <n v="0.332119"/>
    <n v="0"/>
    <n v="0"/>
    <s v="7"/>
    <s v="scale_mpi_thin_job_13586.out "/>
    <s v="scale_mpi_thin_thin007_2023-06-23_06-18-13.csv "/>
    <s v="e1 10000 100 100000 1 1"/>
    <n v="186.54209166666666"/>
    <n v="0.34441681484655423"/>
    <n v="185.85325803697356"/>
    <n v="187.23092529635977"/>
    <x v="0"/>
  </r>
  <r>
    <x v="0"/>
    <x v="0"/>
    <n v="100"/>
    <x v="0"/>
    <x v="0"/>
    <n v="1"/>
    <n v="28.689824999999999"/>
    <n v="0.37291600000000003"/>
    <n v="2.2355339999999999"/>
    <n v="0.20322999999999999"/>
    <s v="7"/>
    <s v="scale_mpi_thin_job_13586.out "/>
    <s v="scale_mpi_thin_thin007_2023-06-23_06-18-13.csv "/>
    <s v="e1 10000 100 100000 1 12"/>
    <n v="15.898126739130433"/>
    <n v="0.34656081854743137"/>
    <n v="15.205005102035571"/>
    <n v="16.591248376225295"/>
    <x v="0"/>
  </r>
  <r>
    <x v="0"/>
    <x v="0"/>
    <n v="100"/>
    <x v="0"/>
    <x v="1"/>
    <n v="1"/>
    <n v="31.059605000000001"/>
    <n v="0.164546"/>
    <n v="0.42582799999999998"/>
    <n v="4.2583000000000003E-2"/>
    <s v="7"/>
    <s v="scale_mpi_thin_job_13586.out "/>
    <s v="scale_mpi_thin_thin007_2023-06-23_06-18-13.csv "/>
    <s v="e1 10000 100 100000 1 11"/>
    <n v="17.230369043478262"/>
    <n v="0.15534723286480329"/>
    <n v="16.919674577748655"/>
    <n v="17.54106350920787"/>
    <x v="0"/>
  </r>
  <r>
    <x v="0"/>
    <x v="0"/>
    <n v="100"/>
    <x v="0"/>
    <x v="2"/>
    <n v="1"/>
    <n v="33.993122"/>
    <n v="0.168547"/>
    <n v="0.37315700000000002"/>
    <n v="4.1461999999999999E-2"/>
    <s v="7"/>
    <s v="scale_mpi_thin_job_13586.out "/>
    <s v="scale_mpi_thin_thin007_2023-06-23_06-18-13.csv "/>
    <s v="e1 10000 100 100000 1 10"/>
    <n v="19.053145217391307"/>
    <n v="0.96289578053808234"/>
    <n v="17.127353656315144"/>
    <n v="20.978936778467471"/>
    <x v="0"/>
  </r>
  <r>
    <x v="0"/>
    <x v="0"/>
    <n v="100"/>
    <x v="0"/>
    <x v="3"/>
    <n v="1"/>
    <n v="37.773211000000003"/>
    <n v="0.33348899999999998"/>
    <n v="1.4285890000000001"/>
    <n v="0.17857400000000001"/>
    <s v="7"/>
    <s v="scale_mpi_thin_job_13586.out "/>
    <s v="scale_mpi_thin_thin007_2023-06-23_06-18-13.csv "/>
    <s v="e1 10000 100 100000 1 9"/>
    <n v="20.927363260869562"/>
    <n v="0.30239332341494729"/>
    <n v="20.322576614039669"/>
    <n v="21.532149907699456"/>
    <x v="0"/>
  </r>
  <r>
    <x v="0"/>
    <x v="0"/>
    <n v="100"/>
    <x v="0"/>
    <x v="4"/>
    <n v="1"/>
    <n v="42.272311999999999"/>
    <n v="0.37015900000000002"/>
    <n v="1.366703"/>
    <n v="0.195243"/>
    <s v="7"/>
    <s v="scale_mpi_thin_job_13586.out "/>
    <s v="scale_mpi_thin_thin007_2023-06-23_06-18-13.csv "/>
    <s v="e1 10000 100 100000 1 8"/>
    <n v="23.609564956521741"/>
    <n v="0.69885900659048528"/>
    <n v="22.21184694334077"/>
    <n v="25.007282969702711"/>
    <x v="0"/>
  </r>
  <r>
    <x v="0"/>
    <x v="0"/>
    <n v="100"/>
    <x v="0"/>
    <x v="5"/>
    <n v="1"/>
    <n v="48.053975000000001"/>
    <n v="0.298323"/>
    <n v="1.015506"/>
    <n v="0.16925100000000001"/>
    <s v="7"/>
    <s v="scale_mpi_thin_job_13586.out "/>
    <s v="scale_mpi_thin_thin007_2023-06-23_06-18-13.csv "/>
    <s v="e1 10000 100 100000 1 7"/>
    <n v="26.786993541666671"/>
    <n v="0.44572297977953718"/>
    <n v="25.895547582107596"/>
    <n v="27.678439501225746"/>
    <x v="0"/>
  </r>
  <r>
    <x v="0"/>
    <x v="0"/>
    <n v="100"/>
    <x v="0"/>
    <x v="6"/>
    <n v="1"/>
    <n v="55.890574999999998"/>
    <n v="0.35176000000000002"/>
    <n v="0.87127900000000003"/>
    <n v="0.17425599999999999"/>
    <s v="7"/>
    <s v="scale_mpi_thin_job_13586.out "/>
    <s v="scale_mpi_thin_thin007_2023-06-23_06-18-13.csv "/>
    <s v="e1 10000 100 100000 1 6"/>
    <n v="31.001791291666667"/>
    <n v="0.23526211178321935"/>
    <n v="30.531267068100227"/>
    <n v="31.472315515233106"/>
    <x v="0"/>
  </r>
  <r>
    <x v="0"/>
    <x v="0"/>
    <n v="100"/>
    <x v="0"/>
    <x v="7"/>
    <n v="1"/>
    <n v="67.258801000000005"/>
    <n v="0.29368100000000003"/>
    <n v="0.66151499999999996"/>
    <n v="0.165379"/>
    <s v="7"/>
    <s v="scale_mpi_thin_job_13586.out "/>
    <s v="scale_mpi_thin_thin007_2023-06-23_06-18-13.csv "/>
    <s v="e1 10000 100 100000 1 5"/>
    <n v="37.131555291666672"/>
    <n v="0.22261257788867511"/>
    <n v="36.686330135889321"/>
    <n v="37.576780447444023"/>
    <x v="0"/>
  </r>
  <r>
    <x v="0"/>
    <x v="0"/>
    <n v="100"/>
    <x v="0"/>
    <x v="8"/>
    <n v="1"/>
    <n v="83.819049000000007"/>
    <n v="0.34585500000000002"/>
    <n v="0.527644"/>
    <n v="0.17588100000000001"/>
    <s v="7"/>
    <s v="scale_mpi_thin_job_13586.out "/>
    <s v="scale_mpi_thin_thin007_2023-06-23_06-18-13.csv "/>
    <s v="e1 10000 100 100000 1 4"/>
    <n v="46.906570625000001"/>
    <n v="2.4208416639962937"/>
    <n v="42.064887297007417"/>
    <n v="51.748253952992584"/>
    <x v="0"/>
  </r>
  <r>
    <x v="0"/>
    <x v="0"/>
    <n v="100"/>
    <x v="0"/>
    <x v="9"/>
    <n v="1"/>
    <n v="111.23429400000001"/>
    <n v="0.32342500000000002"/>
    <n v="0.37829800000000002"/>
    <n v="0.18914900000000001"/>
    <s v="7"/>
    <s v="scale_mpi_thin_job_13586.out "/>
    <s v="scale_mpi_thin_thin007_2023-06-23_06-18-13.csv "/>
    <s v="e1 10000 100 100000 1 3"/>
    <n v="61.441858208333322"/>
    <n v="0.42468092275204994"/>
    <n v="60.592496362829223"/>
    <n v="62.291220053837421"/>
    <x v="0"/>
  </r>
  <r>
    <x v="0"/>
    <x v="0"/>
    <n v="100"/>
    <x v="0"/>
    <x v="10"/>
    <n v="1"/>
    <n v="166.05735000000001"/>
    <n v="0.39657500000000001"/>
    <n v="0.21288799999999999"/>
    <n v="0.21288799999999999"/>
    <s v="7"/>
    <s v="scale_mpi_thin_job_13586.out "/>
    <s v="scale_mpi_thin_thin007_2023-06-23_06-18-13.csv "/>
    <s v="e1 10000 100 100000 1 2"/>
    <n v="92.953807416666677"/>
    <n v="0.94240087551448881"/>
    <n v="91.069005665637704"/>
    <n v="94.838609167695651"/>
    <x v="0"/>
  </r>
  <r>
    <x v="0"/>
    <x v="0"/>
    <n v="100"/>
    <x v="0"/>
    <x v="11"/>
    <n v="1"/>
    <n v="333.01312999999999"/>
    <n v="0.33607100000000001"/>
    <n v="0"/>
    <n v="0"/>
    <s v="7"/>
    <s v="scale_mpi_thin_job_13586.out "/>
    <s v="scale_mpi_thin_thin007_2023-06-23_06-18-13.csv "/>
    <s v="e1 10000 100 100000 1 1"/>
    <n v="186.54209166666666"/>
    <n v="0.34441681484655423"/>
    <n v="185.85325803697356"/>
    <n v="187.23092529635977"/>
    <x v="0"/>
  </r>
  <r>
    <x v="0"/>
    <x v="0"/>
    <n v="100"/>
    <x v="0"/>
    <x v="0"/>
    <n v="1"/>
    <n v="28.660754000000001"/>
    <n v="0.374724"/>
    <n v="2.2747109999999999"/>
    <n v="0.206792"/>
    <s v="7"/>
    <s v="scale_mpi_thin_job_13586.out "/>
    <s v="scale_mpi_thin_thin007_2023-06-23_06-18-13.csv "/>
    <s v="e1 10000 100 100000 1 12"/>
    <n v="15.898126739130433"/>
    <n v="0.34656081854743137"/>
    <n v="15.205005102035571"/>
    <n v="16.591248376225295"/>
    <x v="0"/>
  </r>
  <r>
    <x v="0"/>
    <x v="0"/>
    <n v="100"/>
    <x v="0"/>
    <x v="1"/>
    <n v="1"/>
    <n v="31.045998999999998"/>
    <n v="0.15414800000000001"/>
    <n v="0.35694199999999998"/>
    <n v="3.5693999999999997E-2"/>
    <s v="7"/>
    <s v="scale_mpi_thin_job_13586.out "/>
    <s v="scale_mpi_thin_thin007_2023-06-23_06-18-13.csv "/>
    <s v="e1 10000 100 100000 1 11"/>
    <n v="17.230369043478262"/>
    <n v="0.15534723286480329"/>
    <n v="16.919674577748655"/>
    <n v="17.54106350920787"/>
    <x v="0"/>
  </r>
  <r>
    <x v="0"/>
    <x v="0"/>
    <n v="100"/>
    <x v="0"/>
    <x v="2"/>
    <n v="1"/>
    <n v="34.109020000000001"/>
    <n v="0.34030300000000002"/>
    <n v="1.5462260000000001"/>
    <n v="0.17180300000000001"/>
    <s v="7"/>
    <s v="scale_mpi_thin_job_13586.out "/>
    <s v="scale_mpi_thin_thin007_2023-06-23_06-18-13.csv "/>
    <s v="e1 10000 100 100000 1 10"/>
    <n v="19.053145217391307"/>
    <n v="0.96289578053808234"/>
    <n v="17.127353656315144"/>
    <n v="20.978936778467471"/>
    <x v="0"/>
  </r>
  <r>
    <x v="0"/>
    <x v="0"/>
    <n v="100"/>
    <x v="0"/>
    <x v="3"/>
    <n v="1"/>
    <n v="37.740912000000002"/>
    <n v="0.33711799999999997"/>
    <n v="1.2789740000000001"/>
    <n v="0.15987199999999999"/>
    <s v="7"/>
    <s v="scale_mpi_thin_job_13586.out "/>
    <s v="scale_mpi_thin_thin007_2023-06-23_06-18-13.csv "/>
    <s v="e1 10000 100 100000 1 9"/>
    <n v="20.927363260869562"/>
    <n v="0.30239332341494729"/>
    <n v="20.322576614039669"/>
    <n v="21.532149907699456"/>
    <x v="0"/>
  </r>
  <r>
    <x v="0"/>
    <x v="0"/>
    <n v="100"/>
    <x v="0"/>
    <x v="4"/>
    <n v="1"/>
    <n v="42.295786999999997"/>
    <n v="0.405032"/>
    <n v="1.360746"/>
    <n v="0.19439200000000001"/>
    <s v="7"/>
    <s v="scale_mpi_thin_job_13586.out "/>
    <s v="scale_mpi_thin_thin007_2023-06-23_06-18-13.csv "/>
    <s v="e1 10000 100 100000 1 8"/>
    <n v="23.609564956521741"/>
    <n v="0.69885900659048528"/>
    <n v="22.21184694334077"/>
    <n v="25.007282969702711"/>
    <x v="0"/>
  </r>
  <r>
    <x v="0"/>
    <x v="0"/>
    <n v="100"/>
    <x v="0"/>
    <x v="5"/>
    <n v="1"/>
    <n v="48.137535"/>
    <n v="0.35797000000000001"/>
    <n v="1.0820939999999999"/>
    <n v="0.18034900000000001"/>
    <s v="7"/>
    <s v="scale_mpi_thin_job_13586.out "/>
    <s v="scale_mpi_thin_thin007_2023-06-23_06-18-13.csv "/>
    <s v="e1 10000 100 100000 1 7"/>
    <n v="26.786993541666671"/>
    <n v="0.44572297977953718"/>
    <n v="25.895547582107596"/>
    <n v="27.678439501225746"/>
    <x v="0"/>
  </r>
  <r>
    <x v="0"/>
    <x v="0"/>
    <n v="100"/>
    <x v="0"/>
    <x v="6"/>
    <n v="1"/>
    <n v="55.880234000000002"/>
    <n v="0.339671"/>
    <n v="0.96221500000000004"/>
    <n v="0.192443"/>
    <s v="7"/>
    <s v="scale_mpi_thin_job_13586.out "/>
    <s v="scale_mpi_thin_thin007_2023-06-23_06-18-13.csv "/>
    <s v="e1 10000 100 100000 1 6"/>
    <n v="31.001791291666667"/>
    <n v="0.23526211178321935"/>
    <n v="30.531267068100227"/>
    <n v="31.472315515233106"/>
    <x v="0"/>
  </r>
  <r>
    <x v="0"/>
    <x v="0"/>
    <n v="100"/>
    <x v="0"/>
    <x v="7"/>
    <n v="1"/>
    <n v="67.322282000000001"/>
    <n v="0.34498800000000002"/>
    <n v="0.67019600000000001"/>
    <n v="0.167549"/>
    <s v="7"/>
    <s v="scale_mpi_thin_job_13586.out "/>
    <s v="scale_mpi_thin_thin007_2023-06-23_06-18-13.csv "/>
    <s v="e1 10000 100 100000 1 5"/>
    <n v="37.131555291666672"/>
    <n v="0.22261257788867511"/>
    <n v="36.686330135889321"/>
    <n v="37.576780447444023"/>
    <x v="0"/>
  </r>
  <r>
    <x v="0"/>
    <x v="0"/>
    <n v="100"/>
    <x v="0"/>
    <x v="8"/>
    <n v="1"/>
    <n v="83.645087000000004"/>
    <n v="0.34062599999999998"/>
    <n v="0.60805799999999999"/>
    <n v="0.20268600000000001"/>
    <s v="7"/>
    <s v="scale_mpi_thin_job_13586.out "/>
    <s v="scale_mpi_thin_thin007_2023-06-23_06-18-13.csv "/>
    <s v="e1 10000 100 100000 1 4"/>
    <n v="46.906570625000001"/>
    <n v="2.4208416639962937"/>
    <n v="42.064887297007417"/>
    <n v="51.748253952992584"/>
    <x v="0"/>
  </r>
  <r>
    <x v="0"/>
    <x v="0"/>
    <n v="100"/>
    <x v="0"/>
    <x v="9"/>
    <n v="1"/>
    <n v="111.344964"/>
    <n v="0.42468"/>
    <n v="0.51309400000000005"/>
    <n v="0.25654700000000003"/>
    <s v="7"/>
    <s v="scale_mpi_thin_job_13586.out "/>
    <s v="scale_mpi_thin_thin007_2023-06-23_06-18-13.csv "/>
    <s v="e1 10000 100 100000 1 3"/>
    <n v="61.441858208333322"/>
    <n v="0.42468092275204994"/>
    <n v="60.592496362829223"/>
    <n v="62.291220053837421"/>
    <x v="0"/>
  </r>
  <r>
    <x v="0"/>
    <x v="0"/>
    <n v="100"/>
    <x v="0"/>
    <x v="10"/>
    <n v="1"/>
    <n v="166.080217"/>
    <n v="0.45560800000000001"/>
    <n v="0.27993400000000002"/>
    <n v="0.27993400000000002"/>
    <s v="7"/>
    <s v="scale_mpi_thin_job_13586.out "/>
    <s v="scale_mpi_thin_thin007_2023-06-23_06-18-13.csv "/>
    <s v="e1 10000 100 100000 1 2"/>
    <n v="92.953807416666677"/>
    <n v="0.94240087551448881"/>
    <n v="91.069005665637704"/>
    <n v="94.838609167695651"/>
    <x v="0"/>
  </r>
  <r>
    <x v="0"/>
    <x v="0"/>
    <n v="100"/>
    <x v="0"/>
    <x v="11"/>
    <n v="1"/>
    <n v="333.11317600000001"/>
    <n v="0.42906100000000003"/>
    <n v="0"/>
    <n v="0"/>
    <s v="7"/>
    <s v="scale_mpi_thin_job_13586.out "/>
    <s v="scale_mpi_thin_thin007_2023-06-23_06-18-13.csv "/>
    <s v="e1 10000 100 100000 1 1"/>
    <n v="186.54209166666666"/>
    <n v="0.34441681484655423"/>
    <n v="185.85325803697356"/>
    <n v="187.23092529635977"/>
    <x v="0"/>
  </r>
  <r>
    <x v="0"/>
    <x v="0"/>
    <n v="100"/>
    <x v="0"/>
    <x v="0"/>
    <n v="1"/>
    <n v="28.674344999999999"/>
    <n v="0.37160700000000002"/>
    <n v="2.3494269999999999"/>
    <n v="0.213584"/>
    <s v="7"/>
    <s v="scale_mpi_thin_job_13586.out "/>
    <s v="scale_mpi_thin_thin007_2023-06-23_06-18-13.csv "/>
    <s v="e1 10000 100 100000 1 12"/>
    <n v="15.898126739130433"/>
    <n v="0.34656081854743137"/>
    <n v="15.205005102035571"/>
    <n v="16.591248376225295"/>
    <x v="0"/>
  </r>
  <r>
    <x v="0"/>
    <x v="0"/>
    <n v="100"/>
    <x v="0"/>
    <x v="1"/>
    <n v="1"/>
    <n v="31.058275999999999"/>
    <n v="0.17280699999999999"/>
    <n v="0.51811600000000002"/>
    <n v="5.1811999999999997E-2"/>
    <s v="7"/>
    <s v="scale_mpi_thin_job_13586.out "/>
    <s v="scale_mpi_thin_thin007_2023-06-23_06-18-13.csv "/>
    <s v="e1 10000 100 100000 1 11"/>
    <n v="17.230369043478262"/>
    <n v="0.15534723286480329"/>
    <n v="16.919674577748655"/>
    <n v="17.54106350920787"/>
    <x v="0"/>
  </r>
  <r>
    <x v="0"/>
    <x v="0"/>
    <n v="100"/>
    <x v="0"/>
    <x v="2"/>
    <n v="1"/>
    <n v="34.084366000000003"/>
    <n v="0.32059700000000002"/>
    <n v="1.4582630000000001"/>
    <n v="0.16202900000000001"/>
    <s v="7"/>
    <s v="scale_mpi_thin_job_13586.out "/>
    <s v="scale_mpi_thin_thin007_2023-06-23_06-18-13.csv "/>
    <s v="e1 10000 100 100000 1 10"/>
    <n v="19.053145217391307"/>
    <n v="0.96289578053808234"/>
    <n v="17.127353656315144"/>
    <n v="20.978936778467471"/>
    <x v="0"/>
  </r>
  <r>
    <x v="0"/>
    <x v="0"/>
    <n v="100"/>
    <x v="0"/>
    <x v="3"/>
    <n v="1"/>
    <n v="37.758772"/>
    <n v="0.332395"/>
    <n v="1.326695"/>
    <n v="0.16583700000000001"/>
    <s v="7"/>
    <s v="scale_mpi_thin_job_13586.out "/>
    <s v="scale_mpi_thin_thin007_2023-06-23_06-18-13.csv "/>
    <s v="e1 10000 100 100000 1 9"/>
    <n v="20.927363260869562"/>
    <n v="0.30239332341494729"/>
    <n v="20.322576614039669"/>
    <n v="21.532149907699456"/>
    <x v="0"/>
  </r>
  <r>
    <x v="0"/>
    <x v="0"/>
    <n v="100"/>
    <x v="0"/>
    <x v="4"/>
    <n v="1"/>
    <n v="42.262636999999998"/>
    <n v="0.33649600000000002"/>
    <n v="1.1975020000000001"/>
    <n v="0.171072"/>
    <s v="7"/>
    <s v="scale_mpi_thin_job_13586.out "/>
    <s v="scale_mpi_thin_thin007_2023-06-23_06-18-13.csv "/>
    <s v="e1 10000 100 100000 1 8"/>
    <n v="23.609564956521741"/>
    <n v="0.69885900659048528"/>
    <n v="22.21184694334077"/>
    <n v="25.007282969702711"/>
    <x v="0"/>
  </r>
  <r>
    <x v="0"/>
    <x v="0"/>
    <n v="100"/>
    <x v="0"/>
    <x v="5"/>
    <n v="1"/>
    <n v="48.027405999999999"/>
    <n v="0.30577599999999999"/>
    <n v="1.0692349999999999"/>
    <n v="0.178206"/>
    <s v="7"/>
    <s v="scale_mpi_thin_job_13586.out "/>
    <s v="scale_mpi_thin_thin007_2023-06-23_06-18-13.csv "/>
    <s v="e1 10000 100 100000 1 7"/>
    <n v="26.786993541666671"/>
    <n v="0.44572297977953718"/>
    <n v="25.895547582107596"/>
    <n v="27.678439501225746"/>
    <x v="0"/>
  </r>
  <r>
    <x v="0"/>
    <x v="0"/>
    <n v="100"/>
    <x v="0"/>
    <x v="6"/>
    <n v="1"/>
    <n v="55.848762999999998"/>
    <n v="0.31217"/>
    <n v="0.91891500000000004"/>
    <n v="0.183783"/>
    <s v="7"/>
    <s v="scale_mpi_thin_job_13586.out "/>
    <s v="scale_mpi_thin_thin007_2023-06-23_06-18-13.csv "/>
    <s v="e1 10000 100 100000 1 6"/>
    <n v="31.001791291666667"/>
    <n v="0.23526211178321935"/>
    <n v="30.531267068100227"/>
    <n v="31.472315515233106"/>
    <x v="0"/>
  </r>
  <r>
    <x v="0"/>
    <x v="0"/>
    <n v="100"/>
    <x v="0"/>
    <x v="7"/>
    <n v="1"/>
    <n v="67.307905000000005"/>
    <n v="0.32469700000000001"/>
    <n v="0.65807199999999999"/>
    <n v="0.164518"/>
    <s v="7"/>
    <s v="scale_mpi_thin_job_13586.out "/>
    <s v="scale_mpi_thin_thin007_2023-06-23_06-18-13.csv "/>
    <s v="e1 10000 100 100000 1 5"/>
    <n v="37.131555291666672"/>
    <n v="0.22261257788867511"/>
    <n v="36.686330135889321"/>
    <n v="37.576780447444023"/>
    <x v="0"/>
  </r>
  <r>
    <x v="0"/>
    <x v="0"/>
    <n v="100"/>
    <x v="0"/>
    <x v="8"/>
    <n v="1"/>
    <n v="83.756314000000003"/>
    <n v="0.31321500000000002"/>
    <n v="0.55187200000000003"/>
    <n v="0.18395700000000001"/>
    <s v="7"/>
    <s v="scale_mpi_thin_job_13586.out "/>
    <s v="scale_mpi_thin_thin007_2023-06-23_06-18-13.csv "/>
    <s v="e1 10000 100 100000 1 4"/>
    <n v="46.906570625000001"/>
    <n v="2.4208416639962937"/>
    <n v="42.064887297007417"/>
    <n v="51.748253952992584"/>
    <x v="0"/>
  </r>
  <r>
    <x v="0"/>
    <x v="0"/>
    <n v="100"/>
    <x v="0"/>
    <x v="9"/>
    <n v="1"/>
    <n v="111.04281400000001"/>
    <n v="0.32779799999999998"/>
    <n v="0.38431300000000002"/>
    <n v="0.19215599999999999"/>
    <s v="7"/>
    <s v="scale_mpi_thin_job_13586.out "/>
    <s v="scale_mpi_thin_thin007_2023-06-23_06-18-13.csv "/>
    <s v="e1 10000 100 100000 1 3"/>
    <n v="61.441858208333322"/>
    <n v="0.42468092275204994"/>
    <n v="60.592496362829223"/>
    <n v="62.291220053837421"/>
    <x v="0"/>
  </r>
  <r>
    <x v="0"/>
    <x v="0"/>
    <n v="100"/>
    <x v="0"/>
    <x v="10"/>
    <n v="1"/>
    <n v="165.97702799999999"/>
    <n v="0.36660300000000001"/>
    <n v="0.23221700000000001"/>
    <n v="0.23221700000000001"/>
    <s v="7"/>
    <s v="scale_mpi_thin_job_13586.out "/>
    <s v="scale_mpi_thin_thin007_2023-06-23_06-18-13.csv "/>
    <s v="e1 10000 100 100000 1 2"/>
    <n v="92.953807416666677"/>
    <n v="0.94240087551448881"/>
    <n v="91.069005665637704"/>
    <n v="94.838609167695651"/>
    <x v="0"/>
  </r>
  <r>
    <x v="0"/>
    <x v="0"/>
    <n v="100"/>
    <x v="0"/>
    <x v="11"/>
    <n v="1"/>
    <n v="333.03387700000002"/>
    <n v="0.35742000000000002"/>
    <n v="0"/>
    <n v="0"/>
    <s v="7"/>
    <s v="scale_mpi_thin_job_13586.out "/>
    <s v="scale_mpi_thin_thin007_2023-06-23_06-18-13.csv "/>
    <s v="e1 10000 100 100000 1 1"/>
    <n v="186.54209166666666"/>
    <n v="0.34441681484655423"/>
    <n v="185.85325803697356"/>
    <n v="187.23092529635977"/>
    <x v="0"/>
  </r>
  <r>
    <x v="0"/>
    <x v="0"/>
    <n v="100"/>
    <x v="0"/>
    <x v="0"/>
    <n v="1"/>
    <n v="28.696332999999999"/>
    <n v="0.388071"/>
    <n v="2.2947690000000001"/>
    <n v="0.20861499999999999"/>
    <s v="7"/>
    <s v="scale_mpi_thin_job_13586.out "/>
    <s v="scale_mpi_thin_thin007_2023-06-23_06-18-13.csv "/>
    <s v="e1 10000 100 100000 1 12"/>
    <n v="15.898126739130433"/>
    <n v="0.34656081854743137"/>
    <n v="15.205005102035571"/>
    <n v="16.591248376225295"/>
    <x v="0"/>
  </r>
  <r>
    <x v="0"/>
    <x v="0"/>
    <n v="100"/>
    <x v="0"/>
    <x v="1"/>
    <n v="1"/>
    <n v="30.968781"/>
    <n v="0.15953300000000001"/>
    <n v="0.38901200000000002"/>
    <n v="3.8900999999999998E-2"/>
    <s v="7"/>
    <s v="scale_mpi_thin_job_13586.out "/>
    <s v="scale_mpi_thin_thin007_2023-06-23_06-18-13.csv "/>
    <s v="e1 10000 100 100000 1 11"/>
    <n v="17.230369043478262"/>
    <n v="0.15534723286480329"/>
    <n v="16.919674577748655"/>
    <n v="17.54106350920787"/>
    <x v="0"/>
  </r>
  <r>
    <x v="0"/>
    <x v="0"/>
    <n v="100"/>
    <x v="0"/>
    <x v="2"/>
    <n v="1"/>
    <n v="34.108716000000001"/>
    <n v="0.361016"/>
    <n v="1.6717299999999999"/>
    <n v="0.185748"/>
    <s v="7"/>
    <s v="scale_mpi_thin_job_13586.out "/>
    <s v="scale_mpi_thin_thin007_2023-06-23_06-18-13.csv "/>
    <s v="e1 10000 100 100000 1 10"/>
    <n v="19.053145217391307"/>
    <n v="0.96289578053808234"/>
    <n v="17.127353656315144"/>
    <n v="20.978936778467471"/>
    <x v="0"/>
  </r>
  <r>
    <x v="0"/>
    <x v="0"/>
    <n v="100"/>
    <x v="0"/>
    <x v="3"/>
    <n v="1"/>
    <n v="37.753880000000002"/>
    <n v="0.33428400000000003"/>
    <n v="1.3727180000000001"/>
    <n v="0.17158999999999999"/>
    <s v="7"/>
    <s v="scale_mpi_thin_job_13586.out "/>
    <s v="scale_mpi_thin_thin007_2023-06-23_06-18-13.csv "/>
    <s v="e1 10000 100 100000 1 9"/>
    <n v="20.927363260869562"/>
    <n v="0.30239332341494729"/>
    <n v="20.322576614039669"/>
    <n v="21.532149907699456"/>
    <x v="0"/>
  </r>
  <r>
    <x v="0"/>
    <x v="0"/>
    <n v="100"/>
    <x v="0"/>
    <x v="4"/>
    <n v="1"/>
    <n v="42.287146"/>
    <n v="0.33219700000000002"/>
    <n v="1.36016"/>
    <n v="0.19430900000000001"/>
    <s v="7"/>
    <s v="scale_mpi_thin_job_13586.out "/>
    <s v="scale_mpi_thin_thin007_2023-06-23_06-18-13.csv "/>
    <s v="e1 10000 100 100000 1 8"/>
    <n v="23.609564956521741"/>
    <n v="0.69885900659048528"/>
    <n v="22.21184694334077"/>
    <n v="25.007282969702711"/>
    <x v="0"/>
  </r>
  <r>
    <x v="0"/>
    <x v="0"/>
    <n v="100"/>
    <x v="0"/>
    <x v="5"/>
    <n v="1"/>
    <n v="48.060521999999999"/>
    <n v="0.319631"/>
    <n v="1.0942499999999999"/>
    <n v="0.18237500000000001"/>
    <s v="7"/>
    <s v="scale_mpi_thin_job_13586.out "/>
    <s v="scale_mpi_thin_thin007_2023-06-23_06-18-13.csv "/>
    <s v="e1 10000 100 100000 1 7"/>
    <n v="26.786993541666671"/>
    <n v="0.44572297977953718"/>
    <n v="25.895547582107596"/>
    <n v="27.678439501225746"/>
    <x v="0"/>
  </r>
  <r>
    <x v="0"/>
    <x v="0"/>
    <n v="100"/>
    <x v="0"/>
    <x v="6"/>
    <n v="1"/>
    <n v="55.867415000000001"/>
    <n v="0.32014799999999999"/>
    <n v="0.91105000000000003"/>
    <n v="0.18221000000000001"/>
    <s v="7"/>
    <s v="scale_mpi_thin_job_13586.out "/>
    <s v="scale_mpi_thin_thin007_2023-06-23_06-18-13.csv "/>
    <s v="e1 10000 100 100000 1 6"/>
    <n v="31.001791291666667"/>
    <n v="0.23526211178321935"/>
    <n v="30.531267068100227"/>
    <n v="31.472315515233106"/>
    <x v="0"/>
  </r>
  <r>
    <x v="0"/>
    <x v="0"/>
    <n v="100"/>
    <x v="0"/>
    <x v="7"/>
    <n v="1"/>
    <n v="67.321562999999998"/>
    <n v="0.33625500000000003"/>
    <n v="0.80536700000000006"/>
    <n v="0.20134199999999999"/>
    <s v="7"/>
    <s v="scale_mpi_thin_job_13586.out "/>
    <s v="scale_mpi_thin_thin007_2023-06-23_06-18-13.csv "/>
    <s v="e1 10000 100 100000 1 5"/>
    <n v="37.131555291666672"/>
    <n v="0.22261257788867511"/>
    <n v="36.686330135889321"/>
    <n v="37.576780447444023"/>
    <x v="0"/>
  </r>
  <r>
    <x v="0"/>
    <x v="0"/>
    <n v="100"/>
    <x v="0"/>
    <x v="8"/>
    <n v="1"/>
    <n v="84.275752999999995"/>
    <n v="0.80491100000000004"/>
    <n v="0.93054599999999998"/>
    <n v="0.31018200000000001"/>
    <s v="7"/>
    <s v="scale_mpi_thin_job_13586.out "/>
    <s v="scale_mpi_thin_thin007_2023-06-23_06-18-13.csv "/>
    <s v="e1 10000 100 100000 1 4"/>
    <n v="46.906570625000001"/>
    <n v="2.4208416639962937"/>
    <n v="42.064887297007417"/>
    <n v="51.748253952992584"/>
    <x v="0"/>
  </r>
  <r>
    <x v="0"/>
    <x v="0"/>
    <n v="100"/>
    <x v="0"/>
    <x v="9"/>
    <n v="1"/>
    <n v="111.025007"/>
    <n v="0.318521"/>
    <n v="0.37198999999999999"/>
    <n v="0.18599499999999999"/>
    <s v="7"/>
    <s v="scale_mpi_thin_job_13586.out "/>
    <s v="scale_mpi_thin_thin007_2023-06-23_06-18-13.csv "/>
    <s v="e1 10000 100 100000 1 3"/>
    <n v="61.441858208333322"/>
    <n v="0.42468092275204994"/>
    <n v="60.592496362829223"/>
    <n v="62.291220053837421"/>
    <x v="0"/>
  </r>
  <r>
    <x v="0"/>
    <x v="0"/>
    <n v="100"/>
    <x v="0"/>
    <x v="10"/>
    <n v="1"/>
    <n v="166.80300600000001"/>
    <n v="0.94153799999999999"/>
    <n v="0.29186800000000002"/>
    <n v="0.29186800000000002"/>
    <s v="7"/>
    <s v="scale_mpi_thin_job_13586.out "/>
    <s v="scale_mpi_thin_thin007_2023-06-23_06-18-13.csv "/>
    <s v="e1 10000 100 100000 1 2"/>
    <n v="92.953807416666677"/>
    <n v="0.94240087551448881"/>
    <n v="91.069005665637704"/>
    <n v="94.838609167695651"/>
    <x v="0"/>
  </r>
  <r>
    <x v="0"/>
    <x v="0"/>
    <n v="100"/>
    <x v="0"/>
    <x v="11"/>
    <n v="1"/>
    <n v="332.81581799999998"/>
    <n v="0.317"/>
    <n v="0"/>
    <n v="0"/>
    <s v="7"/>
    <s v="scale_mpi_thin_job_13586.out "/>
    <s v="scale_mpi_thin_thin007_2023-06-23_06-18-13.csv "/>
    <s v="e1 10000 100 100000 1 1"/>
    <n v="186.54209166666666"/>
    <n v="0.34441681484655423"/>
    <n v="185.85325803697356"/>
    <n v="187.23092529635977"/>
    <x v="0"/>
  </r>
  <r>
    <x v="0"/>
    <x v="0"/>
    <n v="100"/>
    <x v="0"/>
    <x v="0"/>
    <n v="1"/>
    <n v="28.662519"/>
    <n v="0.36854199999999998"/>
    <n v="2.2591380000000001"/>
    <n v="0.205376"/>
    <s v="7"/>
    <s v="scale_mpi_thin_job_13586.out "/>
    <s v="scale_mpi_thin_thin007_2023-06-23_06-18-13.csv "/>
    <s v="e1 10000 100 100000 1 12"/>
    <n v="15.898126739130433"/>
    <n v="0.34656081854743137"/>
    <n v="15.205005102035571"/>
    <n v="16.591248376225295"/>
    <x v="0"/>
  </r>
  <r>
    <x v="0"/>
    <x v="0"/>
    <n v="100"/>
    <x v="0"/>
    <x v="1"/>
    <n v="1"/>
    <n v="31.041566"/>
    <n v="0.16666700000000001"/>
    <n v="0.42096800000000001"/>
    <n v="4.2097000000000002E-2"/>
    <s v="7"/>
    <s v="scale_mpi_thin_job_13586.out "/>
    <s v="scale_mpi_thin_thin007_2023-06-23_06-18-13.csv "/>
    <s v="e1 10000 100 100000 1 11"/>
    <n v="17.230369043478262"/>
    <n v="0.15534723286480329"/>
    <n v="16.919674577748655"/>
    <n v="17.54106350920787"/>
    <x v="0"/>
  </r>
  <r>
    <x v="0"/>
    <x v="0"/>
    <n v="100"/>
    <x v="0"/>
    <x v="2"/>
    <n v="1"/>
    <n v="33.976529999999997"/>
    <n v="0.16151399999999999"/>
    <n v="0.34904400000000002"/>
    <n v="3.8782999999999998E-2"/>
    <s v="7"/>
    <s v="scale_mpi_thin_job_13586.out "/>
    <s v="scale_mpi_thin_thin007_2023-06-23_06-18-13.csv "/>
    <s v="e1 10000 100 100000 1 10"/>
    <n v="19.053145217391307"/>
    <n v="0.96289578053808234"/>
    <n v="17.127353656315144"/>
    <n v="20.978936778467471"/>
    <x v="0"/>
  </r>
  <r>
    <x v="0"/>
    <x v="0"/>
    <n v="100"/>
    <x v="0"/>
    <x v="3"/>
    <n v="1"/>
    <n v="37.767439000000003"/>
    <n v="0.351711"/>
    <n v="1.522305"/>
    <n v="0.19028800000000001"/>
    <s v="7"/>
    <s v="scale_mpi_thin_job_13586.out "/>
    <s v="scale_mpi_thin_thin007_2023-06-23_06-18-13.csv "/>
    <s v="e1 10000 100 100000 1 9"/>
    <n v="20.927363260869562"/>
    <n v="0.30239332341494729"/>
    <n v="20.322576614039669"/>
    <n v="21.532149907699456"/>
    <x v="0"/>
  </r>
  <r>
    <x v="0"/>
    <x v="0"/>
    <n v="100"/>
    <x v="0"/>
    <x v="4"/>
    <n v="1"/>
    <n v="42.492967"/>
    <n v="0.56453900000000001"/>
    <n v="2.7213980000000002"/>
    <n v="0.38877099999999998"/>
    <s v="7"/>
    <s v="scale_mpi_thin_job_13586.out "/>
    <s v="scale_mpi_thin_thin007_2023-06-23_06-18-13.csv "/>
    <s v="e1 10000 100 100000 1 8"/>
    <n v="23.609564956521741"/>
    <n v="0.69885900659048528"/>
    <n v="22.21184694334077"/>
    <n v="25.007282969702711"/>
    <x v="0"/>
  </r>
  <r>
    <x v="0"/>
    <x v="0"/>
    <n v="100"/>
    <x v="0"/>
    <x v="5"/>
    <n v="1"/>
    <n v="48.062612000000001"/>
    <n v="0.33570299999999997"/>
    <n v="1.109918"/>
    <n v="0.18498600000000001"/>
    <s v="7"/>
    <s v="scale_mpi_thin_job_13586.out "/>
    <s v="scale_mpi_thin_thin007_2023-06-23_06-18-13.csv "/>
    <s v="e1 10000 100 100000 1 7"/>
    <n v="26.786993541666671"/>
    <n v="0.44572297977953718"/>
    <n v="25.895547582107596"/>
    <n v="27.678439501225746"/>
    <x v="0"/>
  </r>
  <r>
    <x v="0"/>
    <x v="0"/>
    <n v="100"/>
    <x v="0"/>
    <x v="6"/>
    <n v="1"/>
    <n v="55.903986000000003"/>
    <n v="0.353995"/>
    <n v="0.95549899999999999"/>
    <n v="0.19109999999999999"/>
    <s v="7"/>
    <s v="scale_mpi_thin_job_13586.out "/>
    <s v="scale_mpi_thin_thin007_2023-06-23_06-18-13.csv "/>
    <s v="e1 10000 100 100000 1 6"/>
    <n v="31.001791291666667"/>
    <n v="0.23526211178321935"/>
    <n v="30.531267068100227"/>
    <n v="31.472315515233106"/>
    <x v="0"/>
  </r>
  <r>
    <x v="0"/>
    <x v="0"/>
    <n v="100"/>
    <x v="0"/>
    <x v="7"/>
    <n v="1"/>
    <n v="67.302493999999996"/>
    <n v="0.321187"/>
    <n v="0.64941599999999999"/>
    <n v="0.162354"/>
    <s v="7"/>
    <s v="scale_mpi_thin_job_13586.out "/>
    <s v="scale_mpi_thin_thin007_2023-06-23_06-18-13.csv "/>
    <s v="e1 10000 100 100000 1 5"/>
    <n v="37.131555291666672"/>
    <n v="0.22261257788867511"/>
    <n v="36.686330135889321"/>
    <n v="37.576780447444023"/>
    <x v="0"/>
  </r>
  <r>
    <x v="0"/>
    <x v="0"/>
    <n v="100"/>
    <x v="0"/>
    <x v="8"/>
    <n v="1"/>
    <n v="83.815907999999993"/>
    <n v="0.34890900000000002"/>
    <n v="0.58280699999999996"/>
    <n v="0.194269"/>
    <s v="7"/>
    <s v="scale_mpi_thin_job_13586.out "/>
    <s v="scale_mpi_thin_thin007_2023-06-23_06-18-13.csv "/>
    <s v="e1 10000 100 100000 1 4"/>
    <n v="46.906570625000001"/>
    <n v="2.4208416639962937"/>
    <n v="42.064887297007417"/>
    <n v="51.748253952992584"/>
    <x v="0"/>
  </r>
  <r>
    <x v="0"/>
    <x v="0"/>
    <n v="100"/>
    <x v="0"/>
    <x v="9"/>
    <n v="1"/>
    <n v="111.38833700000001"/>
    <n v="0.44866"/>
    <n v="0.54368700000000003"/>
    <n v="0.27184399999999997"/>
    <s v="7"/>
    <s v="scale_mpi_thin_job_13586.out "/>
    <s v="scale_mpi_thin_thin007_2023-06-23_06-18-13.csv "/>
    <s v="e1 10000 100 100000 1 3"/>
    <n v="61.441858208333322"/>
    <n v="0.42468092275204994"/>
    <n v="60.592496362829223"/>
    <n v="62.291220053837421"/>
    <x v="0"/>
  </r>
  <r>
    <x v="0"/>
    <x v="0"/>
    <n v="100"/>
    <x v="0"/>
    <x v="10"/>
    <n v="1"/>
    <n v="166.06651500000001"/>
    <n v="0.39968700000000001"/>
    <n v="0.22878499999999999"/>
    <n v="0.22878499999999999"/>
    <s v="7"/>
    <s v="scale_mpi_thin_job_13586.out "/>
    <s v="scale_mpi_thin_thin007_2023-06-23_06-18-13.csv "/>
    <s v="e1 10000 100 100000 1 2"/>
    <n v="92.953807416666677"/>
    <n v="0.94240087551448881"/>
    <n v="91.069005665637704"/>
    <n v="94.83860916769565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8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M7" firstHeaderRow="1" firstDataRow="2" firstDataCol="1"/>
  <pivotFields count="19">
    <pivotField axis="axisRow" showAll="0">
      <items count="7">
        <item m="1" x="4"/>
        <item x="0"/>
        <item m="1" x="5"/>
        <item m="1" x="3"/>
        <item m="1" x="2"/>
        <item m="1" x="1"/>
        <item t="default"/>
      </items>
    </pivotField>
    <pivotField axis="axisRow" showAll="0">
      <items count="6">
        <item m="1" x="1"/>
        <item m="1" x="4"/>
        <item x="0"/>
        <item m="1" x="2"/>
        <item m="1" x="3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65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53"/>
        <item m="1" x="22"/>
        <item m="1" x="42"/>
        <item m="1" x="63"/>
        <item m="1" x="47"/>
        <item m="1" x="31"/>
        <item m="1" x="16"/>
        <item m="1" x="52"/>
        <item m="1" x="36"/>
        <item m="1" x="21"/>
        <item m="1" x="58"/>
        <item m="1" x="41"/>
        <item m="1" x="26"/>
        <item m="1" x="62"/>
        <item m="1" x="46"/>
        <item m="1" x="30"/>
        <item m="1" x="15"/>
        <item m="1" x="51"/>
        <item m="1" x="35"/>
        <item m="1" x="20"/>
        <item m="1" x="13"/>
        <item m="1" x="57"/>
        <item m="1" x="49"/>
        <item m="1" x="40"/>
        <item m="1" x="33"/>
        <item m="1" x="25"/>
        <item m="1" x="18"/>
        <item m="1" x="61"/>
        <item m="1" x="55"/>
        <item m="1" x="45"/>
        <item m="1" x="38"/>
        <item m="1" x="29"/>
        <item m="1" x="23"/>
        <item m="1" x="14"/>
        <item m="1" x="59"/>
        <item m="1" x="50"/>
        <item m="1" x="43"/>
        <item m="1" x="34"/>
        <item m="1" x="27"/>
        <item m="1" x="19"/>
        <item m="1" x="12"/>
        <item m="1" x="56"/>
        <item m="1" x="48"/>
        <item m="1" x="39"/>
        <item m="1" x="32"/>
        <item m="1" x="24"/>
        <item m="1" x="17"/>
        <item m="1" x="60"/>
        <item m="1" x="54"/>
        <item m="1" x="44"/>
        <item m="1" x="37"/>
        <item m="1" x="2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3">
    <i>
      <x v="1"/>
    </i>
    <i r="1">
      <x v="2"/>
    </i>
    <i r="2">
      <x v="2"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8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19" firstHeaderRow="1" firstDataRow="5" firstDataCol="1"/>
  <pivotFields count="19">
    <pivotField axis="axisCol" showAll="0" defaultSubtotal="0">
      <items count="6">
        <item m="1" x="4"/>
        <item x="0"/>
        <item m="1" x="5"/>
        <item m="1" x="3"/>
        <item m="1" x="2"/>
        <item m="1" x="1"/>
      </items>
    </pivotField>
    <pivotField axis="axisCol" showAll="0" defaultSubtotal="0">
      <items count="5">
        <item h="1" m="1" x="1"/>
        <item h="1" m="1" x="4"/>
        <item x="0"/>
        <item m="1" x="2"/>
        <item m="1"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53"/>
        <item m="1" x="22"/>
        <item m="1" x="42"/>
        <item m="1" x="63"/>
        <item m="1" x="47"/>
        <item m="1" x="31"/>
        <item m="1" x="16"/>
        <item m="1" x="52"/>
        <item m="1" x="36"/>
        <item m="1" x="21"/>
        <item m="1" x="58"/>
        <item m="1" x="41"/>
        <item m="1" x="26"/>
        <item m="1" x="62"/>
        <item m="1" x="46"/>
        <item m="1" x="30"/>
        <item m="1" x="15"/>
        <item m="1" x="51"/>
        <item m="1" x="35"/>
        <item m="1" x="20"/>
        <item m="1" x="13"/>
        <item m="1" x="57"/>
        <item m="1" x="49"/>
        <item m="1" x="40"/>
        <item m="1" x="33"/>
        <item m="1" x="25"/>
        <item m="1" x="18"/>
        <item m="1" x="61"/>
        <item m="1" x="55"/>
        <item m="1" x="45"/>
        <item m="1" x="38"/>
        <item m="1" x="29"/>
        <item m="1" x="23"/>
        <item m="1" x="14"/>
        <item m="1" x="59"/>
        <item m="1" x="50"/>
        <item m="1" x="43"/>
        <item m="1" x="34"/>
        <item m="1" x="27"/>
        <item m="1" x="19"/>
        <item m="1" x="12"/>
        <item m="1" x="56"/>
        <item m="1" x="48"/>
        <item m="1" x="39"/>
        <item m="1" x="32"/>
        <item m="1" x="24"/>
        <item m="1" x="17"/>
        <item m="1" x="60"/>
        <item m="1" x="54"/>
        <item m="1" x="44"/>
        <item m="1" x="37"/>
        <item m="1" x="28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4">
    <field x="0"/>
    <field x="1"/>
    <field x="3"/>
    <field x="-2"/>
  </colFields>
  <colItems count="2">
    <i>
      <x v="1"/>
      <x v="2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38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8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B19" firstHeaderRow="1" firstDataRow="4" firstDataCol="1" rowPageCount="1" colPageCount="1"/>
  <pivotFields count="19">
    <pivotField axis="axisCol" showAll="0" defaultSubtotal="0">
      <items count="6">
        <item m="1" x="4"/>
        <item x="0"/>
        <item m="1" x="5"/>
        <item m="1" x="3"/>
        <item m="1" x="2"/>
        <item m="1" x="1"/>
      </items>
    </pivotField>
    <pivotField axis="axisCol" showAll="0" defaultSubtotal="0">
      <items count="5">
        <item h="1" m="1" x="1"/>
        <item h="1" m="1" x="4"/>
        <item x="0"/>
        <item m="1" x="2"/>
        <item m="1"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53"/>
        <item m="1" x="22"/>
        <item m="1" x="42"/>
        <item m="1" x="63"/>
        <item m="1" x="47"/>
        <item m="1" x="31"/>
        <item m="1" x="16"/>
        <item m="1" x="52"/>
        <item m="1" x="36"/>
        <item m="1" x="21"/>
        <item m="1" x="58"/>
        <item m="1" x="41"/>
        <item m="1" x="26"/>
        <item m="1" x="62"/>
        <item m="1" x="46"/>
        <item m="1" x="30"/>
        <item m="1" x="15"/>
        <item m="1" x="51"/>
        <item m="1" x="35"/>
        <item m="1" x="20"/>
        <item m="1" x="13"/>
        <item m="1" x="57"/>
        <item m="1" x="49"/>
        <item m="1" x="40"/>
        <item m="1" x="33"/>
        <item m="1" x="25"/>
        <item m="1" x="18"/>
        <item m="1" x="61"/>
        <item m="1" x="55"/>
        <item m="1" x="45"/>
        <item m="1" x="38"/>
        <item m="1" x="29"/>
        <item m="1" x="23"/>
        <item m="1" x="14"/>
        <item m="1" x="59"/>
        <item m="1" x="50"/>
        <item m="1" x="43"/>
        <item m="1" x="34"/>
        <item m="1" x="27"/>
        <item m="1" x="19"/>
        <item m="1" x="12"/>
        <item m="1" x="56"/>
        <item m="1" x="48"/>
        <item m="1" x="39"/>
        <item m="1" x="32"/>
        <item m="1" x="24"/>
        <item m="1" x="17"/>
        <item m="1" x="60"/>
        <item m="1" x="54"/>
        <item m="1" x="44"/>
        <item m="1" x="37"/>
        <item m="1" x="28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2">
        <item x="0"/>
        <item m="1" x="1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1">
    <i>
      <x v="1"/>
      <x v="2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45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84" totalsRowShown="0">
  <autoFilter ref="A1:S84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calculatedColumnFormula>
    </tableColumn>
    <tableColumn id="15" xr3:uid="{EE704669-6842-4AAF-BEC5-6701791A2A13}" name="Avg" dataDxfId="6">
      <calculatedColumnFormula>VLOOKUP(TableOMP[[#This Row],[Label]],TableAvg[],2,FALSE)</calculatedColumnFormula>
    </tableColumn>
    <tableColumn id="16" xr3:uid="{BB6D40B8-41D7-47A2-ABD3-05A62494E6EB}" name="StdDev" dataDxfId="5">
      <calculatedColumnFormula>VLOOKUP(TableOMP[[#This Row],[Label]],TableAvg[],3,FALSE)</calculatedColumnFormula>
    </tableColumn>
    <tableColumn id="17" xr3:uid="{00943421-329C-42C2-92EB-29B5AB73137C}" name="Low" dataDxfId="4">
      <calculatedColumnFormula>TableOMP[[#This Row],[Avg]]-$U$2*TableOMP[[#This Row],[StdDev]]</calculatedColumnFormula>
    </tableColumn>
    <tableColumn id="18" xr3:uid="{81746D78-2A05-4902-B5C4-870146FB8426}" name="High" dataDxfId="3">
      <calculatedColumnFormula>TableOMP[[#This Row],[Avg]]+$U$2*TableOMP[[#This Row],[StdDev]]</calculatedColumnFormula>
    </tableColumn>
    <tableColumn id="19" xr3:uid="{F9013FD8-EF78-4033-BFFC-9DFD205B8A56}" name="Pick" dataDxfId="2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84"/>
  <sheetViews>
    <sheetView workbookViewId="0"/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7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 t="shared" ref="K2" si="0">MID(M2,22,1)</f>
        <v>7</v>
      </c>
      <c r="L2" t="s">
        <v>39</v>
      </c>
      <c r="M2" t="s">
        <v>40</v>
      </c>
      <c r="N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12</v>
      </c>
      <c r="O2">
        <f>VLOOKUP(TableOMP[[#This Row],[Label]],TableAvg[],2,FALSE)</f>
        <v>0</v>
      </c>
      <c r="P2">
        <f>VLOOKUP(TableOMP[[#This Row],[Label]],TableAvg[],3,FALSE)</f>
        <v>0</v>
      </c>
      <c r="Q2">
        <f>TableOMP[[#This Row],[Avg]]-$U$2*TableOMP[[#This Row],[StdDev]]</f>
        <v>0</v>
      </c>
      <c r="R2">
        <f>TableOMP[[#This Row],[Avg]]+$U$2*TableOMP[[#This Row],[StdDev]]</f>
        <v>0</v>
      </c>
      <c r="S2">
        <f>IF(AND(TableOMP[[#This Row],[total_time]]&gt;=TableOMP[[#This Row],[Low]], TableOMP[[#This Row],[total_time]]&lt;=TableOMP[[#This Row],[High]]),1,0)</f>
        <v>0</v>
      </c>
      <c r="U2">
        <v>2</v>
      </c>
      <c r="V2">
        <f>COUNTIF(S:S,"=1")</f>
        <v>0</v>
      </c>
      <c r="W2">
        <f>COUNTIF(S:S,"=0")</f>
        <v>83</v>
      </c>
      <c r="X2">
        <f>COUNT(S:S)</f>
        <v>83</v>
      </c>
      <c r="Y2">
        <v>9590</v>
      </c>
      <c r="Z2">
        <f>X2+Y2</f>
        <v>9673</v>
      </c>
      <c r="AA2">
        <v>10243</v>
      </c>
    </row>
    <row r="3" spans="1:27" x14ac:dyDescent="0.25">
      <c r="A3" t="s">
        <v>15</v>
      </c>
      <c r="B3">
        <v>10000</v>
      </c>
      <c r="C3">
        <v>100</v>
      </c>
      <c r="D3">
        <v>100000</v>
      </c>
      <c r="E3">
        <v>11</v>
      </c>
      <c r="F3">
        <v>1</v>
      </c>
      <c r="G3">
        <v>31.019898000000001</v>
      </c>
      <c r="H3">
        <v>0.16833400000000001</v>
      </c>
      <c r="I3">
        <v>0.473889</v>
      </c>
      <c r="J3">
        <v>4.7389000000000001E-2</v>
      </c>
      <c r="K3" t="str">
        <f t="shared" ref="K3:K34" si="1">MID(M3,22,1)</f>
        <v>7</v>
      </c>
      <c r="L3" t="s">
        <v>39</v>
      </c>
      <c r="M3" t="s">
        <v>40</v>
      </c>
      <c r="N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11</v>
      </c>
      <c r="O3" s="10">
        <f>VLOOKUP(TableOMP[[#This Row],[Label]],TableAvg[],2,FALSE)</f>
        <v>0</v>
      </c>
      <c r="P3" s="10">
        <f>VLOOKUP(TableOMP[[#This Row],[Label]],TableAvg[],3,FALSE)</f>
        <v>0</v>
      </c>
      <c r="Q3" s="10">
        <f>TableOMP[[#This Row],[Avg]]-$U$2*TableOMP[[#This Row],[StdDev]]</f>
        <v>0</v>
      </c>
      <c r="R3" s="10">
        <f>TableOMP[[#This Row],[Avg]]+$U$2*TableOMP[[#This Row],[StdDev]]</f>
        <v>0</v>
      </c>
      <c r="S3" s="10">
        <f>IF(AND(TableOMP[[#This Row],[total_time]]&gt;=TableOMP[[#This Row],[Low]], TableOMP[[#This Row],[total_time]]&lt;=TableOMP[[#This Row],[High]]),1,0)</f>
        <v>0</v>
      </c>
    </row>
    <row r="4" spans="1:27" x14ac:dyDescent="0.25">
      <c r="A4" t="s">
        <v>15</v>
      </c>
      <c r="B4">
        <v>10000</v>
      </c>
      <c r="C4">
        <v>100</v>
      </c>
      <c r="D4">
        <v>100000</v>
      </c>
      <c r="E4">
        <v>10</v>
      </c>
      <c r="F4">
        <v>1</v>
      </c>
      <c r="G4">
        <v>34.003537000000001</v>
      </c>
      <c r="H4">
        <v>0.16492999999999999</v>
      </c>
      <c r="I4">
        <v>0.362815</v>
      </c>
      <c r="J4">
        <v>4.0313000000000002E-2</v>
      </c>
      <c r="K4" t="str">
        <f t="shared" si="1"/>
        <v>7</v>
      </c>
      <c r="L4" t="s">
        <v>39</v>
      </c>
      <c r="M4" t="s">
        <v>40</v>
      </c>
      <c r="N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10</v>
      </c>
      <c r="O4" s="10">
        <f>VLOOKUP(TableOMP[[#This Row],[Label]],TableAvg[],2,FALSE)</f>
        <v>0</v>
      </c>
      <c r="P4" s="10">
        <f>VLOOKUP(TableOMP[[#This Row],[Label]],TableAvg[],3,FALSE)</f>
        <v>0</v>
      </c>
      <c r="Q4" s="10">
        <f>TableOMP[[#This Row],[Avg]]-$U$2*TableOMP[[#This Row],[StdDev]]</f>
        <v>0</v>
      </c>
      <c r="R4" s="10">
        <f>TableOMP[[#This Row],[Avg]]+$U$2*TableOMP[[#This Row],[StdDev]]</f>
        <v>0</v>
      </c>
      <c r="S4" s="10">
        <f>IF(AND(TableOMP[[#This Row],[total_time]]&gt;=TableOMP[[#This Row],[Low]], TableOMP[[#This Row],[total_time]]&lt;=TableOMP[[#This Row],[High]]),1,0)</f>
        <v>0</v>
      </c>
    </row>
    <row r="5" spans="1:27" x14ac:dyDescent="0.25">
      <c r="A5" t="s">
        <v>15</v>
      </c>
      <c r="B5">
        <v>10000</v>
      </c>
      <c r="C5">
        <v>100</v>
      </c>
      <c r="D5">
        <v>100000</v>
      </c>
      <c r="E5">
        <v>9</v>
      </c>
      <c r="F5">
        <v>1</v>
      </c>
      <c r="G5">
        <v>37.690033999999997</v>
      </c>
      <c r="H5">
        <v>0.28943799999999997</v>
      </c>
      <c r="I5">
        <v>1.2002330000000001</v>
      </c>
      <c r="J5">
        <v>0.150029</v>
      </c>
      <c r="K5" t="str">
        <f t="shared" si="1"/>
        <v>7</v>
      </c>
      <c r="L5" t="s">
        <v>39</v>
      </c>
      <c r="M5" t="s">
        <v>40</v>
      </c>
      <c r="N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9</v>
      </c>
      <c r="O5" s="10">
        <f>VLOOKUP(TableOMP[[#This Row],[Label]],TableAvg[],2,FALSE)</f>
        <v>0</v>
      </c>
      <c r="P5" s="10">
        <f>VLOOKUP(TableOMP[[#This Row],[Label]],TableAvg[],3,FALSE)</f>
        <v>0</v>
      </c>
      <c r="Q5" s="10">
        <f>TableOMP[[#This Row],[Avg]]-$U$2*TableOMP[[#This Row],[StdDev]]</f>
        <v>0</v>
      </c>
      <c r="R5" s="10">
        <f>TableOMP[[#This Row],[Avg]]+$U$2*TableOMP[[#This Row],[StdDev]]</f>
        <v>0</v>
      </c>
      <c r="S5" s="10">
        <f>IF(AND(TableOMP[[#This Row],[total_time]]&gt;=TableOMP[[#This Row],[Low]], TableOMP[[#This Row],[total_time]]&lt;=TableOMP[[#This Row],[High]]),1,0)</f>
        <v>0</v>
      </c>
    </row>
    <row r="6" spans="1:27" x14ac:dyDescent="0.25">
      <c r="A6" t="s">
        <v>15</v>
      </c>
      <c r="B6">
        <v>10000</v>
      </c>
      <c r="C6">
        <v>100</v>
      </c>
      <c r="D6">
        <v>100000</v>
      </c>
      <c r="E6">
        <v>8</v>
      </c>
      <c r="F6">
        <v>1</v>
      </c>
      <c r="G6">
        <v>42.239783000000003</v>
      </c>
      <c r="H6">
        <v>0.31244300000000003</v>
      </c>
      <c r="I6">
        <v>1.2070149999999999</v>
      </c>
      <c r="J6">
        <v>0.172431</v>
      </c>
      <c r="K6" t="str">
        <f t="shared" si="1"/>
        <v>7</v>
      </c>
      <c r="L6" t="s">
        <v>39</v>
      </c>
      <c r="M6" t="s">
        <v>40</v>
      </c>
      <c r="N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8</v>
      </c>
      <c r="O6" s="10">
        <f>VLOOKUP(TableOMP[[#This Row],[Label]],TableAvg[],2,FALSE)</f>
        <v>0</v>
      </c>
      <c r="P6" s="10">
        <f>VLOOKUP(TableOMP[[#This Row],[Label]],TableAvg[],3,FALSE)</f>
        <v>0</v>
      </c>
      <c r="Q6" s="10">
        <f>TableOMP[[#This Row],[Avg]]-$U$2*TableOMP[[#This Row],[StdDev]]</f>
        <v>0</v>
      </c>
      <c r="R6" s="10">
        <f>TableOMP[[#This Row],[Avg]]+$U$2*TableOMP[[#This Row],[StdDev]]</f>
        <v>0</v>
      </c>
      <c r="S6" s="10">
        <f>IF(AND(TableOMP[[#This Row],[total_time]]&gt;=TableOMP[[#This Row],[Low]], TableOMP[[#This Row],[total_time]]&lt;=TableOMP[[#This Row],[High]]),1,0)</f>
        <v>0</v>
      </c>
    </row>
    <row r="7" spans="1:27" x14ac:dyDescent="0.25">
      <c r="A7" t="s">
        <v>15</v>
      </c>
      <c r="B7">
        <v>10000</v>
      </c>
      <c r="C7">
        <v>100</v>
      </c>
      <c r="D7">
        <v>100000</v>
      </c>
      <c r="E7">
        <v>7</v>
      </c>
      <c r="F7">
        <v>1</v>
      </c>
      <c r="G7">
        <v>48.053851000000002</v>
      </c>
      <c r="H7">
        <v>0.31462200000000001</v>
      </c>
      <c r="I7">
        <v>1.0620959999999999</v>
      </c>
      <c r="J7">
        <v>0.17701600000000001</v>
      </c>
      <c r="K7" t="str">
        <f t="shared" si="1"/>
        <v>7</v>
      </c>
      <c r="L7" t="s">
        <v>39</v>
      </c>
      <c r="M7" t="s">
        <v>40</v>
      </c>
      <c r="N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7</v>
      </c>
      <c r="O7" s="10">
        <f>VLOOKUP(TableOMP[[#This Row],[Label]],TableAvg[],2,FALSE)</f>
        <v>0</v>
      </c>
      <c r="P7" s="10">
        <f>VLOOKUP(TableOMP[[#This Row],[Label]],TableAvg[],3,FALSE)</f>
        <v>0</v>
      </c>
      <c r="Q7" s="10">
        <f>TableOMP[[#This Row],[Avg]]-$U$2*TableOMP[[#This Row],[StdDev]]</f>
        <v>0</v>
      </c>
      <c r="R7" s="10">
        <f>TableOMP[[#This Row],[Avg]]+$U$2*TableOMP[[#This Row],[StdDev]]</f>
        <v>0</v>
      </c>
      <c r="S7" s="10">
        <f>IF(AND(TableOMP[[#This Row],[total_time]]&gt;=TableOMP[[#This Row],[Low]], TableOMP[[#This Row],[total_time]]&lt;=TableOMP[[#This Row],[High]]),1,0)</f>
        <v>0</v>
      </c>
    </row>
    <row r="8" spans="1:27" x14ac:dyDescent="0.25">
      <c r="A8" t="s">
        <v>15</v>
      </c>
      <c r="B8">
        <v>10000</v>
      </c>
      <c r="C8">
        <v>100</v>
      </c>
      <c r="D8">
        <v>100000</v>
      </c>
      <c r="E8">
        <v>6</v>
      </c>
      <c r="F8">
        <v>1</v>
      </c>
      <c r="G8">
        <v>55.884562000000003</v>
      </c>
      <c r="H8">
        <v>0.355215</v>
      </c>
      <c r="I8">
        <v>0.88785199999999997</v>
      </c>
      <c r="J8">
        <v>0.17757000000000001</v>
      </c>
      <c r="K8" t="str">
        <f t="shared" si="1"/>
        <v>7</v>
      </c>
      <c r="L8" t="s">
        <v>39</v>
      </c>
      <c r="M8" t="s">
        <v>40</v>
      </c>
      <c r="N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6</v>
      </c>
      <c r="O8" s="10">
        <f>VLOOKUP(TableOMP[[#This Row],[Label]],TableAvg[],2,FALSE)</f>
        <v>0</v>
      </c>
      <c r="P8" s="10">
        <f>VLOOKUP(TableOMP[[#This Row],[Label]],TableAvg[],3,FALSE)</f>
        <v>0</v>
      </c>
      <c r="Q8" s="10">
        <f>TableOMP[[#This Row],[Avg]]-$U$2*TableOMP[[#This Row],[StdDev]]</f>
        <v>0</v>
      </c>
      <c r="R8" s="10">
        <f>TableOMP[[#This Row],[Avg]]+$U$2*TableOMP[[#This Row],[StdDev]]</f>
        <v>0</v>
      </c>
      <c r="S8" s="10">
        <f>IF(AND(TableOMP[[#This Row],[total_time]]&gt;=TableOMP[[#This Row],[Low]], TableOMP[[#This Row],[total_time]]&lt;=TableOMP[[#This Row],[High]]),1,0)</f>
        <v>0</v>
      </c>
    </row>
    <row r="9" spans="1:27" x14ac:dyDescent="0.25">
      <c r="A9" t="s">
        <v>15</v>
      </c>
      <c r="B9">
        <v>10000</v>
      </c>
      <c r="C9">
        <v>100</v>
      </c>
      <c r="D9">
        <v>100000</v>
      </c>
      <c r="E9">
        <v>5</v>
      </c>
      <c r="F9">
        <v>1</v>
      </c>
      <c r="G9">
        <v>67.341579999999993</v>
      </c>
      <c r="H9">
        <v>0.38187700000000002</v>
      </c>
      <c r="I9">
        <v>0.84855100000000006</v>
      </c>
      <c r="J9">
        <v>0.21213799999999999</v>
      </c>
      <c r="K9" t="str">
        <f t="shared" si="1"/>
        <v>7</v>
      </c>
      <c r="L9" t="s">
        <v>39</v>
      </c>
      <c r="M9" t="s">
        <v>40</v>
      </c>
      <c r="N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5</v>
      </c>
      <c r="O9" s="10">
        <f>VLOOKUP(TableOMP[[#This Row],[Label]],TableAvg[],2,FALSE)</f>
        <v>0</v>
      </c>
      <c r="P9" s="10">
        <f>VLOOKUP(TableOMP[[#This Row],[Label]],TableAvg[],3,FALSE)</f>
        <v>0</v>
      </c>
      <c r="Q9" s="10">
        <f>TableOMP[[#This Row],[Avg]]-$U$2*TableOMP[[#This Row],[StdDev]]</f>
        <v>0</v>
      </c>
      <c r="R9" s="10">
        <f>TableOMP[[#This Row],[Avg]]+$U$2*TableOMP[[#This Row],[StdDev]]</f>
        <v>0</v>
      </c>
      <c r="S9" s="10">
        <f>IF(AND(TableOMP[[#This Row],[total_time]]&gt;=TableOMP[[#This Row],[Low]], TableOMP[[#This Row],[total_time]]&lt;=TableOMP[[#This Row],[High]]),1,0)</f>
        <v>0</v>
      </c>
    </row>
    <row r="10" spans="1:27" x14ac:dyDescent="0.25">
      <c r="A10" t="s">
        <v>15</v>
      </c>
      <c r="B10">
        <v>10000</v>
      </c>
      <c r="C10">
        <v>100</v>
      </c>
      <c r="D10">
        <v>100000</v>
      </c>
      <c r="E10">
        <v>4</v>
      </c>
      <c r="F10">
        <v>1</v>
      </c>
      <c r="G10">
        <v>83.739096000000004</v>
      </c>
      <c r="H10">
        <v>0.39300200000000002</v>
      </c>
      <c r="I10">
        <v>0.63536000000000004</v>
      </c>
      <c r="J10">
        <v>0.211787</v>
      </c>
      <c r="K10" t="str">
        <f t="shared" si="1"/>
        <v>7</v>
      </c>
      <c r="L10" t="s">
        <v>39</v>
      </c>
      <c r="M10" t="s">
        <v>40</v>
      </c>
      <c r="N1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4</v>
      </c>
      <c r="O10" s="10">
        <f>VLOOKUP(TableOMP[[#This Row],[Label]],TableAvg[],2,FALSE)</f>
        <v>0</v>
      </c>
      <c r="P10" s="10">
        <f>VLOOKUP(TableOMP[[#This Row],[Label]],TableAvg[],3,FALSE)</f>
        <v>0</v>
      </c>
      <c r="Q10" s="10">
        <f>TableOMP[[#This Row],[Avg]]-$U$2*TableOMP[[#This Row],[StdDev]]</f>
        <v>0</v>
      </c>
      <c r="R10" s="10">
        <f>TableOMP[[#This Row],[Avg]]+$U$2*TableOMP[[#This Row],[StdDev]]</f>
        <v>0</v>
      </c>
      <c r="S10" s="10">
        <f>IF(AND(TableOMP[[#This Row],[total_time]]&gt;=TableOMP[[#This Row],[Low]], TableOMP[[#This Row],[total_time]]&lt;=TableOMP[[#This Row],[High]]),1,0)</f>
        <v>0</v>
      </c>
    </row>
    <row r="11" spans="1:27" x14ac:dyDescent="0.25">
      <c r="A11" t="s">
        <v>15</v>
      </c>
      <c r="B11">
        <v>10000</v>
      </c>
      <c r="C11">
        <v>100</v>
      </c>
      <c r="D11">
        <v>100000</v>
      </c>
      <c r="E11">
        <v>3</v>
      </c>
      <c r="F11">
        <v>1</v>
      </c>
      <c r="G11">
        <v>111.228379</v>
      </c>
      <c r="H11">
        <v>0.29778199999999999</v>
      </c>
      <c r="I11">
        <v>0.31930199999999997</v>
      </c>
      <c r="J11">
        <v>0.15965099999999999</v>
      </c>
      <c r="K11" t="str">
        <f t="shared" si="1"/>
        <v>7</v>
      </c>
      <c r="L11" t="s">
        <v>39</v>
      </c>
      <c r="M11" t="s">
        <v>40</v>
      </c>
      <c r="N1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3</v>
      </c>
      <c r="O11" s="10">
        <f>VLOOKUP(TableOMP[[#This Row],[Label]],TableAvg[],2,FALSE)</f>
        <v>0</v>
      </c>
      <c r="P11" s="10">
        <f>VLOOKUP(TableOMP[[#This Row],[Label]],TableAvg[],3,FALSE)</f>
        <v>0</v>
      </c>
      <c r="Q11" s="10">
        <f>TableOMP[[#This Row],[Avg]]-$U$2*TableOMP[[#This Row],[StdDev]]</f>
        <v>0</v>
      </c>
      <c r="R11" s="10">
        <f>TableOMP[[#This Row],[Avg]]+$U$2*TableOMP[[#This Row],[StdDev]]</f>
        <v>0</v>
      </c>
      <c r="S11" s="10">
        <f>IF(AND(TableOMP[[#This Row],[total_time]]&gt;=TableOMP[[#This Row],[Low]], TableOMP[[#This Row],[total_time]]&lt;=TableOMP[[#This Row],[High]]),1,0)</f>
        <v>0</v>
      </c>
    </row>
    <row r="12" spans="1:27" x14ac:dyDescent="0.25">
      <c r="A12" t="s">
        <v>15</v>
      </c>
      <c r="B12">
        <v>10000</v>
      </c>
      <c r="C12">
        <v>100</v>
      </c>
      <c r="D12">
        <v>100000</v>
      </c>
      <c r="E12">
        <v>2</v>
      </c>
      <c r="F12">
        <v>1</v>
      </c>
      <c r="G12">
        <v>166.09921700000001</v>
      </c>
      <c r="H12">
        <v>0.41311700000000001</v>
      </c>
      <c r="I12">
        <v>0.23621</v>
      </c>
      <c r="J12">
        <v>0.23621</v>
      </c>
      <c r="K12" t="str">
        <f t="shared" si="1"/>
        <v>7</v>
      </c>
      <c r="L12" t="s">
        <v>39</v>
      </c>
      <c r="M12" t="s">
        <v>40</v>
      </c>
      <c r="N1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2</v>
      </c>
      <c r="O12" s="10">
        <f>VLOOKUP(TableOMP[[#This Row],[Label]],TableAvg[],2,FALSE)</f>
        <v>0</v>
      </c>
      <c r="P12" s="10">
        <f>VLOOKUP(TableOMP[[#This Row],[Label]],TableAvg[],3,FALSE)</f>
        <v>0</v>
      </c>
      <c r="Q12" s="10">
        <f>TableOMP[[#This Row],[Avg]]-$U$2*TableOMP[[#This Row],[StdDev]]</f>
        <v>0</v>
      </c>
      <c r="R12" s="10">
        <f>TableOMP[[#This Row],[Avg]]+$U$2*TableOMP[[#This Row],[StdDev]]</f>
        <v>0</v>
      </c>
      <c r="S12" s="10">
        <f>IF(AND(TableOMP[[#This Row],[total_time]]&gt;=TableOMP[[#This Row],[Low]], TableOMP[[#This Row],[total_time]]&lt;=TableOMP[[#This Row],[High]]),1,0)</f>
        <v>0</v>
      </c>
    </row>
    <row r="13" spans="1:27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333.03837299999998</v>
      </c>
      <c r="H13">
        <v>0.33484700000000001</v>
      </c>
      <c r="I13">
        <v>0</v>
      </c>
      <c r="J13">
        <v>0</v>
      </c>
      <c r="K13" t="str">
        <f t="shared" si="1"/>
        <v>7</v>
      </c>
      <c r="L13" t="s">
        <v>39</v>
      </c>
      <c r="M13" t="s">
        <v>40</v>
      </c>
      <c r="N1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</v>
      </c>
      <c r="O13" s="10">
        <f>VLOOKUP(TableOMP[[#This Row],[Label]],TableAvg[],2,FALSE)</f>
        <v>0</v>
      </c>
      <c r="P13" s="10">
        <f>VLOOKUP(TableOMP[[#This Row],[Label]],TableAvg[],3,FALSE)</f>
        <v>0</v>
      </c>
      <c r="Q13" s="10">
        <f>TableOMP[[#This Row],[Avg]]-$U$2*TableOMP[[#This Row],[StdDev]]</f>
        <v>0</v>
      </c>
      <c r="R13" s="10">
        <f>TableOMP[[#This Row],[Avg]]+$U$2*TableOMP[[#This Row],[StdDev]]</f>
        <v>0</v>
      </c>
      <c r="S13" s="10">
        <f>IF(AND(TableOMP[[#This Row],[total_time]]&gt;=TableOMP[[#This Row],[Low]], TableOMP[[#This Row],[total_time]]&lt;=TableOMP[[#This Row],[High]]),1,0)</f>
        <v>0</v>
      </c>
    </row>
    <row r="14" spans="1:27" x14ac:dyDescent="0.25">
      <c r="A14" t="s">
        <v>15</v>
      </c>
      <c r="B14">
        <v>10000</v>
      </c>
      <c r="C14">
        <v>100</v>
      </c>
      <c r="D14">
        <v>100000</v>
      </c>
      <c r="E14">
        <v>12</v>
      </c>
      <c r="F14">
        <v>1</v>
      </c>
      <c r="G14">
        <v>28.636112000000001</v>
      </c>
      <c r="H14">
        <v>0.33742499999999997</v>
      </c>
      <c r="I14">
        <v>1.8951229999999999</v>
      </c>
      <c r="J14">
        <v>0.17228399999999999</v>
      </c>
      <c r="K14" t="str">
        <f t="shared" si="1"/>
        <v>7</v>
      </c>
      <c r="L14" t="s">
        <v>39</v>
      </c>
      <c r="M14" t="s">
        <v>40</v>
      </c>
      <c r="N1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12</v>
      </c>
      <c r="O14" s="10">
        <f>VLOOKUP(TableOMP[[#This Row],[Label]],TableAvg[],2,FALSE)</f>
        <v>0</v>
      </c>
      <c r="P14" s="10">
        <f>VLOOKUP(TableOMP[[#This Row],[Label]],TableAvg[],3,FALSE)</f>
        <v>0</v>
      </c>
      <c r="Q14" s="10">
        <f>TableOMP[[#This Row],[Avg]]-$U$2*TableOMP[[#This Row],[StdDev]]</f>
        <v>0</v>
      </c>
      <c r="R14" s="10">
        <f>TableOMP[[#This Row],[Avg]]+$U$2*TableOMP[[#This Row],[StdDev]]</f>
        <v>0</v>
      </c>
      <c r="S14" s="10">
        <f>IF(AND(TableOMP[[#This Row],[total_time]]&gt;=TableOMP[[#This Row],[Low]], TableOMP[[#This Row],[total_time]]&lt;=TableOMP[[#This Row],[High]]),1,0)</f>
        <v>0</v>
      </c>
    </row>
    <row r="15" spans="1:27" x14ac:dyDescent="0.25">
      <c r="A15" t="s">
        <v>15</v>
      </c>
      <c r="B15">
        <v>10000</v>
      </c>
      <c r="C15">
        <v>100</v>
      </c>
      <c r="D15">
        <v>100000</v>
      </c>
      <c r="E15">
        <v>11</v>
      </c>
      <c r="F15">
        <v>1</v>
      </c>
      <c r="G15">
        <v>31.032018000000001</v>
      </c>
      <c r="H15">
        <v>0.14990400000000001</v>
      </c>
      <c r="I15">
        <v>0.31012099999999998</v>
      </c>
      <c r="J15">
        <v>3.1012000000000001E-2</v>
      </c>
      <c r="K15" t="str">
        <f t="shared" si="1"/>
        <v>7</v>
      </c>
      <c r="L15" t="s">
        <v>39</v>
      </c>
      <c r="M15" t="s">
        <v>40</v>
      </c>
      <c r="N1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11</v>
      </c>
      <c r="O15" s="10">
        <f>VLOOKUP(TableOMP[[#This Row],[Label]],TableAvg[],2,FALSE)</f>
        <v>0</v>
      </c>
      <c r="P15" s="10">
        <f>VLOOKUP(TableOMP[[#This Row],[Label]],TableAvg[],3,FALSE)</f>
        <v>0</v>
      </c>
      <c r="Q15" s="10">
        <f>TableOMP[[#This Row],[Avg]]-$U$2*TableOMP[[#This Row],[StdDev]]</f>
        <v>0</v>
      </c>
      <c r="R15" s="10">
        <f>TableOMP[[#This Row],[Avg]]+$U$2*TableOMP[[#This Row],[StdDev]]</f>
        <v>0</v>
      </c>
      <c r="S15" s="10">
        <f>IF(AND(TableOMP[[#This Row],[total_time]]&gt;=TableOMP[[#This Row],[Low]], TableOMP[[#This Row],[total_time]]&lt;=TableOMP[[#This Row],[High]]),1,0)</f>
        <v>0</v>
      </c>
    </row>
    <row r="16" spans="1:27" x14ac:dyDescent="0.25">
      <c r="A16" t="s">
        <v>15</v>
      </c>
      <c r="B16">
        <v>10000</v>
      </c>
      <c r="C16">
        <v>100</v>
      </c>
      <c r="D16">
        <v>100000</v>
      </c>
      <c r="E16">
        <v>10</v>
      </c>
      <c r="F16">
        <v>1</v>
      </c>
      <c r="G16">
        <v>33.986358000000003</v>
      </c>
      <c r="H16">
        <v>0.16370999999999999</v>
      </c>
      <c r="I16">
        <v>0.31683800000000001</v>
      </c>
      <c r="J16">
        <v>3.5203999999999999E-2</v>
      </c>
      <c r="K16" t="str">
        <f t="shared" si="1"/>
        <v>7</v>
      </c>
      <c r="L16" t="s">
        <v>39</v>
      </c>
      <c r="M16" t="s">
        <v>40</v>
      </c>
      <c r="N1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10</v>
      </c>
      <c r="O16" s="10">
        <f>VLOOKUP(TableOMP[[#This Row],[Label]],TableAvg[],2,FALSE)</f>
        <v>0</v>
      </c>
      <c r="P16" s="10">
        <f>VLOOKUP(TableOMP[[#This Row],[Label]],TableAvg[],3,FALSE)</f>
        <v>0</v>
      </c>
      <c r="Q16" s="10">
        <f>TableOMP[[#This Row],[Avg]]-$U$2*TableOMP[[#This Row],[StdDev]]</f>
        <v>0</v>
      </c>
      <c r="R16" s="10">
        <f>TableOMP[[#This Row],[Avg]]+$U$2*TableOMP[[#This Row],[StdDev]]</f>
        <v>0</v>
      </c>
      <c r="S16" s="10">
        <f>IF(AND(TableOMP[[#This Row],[total_time]]&gt;=TableOMP[[#This Row],[Low]], TableOMP[[#This Row],[total_time]]&lt;=TableOMP[[#This Row],[High]]),1,0)</f>
        <v>0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9</v>
      </c>
      <c r="F17">
        <v>1</v>
      </c>
      <c r="G17">
        <v>37.775432000000002</v>
      </c>
      <c r="H17">
        <v>0.348275</v>
      </c>
      <c r="I17">
        <v>1.4337489999999999</v>
      </c>
      <c r="J17">
        <v>0.17921899999999999</v>
      </c>
      <c r="K17" t="str">
        <f t="shared" si="1"/>
        <v>7</v>
      </c>
      <c r="L17" t="s">
        <v>39</v>
      </c>
      <c r="M17" t="s">
        <v>40</v>
      </c>
      <c r="N1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9</v>
      </c>
      <c r="O17" s="10">
        <f>VLOOKUP(TableOMP[[#This Row],[Label]],TableAvg[],2,FALSE)</f>
        <v>0</v>
      </c>
      <c r="P17" s="10">
        <f>VLOOKUP(TableOMP[[#This Row],[Label]],TableAvg[],3,FALSE)</f>
        <v>0</v>
      </c>
      <c r="Q17" s="10">
        <f>TableOMP[[#This Row],[Avg]]-$U$2*TableOMP[[#This Row],[StdDev]]</f>
        <v>0</v>
      </c>
      <c r="R17" s="10">
        <f>TableOMP[[#This Row],[Avg]]+$U$2*TableOMP[[#This Row],[StdDev]]</f>
        <v>0</v>
      </c>
      <c r="S17" s="10">
        <f>IF(AND(TableOMP[[#This Row],[total_time]]&gt;=TableOMP[[#This Row],[Low]], TableOMP[[#This Row],[total_time]]&lt;=TableOMP[[#This Row],[High]]),1,0)</f>
        <v>0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8</v>
      </c>
      <c r="F18">
        <v>1</v>
      </c>
      <c r="G18">
        <v>42.292529999999999</v>
      </c>
      <c r="H18">
        <v>0.35232599999999997</v>
      </c>
      <c r="I18">
        <v>1.2837879999999999</v>
      </c>
      <c r="J18">
        <v>0.18339800000000001</v>
      </c>
      <c r="K18" t="str">
        <f t="shared" si="1"/>
        <v>7</v>
      </c>
      <c r="L18" t="s">
        <v>39</v>
      </c>
      <c r="M18" t="s">
        <v>40</v>
      </c>
      <c r="N1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8</v>
      </c>
      <c r="O18" s="10">
        <f>VLOOKUP(TableOMP[[#This Row],[Label]],TableAvg[],2,FALSE)</f>
        <v>0</v>
      </c>
      <c r="P18" s="10">
        <f>VLOOKUP(TableOMP[[#This Row],[Label]],TableAvg[],3,FALSE)</f>
        <v>0</v>
      </c>
      <c r="Q18" s="10">
        <f>TableOMP[[#This Row],[Avg]]-$U$2*TableOMP[[#This Row],[StdDev]]</f>
        <v>0</v>
      </c>
      <c r="R18" s="10">
        <f>TableOMP[[#This Row],[Avg]]+$U$2*TableOMP[[#This Row],[StdDev]]</f>
        <v>0</v>
      </c>
      <c r="S18" s="10">
        <f>IF(AND(TableOMP[[#This Row],[total_time]]&gt;=TableOMP[[#This Row],[Low]], TableOMP[[#This Row],[total_time]]&lt;=TableOMP[[#This Row],[High]]),1,0)</f>
        <v>0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7</v>
      </c>
      <c r="F19">
        <v>1</v>
      </c>
      <c r="G19">
        <v>48.082828999999997</v>
      </c>
      <c r="H19">
        <v>0.32340000000000002</v>
      </c>
      <c r="I19">
        <v>1.0333319999999999</v>
      </c>
      <c r="J19">
        <v>0.17222199999999999</v>
      </c>
      <c r="K19" t="str">
        <f t="shared" si="1"/>
        <v>7</v>
      </c>
      <c r="L19" t="s">
        <v>39</v>
      </c>
      <c r="M19" t="s">
        <v>40</v>
      </c>
      <c r="N1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7</v>
      </c>
      <c r="O19" s="10">
        <f>VLOOKUP(TableOMP[[#This Row],[Label]],TableAvg[],2,FALSE)</f>
        <v>0</v>
      </c>
      <c r="P19" s="10">
        <f>VLOOKUP(TableOMP[[#This Row],[Label]],TableAvg[],3,FALSE)</f>
        <v>0</v>
      </c>
      <c r="Q19" s="10">
        <f>TableOMP[[#This Row],[Avg]]-$U$2*TableOMP[[#This Row],[StdDev]]</f>
        <v>0</v>
      </c>
      <c r="R19" s="10">
        <f>TableOMP[[#This Row],[Avg]]+$U$2*TableOMP[[#This Row],[StdDev]]</f>
        <v>0</v>
      </c>
      <c r="S19" s="10">
        <f>IF(AND(TableOMP[[#This Row],[total_time]]&gt;=TableOMP[[#This Row],[Low]], TableOMP[[#This Row],[total_time]]&lt;=TableOMP[[#This Row],[High]]),1,0)</f>
        <v>0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6</v>
      </c>
      <c r="F20">
        <v>1</v>
      </c>
      <c r="G20">
        <v>55.949992000000002</v>
      </c>
      <c r="H20">
        <v>0.36142000000000002</v>
      </c>
      <c r="I20">
        <v>0.95519200000000004</v>
      </c>
      <c r="J20">
        <v>0.19103800000000001</v>
      </c>
      <c r="K20" t="str">
        <f t="shared" si="1"/>
        <v>7</v>
      </c>
      <c r="L20" t="s">
        <v>39</v>
      </c>
      <c r="M20" t="s">
        <v>40</v>
      </c>
      <c r="N2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6</v>
      </c>
      <c r="O20" s="10">
        <f>VLOOKUP(TableOMP[[#This Row],[Label]],TableAvg[],2,FALSE)</f>
        <v>0</v>
      </c>
      <c r="P20" s="10">
        <f>VLOOKUP(TableOMP[[#This Row],[Label]],TableAvg[],3,FALSE)</f>
        <v>0</v>
      </c>
      <c r="Q20" s="10">
        <f>TableOMP[[#This Row],[Avg]]-$U$2*TableOMP[[#This Row],[StdDev]]</f>
        <v>0</v>
      </c>
      <c r="R20" s="10">
        <f>TableOMP[[#This Row],[Avg]]+$U$2*TableOMP[[#This Row],[StdDev]]</f>
        <v>0</v>
      </c>
      <c r="S20" s="10">
        <f>IF(AND(TableOMP[[#This Row],[total_time]]&gt;=TableOMP[[#This Row],[Low]], TableOMP[[#This Row],[total_time]]&lt;=TableOMP[[#This Row],[High]]),1,0)</f>
        <v>0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5</v>
      </c>
      <c r="F21">
        <v>1</v>
      </c>
      <c r="G21">
        <v>67.246474000000006</v>
      </c>
      <c r="H21">
        <v>0.27869699999999997</v>
      </c>
      <c r="I21">
        <v>0.60714500000000005</v>
      </c>
      <c r="J21">
        <v>0.151786</v>
      </c>
      <c r="K21" t="str">
        <f t="shared" si="1"/>
        <v>7</v>
      </c>
      <c r="L21" t="s">
        <v>39</v>
      </c>
      <c r="M21" t="s">
        <v>40</v>
      </c>
      <c r="N2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5</v>
      </c>
      <c r="O21" s="10">
        <f>VLOOKUP(TableOMP[[#This Row],[Label]],TableAvg[],2,FALSE)</f>
        <v>0</v>
      </c>
      <c r="P21" s="10">
        <f>VLOOKUP(TableOMP[[#This Row],[Label]],TableAvg[],3,FALSE)</f>
        <v>0</v>
      </c>
      <c r="Q21" s="10">
        <f>TableOMP[[#This Row],[Avg]]-$U$2*TableOMP[[#This Row],[StdDev]]</f>
        <v>0</v>
      </c>
      <c r="R21" s="10">
        <f>TableOMP[[#This Row],[Avg]]+$U$2*TableOMP[[#This Row],[StdDev]]</f>
        <v>0</v>
      </c>
      <c r="S21" s="10">
        <f>IF(AND(TableOMP[[#This Row],[total_time]]&gt;=TableOMP[[#This Row],[Low]], TableOMP[[#This Row],[total_time]]&lt;=TableOMP[[#This Row],[High]]),1,0)</f>
        <v>0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4</v>
      </c>
      <c r="F22">
        <v>1</v>
      </c>
      <c r="G22">
        <v>83.805282000000005</v>
      </c>
      <c r="H22">
        <v>0.36067500000000002</v>
      </c>
      <c r="I22">
        <v>0.58223199999999997</v>
      </c>
      <c r="J22">
        <v>0.194077</v>
      </c>
      <c r="K22" t="str">
        <f t="shared" si="1"/>
        <v>7</v>
      </c>
      <c r="L22" t="s">
        <v>39</v>
      </c>
      <c r="M22" t="s">
        <v>40</v>
      </c>
      <c r="N2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4</v>
      </c>
      <c r="O22" s="10">
        <f>VLOOKUP(TableOMP[[#This Row],[Label]],TableAvg[],2,FALSE)</f>
        <v>0</v>
      </c>
      <c r="P22" s="10">
        <f>VLOOKUP(TableOMP[[#This Row],[Label]],TableAvg[],3,FALSE)</f>
        <v>0</v>
      </c>
      <c r="Q22" s="10">
        <f>TableOMP[[#This Row],[Avg]]-$U$2*TableOMP[[#This Row],[StdDev]]</f>
        <v>0</v>
      </c>
      <c r="R22" s="10">
        <f>TableOMP[[#This Row],[Avg]]+$U$2*TableOMP[[#This Row],[StdDev]]</f>
        <v>0</v>
      </c>
      <c r="S22" s="10">
        <f>IF(AND(TableOMP[[#This Row],[total_time]]&gt;=TableOMP[[#This Row],[Low]], TableOMP[[#This Row],[total_time]]&lt;=TableOMP[[#This Row],[High]]),1,0)</f>
        <v>0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3</v>
      </c>
      <c r="F23">
        <v>1</v>
      </c>
      <c r="G23">
        <v>111.05902399999999</v>
      </c>
      <c r="H23">
        <v>0.31011</v>
      </c>
      <c r="I23">
        <v>0.36377100000000001</v>
      </c>
      <c r="J23">
        <v>0.18188499999999999</v>
      </c>
      <c r="K23" t="str">
        <f t="shared" si="1"/>
        <v>7</v>
      </c>
      <c r="L23" t="s">
        <v>39</v>
      </c>
      <c r="M23" t="s">
        <v>40</v>
      </c>
      <c r="N2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3</v>
      </c>
      <c r="O23" s="10">
        <f>VLOOKUP(TableOMP[[#This Row],[Label]],TableAvg[],2,FALSE)</f>
        <v>0</v>
      </c>
      <c r="P23" s="10">
        <f>VLOOKUP(TableOMP[[#This Row],[Label]],TableAvg[],3,FALSE)</f>
        <v>0</v>
      </c>
      <c r="Q23" s="10">
        <f>TableOMP[[#This Row],[Avg]]-$U$2*TableOMP[[#This Row],[StdDev]]</f>
        <v>0</v>
      </c>
      <c r="R23" s="10">
        <f>TableOMP[[#This Row],[Avg]]+$U$2*TableOMP[[#This Row],[StdDev]]</f>
        <v>0</v>
      </c>
      <c r="S23" s="10">
        <f>IF(AND(TableOMP[[#This Row],[total_time]]&gt;=TableOMP[[#This Row],[Low]], TableOMP[[#This Row],[total_time]]&lt;=TableOMP[[#This Row],[High]]),1,0)</f>
        <v>0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2</v>
      </c>
      <c r="F24">
        <v>1</v>
      </c>
      <c r="G24">
        <v>166.064832</v>
      </c>
      <c r="H24">
        <v>0.40229900000000002</v>
      </c>
      <c r="I24">
        <v>0.224607</v>
      </c>
      <c r="J24">
        <v>0.224607</v>
      </c>
      <c r="K24" t="str">
        <f t="shared" si="1"/>
        <v>7</v>
      </c>
      <c r="L24" t="s">
        <v>39</v>
      </c>
      <c r="M24" t="s">
        <v>40</v>
      </c>
      <c r="N2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2</v>
      </c>
      <c r="O24" s="10">
        <f>VLOOKUP(TableOMP[[#This Row],[Label]],TableAvg[],2,FALSE)</f>
        <v>0</v>
      </c>
      <c r="P24" s="10">
        <f>VLOOKUP(TableOMP[[#This Row],[Label]],TableAvg[],3,FALSE)</f>
        <v>0</v>
      </c>
      <c r="Q24" s="10">
        <f>TableOMP[[#This Row],[Avg]]-$U$2*TableOMP[[#This Row],[StdDev]]</f>
        <v>0</v>
      </c>
      <c r="R24" s="10">
        <f>TableOMP[[#This Row],[Avg]]+$U$2*TableOMP[[#This Row],[StdDev]]</f>
        <v>0</v>
      </c>
      <c r="S24" s="10">
        <f>IF(AND(TableOMP[[#This Row],[total_time]]&gt;=TableOMP[[#This Row],[Low]], TableOMP[[#This Row],[total_time]]&lt;=TableOMP[[#This Row],[High]]),1,0)</f>
        <v>0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333.258307</v>
      </c>
      <c r="H25">
        <v>0.332119</v>
      </c>
      <c r="I25">
        <v>0</v>
      </c>
      <c r="J25">
        <v>0</v>
      </c>
      <c r="K25" t="str">
        <f t="shared" si="1"/>
        <v>7</v>
      </c>
      <c r="L25" t="s">
        <v>39</v>
      </c>
      <c r="M25" t="s">
        <v>40</v>
      </c>
      <c r="N2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</v>
      </c>
      <c r="O25" s="10">
        <f>VLOOKUP(TableOMP[[#This Row],[Label]],TableAvg[],2,FALSE)</f>
        <v>0</v>
      </c>
      <c r="P25" s="10">
        <f>VLOOKUP(TableOMP[[#This Row],[Label]],TableAvg[],3,FALSE)</f>
        <v>0</v>
      </c>
      <c r="Q25" s="10">
        <f>TableOMP[[#This Row],[Avg]]-$U$2*TableOMP[[#This Row],[StdDev]]</f>
        <v>0</v>
      </c>
      <c r="R25" s="10">
        <f>TableOMP[[#This Row],[Avg]]+$U$2*TableOMP[[#This Row],[StdDev]]</f>
        <v>0</v>
      </c>
      <c r="S25" s="10">
        <f>IF(AND(TableOMP[[#This Row],[total_time]]&gt;=TableOMP[[#This Row],[Low]], TableOMP[[#This Row],[total_time]]&lt;=TableOMP[[#This Row],[High]]),1,0)</f>
        <v>0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12</v>
      </c>
      <c r="F26">
        <v>1</v>
      </c>
      <c r="G26">
        <v>28.689824999999999</v>
      </c>
      <c r="H26">
        <v>0.37291600000000003</v>
      </c>
      <c r="I26">
        <v>2.2355339999999999</v>
      </c>
      <c r="J26">
        <v>0.20322999999999999</v>
      </c>
      <c r="K26" t="str">
        <f t="shared" si="1"/>
        <v>7</v>
      </c>
      <c r="L26" t="s">
        <v>39</v>
      </c>
      <c r="M26" t="s">
        <v>40</v>
      </c>
      <c r="N2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12</v>
      </c>
      <c r="O26" s="10">
        <f>VLOOKUP(TableOMP[[#This Row],[Label]],TableAvg[],2,FALSE)</f>
        <v>0</v>
      </c>
      <c r="P26" s="10">
        <f>VLOOKUP(TableOMP[[#This Row],[Label]],TableAvg[],3,FALSE)</f>
        <v>0</v>
      </c>
      <c r="Q26" s="10">
        <f>TableOMP[[#This Row],[Avg]]-$U$2*TableOMP[[#This Row],[StdDev]]</f>
        <v>0</v>
      </c>
      <c r="R26" s="10">
        <f>TableOMP[[#This Row],[Avg]]+$U$2*TableOMP[[#This Row],[StdDev]]</f>
        <v>0</v>
      </c>
      <c r="S26" s="10">
        <f>IF(AND(TableOMP[[#This Row],[total_time]]&gt;=TableOMP[[#This Row],[Low]], TableOMP[[#This Row],[total_time]]&lt;=TableOMP[[#This Row],[High]]),1,0)</f>
        <v>0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11</v>
      </c>
      <c r="F27">
        <v>1</v>
      </c>
      <c r="G27">
        <v>31.059605000000001</v>
      </c>
      <c r="H27">
        <v>0.164546</v>
      </c>
      <c r="I27">
        <v>0.42582799999999998</v>
      </c>
      <c r="J27">
        <v>4.2583000000000003E-2</v>
      </c>
      <c r="K27" t="str">
        <f t="shared" si="1"/>
        <v>7</v>
      </c>
      <c r="L27" t="s">
        <v>39</v>
      </c>
      <c r="M27" t="s">
        <v>40</v>
      </c>
      <c r="N2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11</v>
      </c>
      <c r="O27" s="10">
        <f>VLOOKUP(TableOMP[[#This Row],[Label]],TableAvg[],2,FALSE)</f>
        <v>0</v>
      </c>
      <c r="P27" s="10">
        <f>VLOOKUP(TableOMP[[#This Row],[Label]],TableAvg[],3,FALSE)</f>
        <v>0</v>
      </c>
      <c r="Q27" s="10">
        <f>TableOMP[[#This Row],[Avg]]-$U$2*TableOMP[[#This Row],[StdDev]]</f>
        <v>0</v>
      </c>
      <c r="R27" s="10">
        <f>TableOMP[[#This Row],[Avg]]+$U$2*TableOMP[[#This Row],[StdDev]]</f>
        <v>0</v>
      </c>
      <c r="S27" s="10">
        <f>IF(AND(TableOMP[[#This Row],[total_time]]&gt;=TableOMP[[#This Row],[Low]], TableOMP[[#This Row],[total_time]]&lt;=TableOMP[[#This Row],[High]]),1,0)</f>
        <v>0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10</v>
      </c>
      <c r="F28">
        <v>1</v>
      </c>
      <c r="G28">
        <v>33.993122</v>
      </c>
      <c r="H28">
        <v>0.168547</v>
      </c>
      <c r="I28">
        <v>0.37315700000000002</v>
      </c>
      <c r="J28">
        <v>4.1461999999999999E-2</v>
      </c>
      <c r="K28" t="str">
        <f t="shared" si="1"/>
        <v>7</v>
      </c>
      <c r="L28" t="s">
        <v>39</v>
      </c>
      <c r="M28" t="s">
        <v>40</v>
      </c>
      <c r="N2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10</v>
      </c>
      <c r="O28" s="10">
        <f>VLOOKUP(TableOMP[[#This Row],[Label]],TableAvg[],2,FALSE)</f>
        <v>0</v>
      </c>
      <c r="P28" s="10">
        <f>VLOOKUP(TableOMP[[#This Row],[Label]],TableAvg[],3,FALSE)</f>
        <v>0</v>
      </c>
      <c r="Q28" s="10">
        <f>TableOMP[[#This Row],[Avg]]-$U$2*TableOMP[[#This Row],[StdDev]]</f>
        <v>0</v>
      </c>
      <c r="R28" s="10">
        <f>TableOMP[[#This Row],[Avg]]+$U$2*TableOMP[[#This Row],[StdDev]]</f>
        <v>0</v>
      </c>
      <c r="S28" s="10">
        <f>IF(AND(TableOMP[[#This Row],[total_time]]&gt;=TableOMP[[#This Row],[Low]], TableOMP[[#This Row],[total_time]]&lt;=TableOMP[[#This Row],[High]]),1,0)</f>
        <v>0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9</v>
      </c>
      <c r="F29">
        <v>1</v>
      </c>
      <c r="G29">
        <v>37.773211000000003</v>
      </c>
      <c r="H29">
        <v>0.33348899999999998</v>
      </c>
      <c r="I29">
        <v>1.4285890000000001</v>
      </c>
      <c r="J29">
        <v>0.17857400000000001</v>
      </c>
      <c r="K29" t="str">
        <f t="shared" si="1"/>
        <v>7</v>
      </c>
      <c r="L29" t="s">
        <v>39</v>
      </c>
      <c r="M29" t="s">
        <v>40</v>
      </c>
      <c r="N2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9</v>
      </c>
      <c r="O29" s="10">
        <f>VLOOKUP(TableOMP[[#This Row],[Label]],TableAvg[],2,FALSE)</f>
        <v>0</v>
      </c>
      <c r="P29" s="10">
        <f>VLOOKUP(TableOMP[[#This Row],[Label]],TableAvg[],3,FALSE)</f>
        <v>0</v>
      </c>
      <c r="Q29" s="10">
        <f>TableOMP[[#This Row],[Avg]]-$U$2*TableOMP[[#This Row],[StdDev]]</f>
        <v>0</v>
      </c>
      <c r="R29" s="10">
        <f>TableOMP[[#This Row],[Avg]]+$U$2*TableOMP[[#This Row],[StdDev]]</f>
        <v>0</v>
      </c>
      <c r="S29" s="10">
        <f>IF(AND(TableOMP[[#This Row],[total_time]]&gt;=TableOMP[[#This Row],[Low]], TableOMP[[#This Row],[total_time]]&lt;=TableOMP[[#This Row],[High]]),1,0)</f>
        <v>0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8</v>
      </c>
      <c r="F30">
        <v>1</v>
      </c>
      <c r="G30">
        <v>42.272311999999999</v>
      </c>
      <c r="H30">
        <v>0.37015900000000002</v>
      </c>
      <c r="I30">
        <v>1.366703</v>
      </c>
      <c r="J30">
        <v>0.195243</v>
      </c>
      <c r="K30" t="str">
        <f t="shared" si="1"/>
        <v>7</v>
      </c>
      <c r="L30" t="s">
        <v>39</v>
      </c>
      <c r="M30" t="s">
        <v>40</v>
      </c>
      <c r="N3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8</v>
      </c>
      <c r="O30" s="10">
        <f>VLOOKUP(TableOMP[[#This Row],[Label]],TableAvg[],2,FALSE)</f>
        <v>0</v>
      </c>
      <c r="P30" s="10">
        <f>VLOOKUP(TableOMP[[#This Row],[Label]],TableAvg[],3,FALSE)</f>
        <v>0</v>
      </c>
      <c r="Q30" s="10">
        <f>TableOMP[[#This Row],[Avg]]-$U$2*TableOMP[[#This Row],[StdDev]]</f>
        <v>0</v>
      </c>
      <c r="R30" s="10">
        <f>TableOMP[[#This Row],[Avg]]+$U$2*TableOMP[[#This Row],[StdDev]]</f>
        <v>0</v>
      </c>
      <c r="S30" s="10">
        <f>IF(AND(TableOMP[[#This Row],[total_time]]&gt;=TableOMP[[#This Row],[Low]], TableOMP[[#This Row],[total_time]]&lt;=TableOMP[[#This Row],[High]]),1,0)</f>
        <v>0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7</v>
      </c>
      <c r="F31">
        <v>1</v>
      </c>
      <c r="G31">
        <v>48.053975000000001</v>
      </c>
      <c r="H31">
        <v>0.298323</v>
      </c>
      <c r="I31">
        <v>1.015506</v>
      </c>
      <c r="J31">
        <v>0.16925100000000001</v>
      </c>
      <c r="K31" t="str">
        <f t="shared" si="1"/>
        <v>7</v>
      </c>
      <c r="L31" t="s">
        <v>39</v>
      </c>
      <c r="M31" t="s">
        <v>40</v>
      </c>
      <c r="N3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7</v>
      </c>
      <c r="O31" s="10">
        <f>VLOOKUP(TableOMP[[#This Row],[Label]],TableAvg[],2,FALSE)</f>
        <v>0</v>
      </c>
      <c r="P31" s="10">
        <f>VLOOKUP(TableOMP[[#This Row],[Label]],TableAvg[],3,FALSE)</f>
        <v>0</v>
      </c>
      <c r="Q31" s="10">
        <f>TableOMP[[#This Row],[Avg]]-$U$2*TableOMP[[#This Row],[StdDev]]</f>
        <v>0</v>
      </c>
      <c r="R31" s="10">
        <f>TableOMP[[#This Row],[Avg]]+$U$2*TableOMP[[#This Row],[StdDev]]</f>
        <v>0</v>
      </c>
      <c r="S31" s="10">
        <f>IF(AND(TableOMP[[#This Row],[total_time]]&gt;=TableOMP[[#This Row],[Low]], TableOMP[[#This Row],[total_time]]&lt;=TableOMP[[#This Row],[High]]),1,0)</f>
        <v>0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6</v>
      </c>
      <c r="F32">
        <v>1</v>
      </c>
      <c r="G32">
        <v>55.890574999999998</v>
      </c>
      <c r="H32">
        <v>0.35176000000000002</v>
      </c>
      <c r="I32">
        <v>0.87127900000000003</v>
      </c>
      <c r="J32">
        <v>0.17425599999999999</v>
      </c>
      <c r="K32" t="str">
        <f t="shared" si="1"/>
        <v>7</v>
      </c>
      <c r="L32" t="s">
        <v>39</v>
      </c>
      <c r="M32" t="s">
        <v>40</v>
      </c>
      <c r="N3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6</v>
      </c>
      <c r="O32" s="10">
        <f>VLOOKUP(TableOMP[[#This Row],[Label]],TableAvg[],2,FALSE)</f>
        <v>0</v>
      </c>
      <c r="P32" s="10">
        <f>VLOOKUP(TableOMP[[#This Row],[Label]],TableAvg[],3,FALSE)</f>
        <v>0</v>
      </c>
      <c r="Q32" s="10">
        <f>TableOMP[[#This Row],[Avg]]-$U$2*TableOMP[[#This Row],[StdDev]]</f>
        <v>0</v>
      </c>
      <c r="R32" s="10">
        <f>TableOMP[[#This Row],[Avg]]+$U$2*TableOMP[[#This Row],[StdDev]]</f>
        <v>0</v>
      </c>
      <c r="S32" s="10">
        <f>IF(AND(TableOMP[[#This Row],[total_time]]&gt;=TableOMP[[#This Row],[Low]], TableOMP[[#This Row],[total_time]]&lt;=TableOMP[[#This Row],[High]]),1,0)</f>
        <v>0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5</v>
      </c>
      <c r="F33">
        <v>1</v>
      </c>
      <c r="G33">
        <v>67.258801000000005</v>
      </c>
      <c r="H33">
        <v>0.29368100000000003</v>
      </c>
      <c r="I33">
        <v>0.66151499999999996</v>
      </c>
      <c r="J33">
        <v>0.165379</v>
      </c>
      <c r="K33" t="str">
        <f t="shared" si="1"/>
        <v>7</v>
      </c>
      <c r="L33" t="s">
        <v>39</v>
      </c>
      <c r="M33" t="s">
        <v>40</v>
      </c>
      <c r="N3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5</v>
      </c>
      <c r="O33" s="10">
        <f>VLOOKUP(TableOMP[[#This Row],[Label]],TableAvg[],2,FALSE)</f>
        <v>0</v>
      </c>
      <c r="P33" s="10">
        <f>VLOOKUP(TableOMP[[#This Row],[Label]],TableAvg[],3,FALSE)</f>
        <v>0</v>
      </c>
      <c r="Q33" s="10">
        <f>TableOMP[[#This Row],[Avg]]-$U$2*TableOMP[[#This Row],[StdDev]]</f>
        <v>0</v>
      </c>
      <c r="R33" s="10">
        <f>TableOMP[[#This Row],[Avg]]+$U$2*TableOMP[[#This Row],[StdDev]]</f>
        <v>0</v>
      </c>
      <c r="S33" s="10">
        <f>IF(AND(TableOMP[[#This Row],[total_time]]&gt;=TableOMP[[#This Row],[Low]], TableOMP[[#This Row],[total_time]]&lt;=TableOMP[[#This Row],[High]]),1,0)</f>
        <v>0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4</v>
      </c>
      <c r="F34">
        <v>1</v>
      </c>
      <c r="G34">
        <v>83.819049000000007</v>
      </c>
      <c r="H34">
        <v>0.34585500000000002</v>
      </c>
      <c r="I34">
        <v>0.527644</v>
      </c>
      <c r="J34">
        <v>0.17588100000000001</v>
      </c>
      <c r="K34" t="str">
        <f t="shared" si="1"/>
        <v>7</v>
      </c>
      <c r="L34" t="s">
        <v>39</v>
      </c>
      <c r="M34" t="s">
        <v>40</v>
      </c>
      <c r="N3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4</v>
      </c>
      <c r="O34" s="10">
        <f>VLOOKUP(TableOMP[[#This Row],[Label]],TableAvg[],2,FALSE)</f>
        <v>0</v>
      </c>
      <c r="P34" s="10">
        <f>VLOOKUP(TableOMP[[#This Row],[Label]],TableAvg[],3,FALSE)</f>
        <v>0</v>
      </c>
      <c r="Q34" s="10">
        <f>TableOMP[[#This Row],[Avg]]-$U$2*TableOMP[[#This Row],[StdDev]]</f>
        <v>0</v>
      </c>
      <c r="R34" s="10">
        <f>TableOMP[[#This Row],[Avg]]+$U$2*TableOMP[[#This Row],[StdDev]]</f>
        <v>0</v>
      </c>
      <c r="S34" s="10">
        <f>IF(AND(TableOMP[[#This Row],[total_time]]&gt;=TableOMP[[#This Row],[Low]], TableOMP[[#This Row],[total_time]]&lt;=TableOMP[[#This Row],[High]]),1,0)</f>
        <v>0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3</v>
      </c>
      <c r="F35">
        <v>1</v>
      </c>
      <c r="G35">
        <v>111.23429400000001</v>
      </c>
      <c r="H35">
        <v>0.32342500000000002</v>
      </c>
      <c r="I35">
        <v>0.37829800000000002</v>
      </c>
      <c r="J35">
        <v>0.18914900000000001</v>
      </c>
      <c r="K35" t="str">
        <f t="shared" ref="K35:K66" si="2">MID(M35,22,1)</f>
        <v>7</v>
      </c>
      <c r="L35" t="s">
        <v>39</v>
      </c>
      <c r="M35" t="s">
        <v>40</v>
      </c>
      <c r="N3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3</v>
      </c>
      <c r="O35" s="10">
        <f>VLOOKUP(TableOMP[[#This Row],[Label]],TableAvg[],2,FALSE)</f>
        <v>0</v>
      </c>
      <c r="P35" s="10">
        <f>VLOOKUP(TableOMP[[#This Row],[Label]],TableAvg[],3,FALSE)</f>
        <v>0</v>
      </c>
      <c r="Q35" s="10">
        <f>TableOMP[[#This Row],[Avg]]-$U$2*TableOMP[[#This Row],[StdDev]]</f>
        <v>0</v>
      </c>
      <c r="R35" s="10">
        <f>TableOMP[[#This Row],[Avg]]+$U$2*TableOMP[[#This Row],[StdDev]]</f>
        <v>0</v>
      </c>
      <c r="S35" s="10">
        <f>IF(AND(TableOMP[[#This Row],[total_time]]&gt;=TableOMP[[#This Row],[Low]], TableOMP[[#This Row],[total_time]]&lt;=TableOMP[[#This Row],[High]]),1,0)</f>
        <v>0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2</v>
      </c>
      <c r="F36">
        <v>1</v>
      </c>
      <c r="G36">
        <v>166.05735000000001</v>
      </c>
      <c r="H36">
        <v>0.39657500000000001</v>
      </c>
      <c r="I36">
        <v>0.21288799999999999</v>
      </c>
      <c r="J36">
        <v>0.21288799999999999</v>
      </c>
      <c r="K36" t="str">
        <f t="shared" si="2"/>
        <v>7</v>
      </c>
      <c r="L36" t="s">
        <v>39</v>
      </c>
      <c r="M36" t="s">
        <v>40</v>
      </c>
      <c r="N3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2</v>
      </c>
      <c r="O36" s="10">
        <f>VLOOKUP(TableOMP[[#This Row],[Label]],TableAvg[],2,FALSE)</f>
        <v>0</v>
      </c>
      <c r="P36" s="10">
        <f>VLOOKUP(TableOMP[[#This Row],[Label]],TableAvg[],3,FALSE)</f>
        <v>0</v>
      </c>
      <c r="Q36" s="10">
        <f>TableOMP[[#This Row],[Avg]]-$U$2*TableOMP[[#This Row],[StdDev]]</f>
        <v>0</v>
      </c>
      <c r="R36" s="10">
        <f>TableOMP[[#This Row],[Avg]]+$U$2*TableOMP[[#This Row],[StdDev]]</f>
        <v>0</v>
      </c>
      <c r="S36" s="10">
        <f>IF(AND(TableOMP[[#This Row],[total_time]]&gt;=TableOMP[[#This Row],[Low]], TableOMP[[#This Row],[total_time]]&lt;=TableOMP[[#This Row],[High]]),1,0)</f>
        <v>0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333.01312999999999</v>
      </c>
      <c r="H37">
        <v>0.33607100000000001</v>
      </c>
      <c r="I37">
        <v>0</v>
      </c>
      <c r="J37">
        <v>0</v>
      </c>
      <c r="K37" t="str">
        <f t="shared" si="2"/>
        <v>7</v>
      </c>
      <c r="L37" t="s">
        <v>39</v>
      </c>
      <c r="M37" t="s">
        <v>40</v>
      </c>
      <c r="N3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</v>
      </c>
      <c r="O37" s="10">
        <f>VLOOKUP(TableOMP[[#This Row],[Label]],TableAvg[],2,FALSE)</f>
        <v>0</v>
      </c>
      <c r="P37" s="10">
        <f>VLOOKUP(TableOMP[[#This Row],[Label]],TableAvg[],3,FALSE)</f>
        <v>0</v>
      </c>
      <c r="Q37" s="10">
        <f>TableOMP[[#This Row],[Avg]]-$U$2*TableOMP[[#This Row],[StdDev]]</f>
        <v>0</v>
      </c>
      <c r="R37" s="10">
        <f>TableOMP[[#This Row],[Avg]]+$U$2*TableOMP[[#This Row],[StdDev]]</f>
        <v>0</v>
      </c>
      <c r="S37" s="10">
        <f>IF(AND(TableOMP[[#This Row],[total_time]]&gt;=TableOMP[[#This Row],[Low]], TableOMP[[#This Row],[total_time]]&lt;=TableOMP[[#This Row],[High]]),1,0)</f>
        <v>0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12</v>
      </c>
      <c r="F38">
        <v>1</v>
      </c>
      <c r="G38">
        <v>28.660754000000001</v>
      </c>
      <c r="H38">
        <v>0.374724</v>
      </c>
      <c r="I38">
        <v>2.2747109999999999</v>
      </c>
      <c r="J38">
        <v>0.206792</v>
      </c>
      <c r="K38" t="str">
        <f t="shared" si="2"/>
        <v>7</v>
      </c>
      <c r="L38" t="s">
        <v>39</v>
      </c>
      <c r="M38" t="s">
        <v>40</v>
      </c>
      <c r="N3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12</v>
      </c>
      <c r="O38" s="10">
        <f>VLOOKUP(TableOMP[[#This Row],[Label]],TableAvg[],2,FALSE)</f>
        <v>0</v>
      </c>
      <c r="P38" s="10">
        <f>VLOOKUP(TableOMP[[#This Row],[Label]],TableAvg[],3,FALSE)</f>
        <v>0</v>
      </c>
      <c r="Q38" s="10">
        <f>TableOMP[[#This Row],[Avg]]-$U$2*TableOMP[[#This Row],[StdDev]]</f>
        <v>0</v>
      </c>
      <c r="R38" s="10">
        <f>TableOMP[[#This Row],[Avg]]+$U$2*TableOMP[[#This Row],[StdDev]]</f>
        <v>0</v>
      </c>
      <c r="S38" s="10">
        <f>IF(AND(TableOMP[[#This Row],[total_time]]&gt;=TableOMP[[#This Row],[Low]], TableOMP[[#This Row],[total_time]]&lt;=TableOMP[[#This Row],[High]]),1,0)</f>
        <v>0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11</v>
      </c>
      <c r="F39">
        <v>1</v>
      </c>
      <c r="G39">
        <v>31.045998999999998</v>
      </c>
      <c r="H39">
        <v>0.15414800000000001</v>
      </c>
      <c r="I39">
        <v>0.35694199999999998</v>
      </c>
      <c r="J39">
        <v>3.5693999999999997E-2</v>
      </c>
      <c r="K39" t="str">
        <f t="shared" si="2"/>
        <v>7</v>
      </c>
      <c r="L39" t="s">
        <v>39</v>
      </c>
      <c r="M39" t="s">
        <v>40</v>
      </c>
      <c r="N3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11</v>
      </c>
      <c r="O39" s="10">
        <f>VLOOKUP(TableOMP[[#This Row],[Label]],TableAvg[],2,FALSE)</f>
        <v>0</v>
      </c>
      <c r="P39" s="10">
        <f>VLOOKUP(TableOMP[[#This Row],[Label]],TableAvg[],3,FALSE)</f>
        <v>0</v>
      </c>
      <c r="Q39" s="10">
        <f>TableOMP[[#This Row],[Avg]]-$U$2*TableOMP[[#This Row],[StdDev]]</f>
        <v>0</v>
      </c>
      <c r="R39" s="10">
        <f>TableOMP[[#This Row],[Avg]]+$U$2*TableOMP[[#This Row],[StdDev]]</f>
        <v>0</v>
      </c>
      <c r="S39" s="10">
        <f>IF(AND(TableOMP[[#This Row],[total_time]]&gt;=TableOMP[[#This Row],[Low]], TableOMP[[#This Row],[total_time]]&lt;=TableOMP[[#This Row],[High]]),1,0)</f>
        <v>0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10</v>
      </c>
      <c r="F40">
        <v>1</v>
      </c>
      <c r="G40">
        <v>34.109020000000001</v>
      </c>
      <c r="H40">
        <v>0.34030300000000002</v>
      </c>
      <c r="I40">
        <v>1.5462260000000001</v>
      </c>
      <c r="J40">
        <v>0.17180300000000001</v>
      </c>
      <c r="K40" t="str">
        <f t="shared" si="2"/>
        <v>7</v>
      </c>
      <c r="L40" t="s">
        <v>39</v>
      </c>
      <c r="M40" t="s">
        <v>40</v>
      </c>
      <c r="N4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10</v>
      </c>
      <c r="O40" s="10">
        <f>VLOOKUP(TableOMP[[#This Row],[Label]],TableAvg[],2,FALSE)</f>
        <v>0</v>
      </c>
      <c r="P40" s="10">
        <f>VLOOKUP(TableOMP[[#This Row],[Label]],TableAvg[],3,FALSE)</f>
        <v>0</v>
      </c>
      <c r="Q40" s="10">
        <f>TableOMP[[#This Row],[Avg]]-$U$2*TableOMP[[#This Row],[StdDev]]</f>
        <v>0</v>
      </c>
      <c r="R40" s="10">
        <f>TableOMP[[#This Row],[Avg]]+$U$2*TableOMP[[#This Row],[StdDev]]</f>
        <v>0</v>
      </c>
      <c r="S40" s="10">
        <f>IF(AND(TableOMP[[#This Row],[total_time]]&gt;=TableOMP[[#This Row],[Low]], TableOMP[[#This Row],[total_time]]&lt;=TableOMP[[#This Row],[High]]),1,0)</f>
        <v>0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9</v>
      </c>
      <c r="F41">
        <v>1</v>
      </c>
      <c r="G41">
        <v>37.740912000000002</v>
      </c>
      <c r="H41">
        <v>0.33711799999999997</v>
      </c>
      <c r="I41">
        <v>1.2789740000000001</v>
      </c>
      <c r="J41">
        <v>0.15987199999999999</v>
      </c>
      <c r="K41" t="str">
        <f t="shared" si="2"/>
        <v>7</v>
      </c>
      <c r="L41" t="s">
        <v>39</v>
      </c>
      <c r="M41" t="s">
        <v>40</v>
      </c>
      <c r="N4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9</v>
      </c>
      <c r="O41" s="10">
        <f>VLOOKUP(TableOMP[[#This Row],[Label]],TableAvg[],2,FALSE)</f>
        <v>0</v>
      </c>
      <c r="P41" s="10">
        <f>VLOOKUP(TableOMP[[#This Row],[Label]],TableAvg[],3,FALSE)</f>
        <v>0</v>
      </c>
      <c r="Q41" s="10">
        <f>TableOMP[[#This Row],[Avg]]-$U$2*TableOMP[[#This Row],[StdDev]]</f>
        <v>0</v>
      </c>
      <c r="R41" s="10">
        <f>TableOMP[[#This Row],[Avg]]+$U$2*TableOMP[[#This Row],[StdDev]]</f>
        <v>0</v>
      </c>
      <c r="S41" s="10">
        <f>IF(AND(TableOMP[[#This Row],[total_time]]&gt;=TableOMP[[#This Row],[Low]], TableOMP[[#This Row],[total_time]]&lt;=TableOMP[[#This Row],[High]]),1,0)</f>
        <v>0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8</v>
      </c>
      <c r="F42">
        <v>1</v>
      </c>
      <c r="G42">
        <v>42.295786999999997</v>
      </c>
      <c r="H42">
        <v>0.405032</v>
      </c>
      <c r="I42">
        <v>1.360746</v>
      </c>
      <c r="J42">
        <v>0.19439200000000001</v>
      </c>
      <c r="K42" t="str">
        <f t="shared" si="2"/>
        <v>7</v>
      </c>
      <c r="L42" t="s">
        <v>39</v>
      </c>
      <c r="M42" t="s">
        <v>40</v>
      </c>
      <c r="N4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8</v>
      </c>
      <c r="O42" s="10">
        <f>VLOOKUP(TableOMP[[#This Row],[Label]],TableAvg[],2,FALSE)</f>
        <v>0</v>
      </c>
      <c r="P42" s="10">
        <f>VLOOKUP(TableOMP[[#This Row],[Label]],TableAvg[],3,FALSE)</f>
        <v>0</v>
      </c>
      <c r="Q42" s="10">
        <f>TableOMP[[#This Row],[Avg]]-$U$2*TableOMP[[#This Row],[StdDev]]</f>
        <v>0</v>
      </c>
      <c r="R42" s="10">
        <f>TableOMP[[#This Row],[Avg]]+$U$2*TableOMP[[#This Row],[StdDev]]</f>
        <v>0</v>
      </c>
      <c r="S42" s="10">
        <f>IF(AND(TableOMP[[#This Row],[total_time]]&gt;=TableOMP[[#This Row],[Low]], TableOMP[[#This Row],[total_time]]&lt;=TableOMP[[#This Row],[High]]),1,0)</f>
        <v>0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7</v>
      </c>
      <c r="F43">
        <v>1</v>
      </c>
      <c r="G43">
        <v>48.137535</v>
      </c>
      <c r="H43">
        <v>0.35797000000000001</v>
      </c>
      <c r="I43">
        <v>1.0820939999999999</v>
      </c>
      <c r="J43">
        <v>0.18034900000000001</v>
      </c>
      <c r="K43" t="str">
        <f t="shared" si="2"/>
        <v>7</v>
      </c>
      <c r="L43" t="s">
        <v>39</v>
      </c>
      <c r="M43" t="s">
        <v>40</v>
      </c>
      <c r="N4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7</v>
      </c>
      <c r="O43" s="10">
        <f>VLOOKUP(TableOMP[[#This Row],[Label]],TableAvg[],2,FALSE)</f>
        <v>0</v>
      </c>
      <c r="P43" s="10">
        <f>VLOOKUP(TableOMP[[#This Row],[Label]],TableAvg[],3,FALSE)</f>
        <v>0</v>
      </c>
      <c r="Q43" s="10">
        <f>TableOMP[[#This Row],[Avg]]-$U$2*TableOMP[[#This Row],[StdDev]]</f>
        <v>0</v>
      </c>
      <c r="R43" s="10">
        <f>TableOMP[[#This Row],[Avg]]+$U$2*TableOMP[[#This Row],[StdDev]]</f>
        <v>0</v>
      </c>
      <c r="S43" s="10">
        <f>IF(AND(TableOMP[[#This Row],[total_time]]&gt;=TableOMP[[#This Row],[Low]], TableOMP[[#This Row],[total_time]]&lt;=TableOMP[[#This Row],[High]]),1,0)</f>
        <v>0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6</v>
      </c>
      <c r="F44">
        <v>1</v>
      </c>
      <c r="G44">
        <v>55.880234000000002</v>
      </c>
      <c r="H44">
        <v>0.339671</v>
      </c>
      <c r="I44">
        <v>0.96221500000000004</v>
      </c>
      <c r="J44">
        <v>0.192443</v>
      </c>
      <c r="K44" t="str">
        <f t="shared" si="2"/>
        <v>7</v>
      </c>
      <c r="L44" t="s">
        <v>39</v>
      </c>
      <c r="M44" t="s">
        <v>40</v>
      </c>
      <c r="N4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6</v>
      </c>
      <c r="O44" s="10">
        <f>VLOOKUP(TableOMP[[#This Row],[Label]],TableAvg[],2,FALSE)</f>
        <v>0</v>
      </c>
      <c r="P44" s="10">
        <f>VLOOKUP(TableOMP[[#This Row],[Label]],TableAvg[],3,FALSE)</f>
        <v>0</v>
      </c>
      <c r="Q44" s="10">
        <f>TableOMP[[#This Row],[Avg]]-$U$2*TableOMP[[#This Row],[StdDev]]</f>
        <v>0</v>
      </c>
      <c r="R44" s="10">
        <f>TableOMP[[#This Row],[Avg]]+$U$2*TableOMP[[#This Row],[StdDev]]</f>
        <v>0</v>
      </c>
      <c r="S44" s="10">
        <f>IF(AND(TableOMP[[#This Row],[total_time]]&gt;=TableOMP[[#This Row],[Low]], TableOMP[[#This Row],[total_time]]&lt;=TableOMP[[#This Row],[High]]),1,0)</f>
        <v>0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5</v>
      </c>
      <c r="F45">
        <v>1</v>
      </c>
      <c r="G45">
        <v>67.322282000000001</v>
      </c>
      <c r="H45">
        <v>0.34498800000000002</v>
      </c>
      <c r="I45">
        <v>0.67019600000000001</v>
      </c>
      <c r="J45">
        <v>0.167549</v>
      </c>
      <c r="K45" t="str">
        <f t="shared" si="2"/>
        <v>7</v>
      </c>
      <c r="L45" t="s">
        <v>39</v>
      </c>
      <c r="M45" t="s">
        <v>40</v>
      </c>
      <c r="N4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5</v>
      </c>
      <c r="O45" s="10">
        <f>VLOOKUP(TableOMP[[#This Row],[Label]],TableAvg[],2,FALSE)</f>
        <v>0</v>
      </c>
      <c r="P45" s="10">
        <f>VLOOKUP(TableOMP[[#This Row],[Label]],TableAvg[],3,FALSE)</f>
        <v>0</v>
      </c>
      <c r="Q45" s="10">
        <f>TableOMP[[#This Row],[Avg]]-$U$2*TableOMP[[#This Row],[StdDev]]</f>
        <v>0</v>
      </c>
      <c r="R45" s="10">
        <f>TableOMP[[#This Row],[Avg]]+$U$2*TableOMP[[#This Row],[StdDev]]</f>
        <v>0</v>
      </c>
      <c r="S45" s="10">
        <f>IF(AND(TableOMP[[#This Row],[total_time]]&gt;=TableOMP[[#This Row],[Low]], TableOMP[[#This Row],[total_time]]&lt;=TableOMP[[#This Row],[High]]),1,0)</f>
        <v>0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4</v>
      </c>
      <c r="F46">
        <v>1</v>
      </c>
      <c r="G46">
        <v>83.645087000000004</v>
      </c>
      <c r="H46">
        <v>0.34062599999999998</v>
      </c>
      <c r="I46">
        <v>0.60805799999999999</v>
      </c>
      <c r="J46">
        <v>0.20268600000000001</v>
      </c>
      <c r="K46" t="str">
        <f t="shared" si="2"/>
        <v>7</v>
      </c>
      <c r="L46" t="s">
        <v>39</v>
      </c>
      <c r="M46" t="s">
        <v>40</v>
      </c>
      <c r="N4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4</v>
      </c>
      <c r="O46" s="10">
        <f>VLOOKUP(TableOMP[[#This Row],[Label]],TableAvg[],2,FALSE)</f>
        <v>0</v>
      </c>
      <c r="P46" s="10">
        <f>VLOOKUP(TableOMP[[#This Row],[Label]],TableAvg[],3,FALSE)</f>
        <v>0</v>
      </c>
      <c r="Q46" s="10">
        <f>TableOMP[[#This Row],[Avg]]-$U$2*TableOMP[[#This Row],[StdDev]]</f>
        <v>0</v>
      </c>
      <c r="R46" s="10">
        <f>TableOMP[[#This Row],[Avg]]+$U$2*TableOMP[[#This Row],[StdDev]]</f>
        <v>0</v>
      </c>
      <c r="S46" s="10">
        <f>IF(AND(TableOMP[[#This Row],[total_time]]&gt;=TableOMP[[#This Row],[Low]], TableOMP[[#This Row],[total_time]]&lt;=TableOMP[[#This Row],[High]]),1,0)</f>
        <v>0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3</v>
      </c>
      <c r="F47">
        <v>1</v>
      </c>
      <c r="G47">
        <v>111.344964</v>
      </c>
      <c r="H47">
        <v>0.42468</v>
      </c>
      <c r="I47">
        <v>0.51309400000000005</v>
      </c>
      <c r="J47">
        <v>0.25654700000000003</v>
      </c>
      <c r="K47" t="str">
        <f t="shared" si="2"/>
        <v>7</v>
      </c>
      <c r="L47" t="s">
        <v>39</v>
      </c>
      <c r="M47" t="s">
        <v>40</v>
      </c>
      <c r="N4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3</v>
      </c>
      <c r="O47" s="10">
        <f>VLOOKUP(TableOMP[[#This Row],[Label]],TableAvg[],2,FALSE)</f>
        <v>0</v>
      </c>
      <c r="P47" s="10">
        <f>VLOOKUP(TableOMP[[#This Row],[Label]],TableAvg[],3,FALSE)</f>
        <v>0</v>
      </c>
      <c r="Q47" s="10">
        <f>TableOMP[[#This Row],[Avg]]-$U$2*TableOMP[[#This Row],[StdDev]]</f>
        <v>0</v>
      </c>
      <c r="R47" s="10">
        <f>TableOMP[[#This Row],[Avg]]+$U$2*TableOMP[[#This Row],[StdDev]]</f>
        <v>0</v>
      </c>
      <c r="S47" s="10">
        <f>IF(AND(TableOMP[[#This Row],[total_time]]&gt;=TableOMP[[#This Row],[Low]], TableOMP[[#This Row],[total_time]]&lt;=TableOMP[[#This Row],[High]]),1,0)</f>
        <v>0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2</v>
      </c>
      <c r="F48">
        <v>1</v>
      </c>
      <c r="G48">
        <v>166.080217</v>
      </c>
      <c r="H48">
        <v>0.45560800000000001</v>
      </c>
      <c r="I48">
        <v>0.27993400000000002</v>
      </c>
      <c r="J48">
        <v>0.27993400000000002</v>
      </c>
      <c r="K48" t="str">
        <f t="shared" si="2"/>
        <v>7</v>
      </c>
      <c r="L48" t="s">
        <v>39</v>
      </c>
      <c r="M48" t="s">
        <v>40</v>
      </c>
      <c r="N4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2</v>
      </c>
      <c r="O48" s="10">
        <f>VLOOKUP(TableOMP[[#This Row],[Label]],TableAvg[],2,FALSE)</f>
        <v>0</v>
      </c>
      <c r="P48" s="10">
        <f>VLOOKUP(TableOMP[[#This Row],[Label]],TableAvg[],3,FALSE)</f>
        <v>0</v>
      </c>
      <c r="Q48" s="10">
        <f>TableOMP[[#This Row],[Avg]]-$U$2*TableOMP[[#This Row],[StdDev]]</f>
        <v>0</v>
      </c>
      <c r="R48" s="10">
        <f>TableOMP[[#This Row],[Avg]]+$U$2*TableOMP[[#This Row],[StdDev]]</f>
        <v>0</v>
      </c>
      <c r="S48" s="10">
        <f>IF(AND(TableOMP[[#This Row],[total_time]]&gt;=TableOMP[[#This Row],[Low]], TableOMP[[#This Row],[total_time]]&lt;=TableOMP[[#This Row],[High]]),1,0)</f>
        <v>0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333.11317600000001</v>
      </c>
      <c r="H49">
        <v>0.42906100000000003</v>
      </c>
      <c r="I49">
        <v>0</v>
      </c>
      <c r="J49">
        <v>0</v>
      </c>
      <c r="K49" t="str">
        <f t="shared" si="2"/>
        <v>7</v>
      </c>
      <c r="L49" t="s">
        <v>39</v>
      </c>
      <c r="M49" t="s">
        <v>40</v>
      </c>
      <c r="N4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</v>
      </c>
      <c r="O49" s="10">
        <f>VLOOKUP(TableOMP[[#This Row],[Label]],TableAvg[],2,FALSE)</f>
        <v>0</v>
      </c>
      <c r="P49" s="10">
        <f>VLOOKUP(TableOMP[[#This Row],[Label]],TableAvg[],3,FALSE)</f>
        <v>0</v>
      </c>
      <c r="Q49" s="10">
        <f>TableOMP[[#This Row],[Avg]]-$U$2*TableOMP[[#This Row],[StdDev]]</f>
        <v>0</v>
      </c>
      <c r="R49" s="10">
        <f>TableOMP[[#This Row],[Avg]]+$U$2*TableOMP[[#This Row],[StdDev]]</f>
        <v>0</v>
      </c>
      <c r="S49" s="10">
        <f>IF(AND(TableOMP[[#This Row],[total_time]]&gt;=TableOMP[[#This Row],[Low]], TableOMP[[#This Row],[total_time]]&lt;=TableOMP[[#This Row],[High]]),1,0)</f>
        <v>0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12</v>
      </c>
      <c r="F50">
        <v>1</v>
      </c>
      <c r="G50">
        <v>28.674344999999999</v>
      </c>
      <c r="H50">
        <v>0.37160700000000002</v>
      </c>
      <c r="I50">
        <v>2.3494269999999999</v>
      </c>
      <c r="J50">
        <v>0.213584</v>
      </c>
      <c r="K50" t="str">
        <f t="shared" si="2"/>
        <v>7</v>
      </c>
      <c r="L50" t="s">
        <v>39</v>
      </c>
      <c r="M50" t="s">
        <v>40</v>
      </c>
      <c r="N5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12</v>
      </c>
      <c r="O50" s="10">
        <f>VLOOKUP(TableOMP[[#This Row],[Label]],TableAvg[],2,FALSE)</f>
        <v>0</v>
      </c>
      <c r="P50" s="10">
        <f>VLOOKUP(TableOMP[[#This Row],[Label]],TableAvg[],3,FALSE)</f>
        <v>0</v>
      </c>
      <c r="Q50" s="10">
        <f>TableOMP[[#This Row],[Avg]]-$U$2*TableOMP[[#This Row],[StdDev]]</f>
        <v>0</v>
      </c>
      <c r="R50" s="10">
        <f>TableOMP[[#This Row],[Avg]]+$U$2*TableOMP[[#This Row],[StdDev]]</f>
        <v>0</v>
      </c>
      <c r="S50" s="10">
        <f>IF(AND(TableOMP[[#This Row],[total_time]]&gt;=TableOMP[[#This Row],[Low]], TableOMP[[#This Row],[total_time]]&lt;=TableOMP[[#This Row],[High]]),1,0)</f>
        <v>0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11</v>
      </c>
      <c r="F51">
        <v>1</v>
      </c>
      <c r="G51">
        <v>31.058275999999999</v>
      </c>
      <c r="H51">
        <v>0.17280699999999999</v>
      </c>
      <c r="I51">
        <v>0.51811600000000002</v>
      </c>
      <c r="J51">
        <v>5.1811999999999997E-2</v>
      </c>
      <c r="K51" t="str">
        <f t="shared" si="2"/>
        <v>7</v>
      </c>
      <c r="L51" t="s">
        <v>39</v>
      </c>
      <c r="M51" t="s">
        <v>40</v>
      </c>
      <c r="N5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11</v>
      </c>
      <c r="O51" s="10">
        <f>VLOOKUP(TableOMP[[#This Row],[Label]],TableAvg[],2,FALSE)</f>
        <v>0</v>
      </c>
      <c r="P51" s="10">
        <f>VLOOKUP(TableOMP[[#This Row],[Label]],TableAvg[],3,FALSE)</f>
        <v>0</v>
      </c>
      <c r="Q51" s="10">
        <f>TableOMP[[#This Row],[Avg]]-$U$2*TableOMP[[#This Row],[StdDev]]</f>
        <v>0</v>
      </c>
      <c r="R51" s="10">
        <f>TableOMP[[#This Row],[Avg]]+$U$2*TableOMP[[#This Row],[StdDev]]</f>
        <v>0</v>
      </c>
      <c r="S51" s="10">
        <f>IF(AND(TableOMP[[#This Row],[total_time]]&gt;=TableOMP[[#This Row],[Low]], TableOMP[[#This Row],[total_time]]&lt;=TableOMP[[#This Row],[High]]),1,0)</f>
        <v>0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10</v>
      </c>
      <c r="F52">
        <v>1</v>
      </c>
      <c r="G52">
        <v>34.084366000000003</v>
      </c>
      <c r="H52">
        <v>0.32059700000000002</v>
      </c>
      <c r="I52">
        <v>1.4582630000000001</v>
      </c>
      <c r="J52">
        <v>0.16202900000000001</v>
      </c>
      <c r="K52" t="str">
        <f t="shared" si="2"/>
        <v>7</v>
      </c>
      <c r="L52" t="s">
        <v>39</v>
      </c>
      <c r="M52" t="s">
        <v>40</v>
      </c>
      <c r="N5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10</v>
      </c>
      <c r="O52" s="10">
        <f>VLOOKUP(TableOMP[[#This Row],[Label]],TableAvg[],2,FALSE)</f>
        <v>0</v>
      </c>
      <c r="P52" s="10">
        <f>VLOOKUP(TableOMP[[#This Row],[Label]],TableAvg[],3,FALSE)</f>
        <v>0</v>
      </c>
      <c r="Q52" s="10">
        <f>TableOMP[[#This Row],[Avg]]-$U$2*TableOMP[[#This Row],[StdDev]]</f>
        <v>0</v>
      </c>
      <c r="R52" s="10">
        <f>TableOMP[[#This Row],[Avg]]+$U$2*TableOMP[[#This Row],[StdDev]]</f>
        <v>0</v>
      </c>
      <c r="S52" s="10">
        <f>IF(AND(TableOMP[[#This Row],[total_time]]&gt;=TableOMP[[#This Row],[Low]], TableOMP[[#This Row],[total_time]]&lt;=TableOMP[[#This Row],[High]]),1,0)</f>
        <v>0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9</v>
      </c>
      <c r="F53">
        <v>1</v>
      </c>
      <c r="G53">
        <v>37.758772</v>
      </c>
      <c r="H53">
        <v>0.332395</v>
      </c>
      <c r="I53">
        <v>1.326695</v>
      </c>
      <c r="J53">
        <v>0.16583700000000001</v>
      </c>
      <c r="K53" t="str">
        <f t="shared" si="2"/>
        <v>7</v>
      </c>
      <c r="L53" t="s">
        <v>39</v>
      </c>
      <c r="M53" t="s">
        <v>40</v>
      </c>
      <c r="N5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9</v>
      </c>
      <c r="O53" s="10">
        <f>VLOOKUP(TableOMP[[#This Row],[Label]],TableAvg[],2,FALSE)</f>
        <v>0</v>
      </c>
      <c r="P53" s="10">
        <f>VLOOKUP(TableOMP[[#This Row],[Label]],TableAvg[],3,FALSE)</f>
        <v>0</v>
      </c>
      <c r="Q53" s="10">
        <f>TableOMP[[#This Row],[Avg]]-$U$2*TableOMP[[#This Row],[StdDev]]</f>
        <v>0</v>
      </c>
      <c r="R53" s="10">
        <f>TableOMP[[#This Row],[Avg]]+$U$2*TableOMP[[#This Row],[StdDev]]</f>
        <v>0</v>
      </c>
      <c r="S53" s="10">
        <f>IF(AND(TableOMP[[#This Row],[total_time]]&gt;=TableOMP[[#This Row],[Low]], TableOMP[[#This Row],[total_time]]&lt;=TableOMP[[#This Row],[High]]),1,0)</f>
        <v>0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8</v>
      </c>
      <c r="F54">
        <v>1</v>
      </c>
      <c r="G54">
        <v>42.262636999999998</v>
      </c>
      <c r="H54">
        <v>0.33649600000000002</v>
      </c>
      <c r="I54">
        <v>1.1975020000000001</v>
      </c>
      <c r="J54">
        <v>0.171072</v>
      </c>
      <c r="K54" t="str">
        <f t="shared" si="2"/>
        <v>7</v>
      </c>
      <c r="L54" t="s">
        <v>39</v>
      </c>
      <c r="M54" t="s">
        <v>40</v>
      </c>
      <c r="N5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8</v>
      </c>
      <c r="O54" s="10">
        <f>VLOOKUP(TableOMP[[#This Row],[Label]],TableAvg[],2,FALSE)</f>
        <v>0</v>
      </c>
      <c r="P54" s="10">
        <f>VLOOKUP(TableOMP[[#This Row],[Label]],TableAvg[],3,FALSE)</f>
        <v>0</v>
      </c>
      <c r="Q54" s="10">
        <f>TableOMP[[#This Row],[Avg]]-$U$2*TableOMP[[#This Row],[StdDev]]</f>
        <v>0</v>
      </c>
      <c r="R54" s="10">
        <f>TableOMP[[#This Row],[Avg]]+$U$2*TableOMP[[#This Row],[StdDev]]</f>
        <v>0</v>
      </c>
      <c r="S54" s="10">
        <f>IF(AND(TableOMP[[#This Row],[total_time]]&gt;=TableOMP[[#This Row],[Low]], TableOMP[[#This Row],[total_time]]&lt;=TableOMP[[#This Row],[High]]),1,0)</f>
        <v>0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7</v>
      </c>
      <c r="F55">
        <v>1</v>
      </c>
      <c r="G55">
        <v>48.027405999999999</v>
      </c>
      <c r="H55">
        <v>0.30577599999999999</v>
      </c>
      <c r="I55">
        <v>1.0692349999999999</v>
      </c>
      <c r="J55">
        <v>0.178206</v>
      </c>
      <c r="K55" t="str">
        <f t="shared" si="2"/>
        <v>7</v>
      </c>
      <c r="L55" t="s">
        <v>39</v>
      </c>
      <c r="M55" t="s">
        <v>40</v>
      </c>
      <c r="N5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7</v>
      </c>
      <c r="O55" s="10">
        <f>VLOOKUP(TableOMP[[#This Row],[Label]],TableAvg[],2,FALSE)</f>
        <v>0</v>
      </c>
      <c r="P55" s="10">
        <f>VLOOKUP(TableOMP[[#This Row],[Label]],TableAvg[],3,FALSE)</f>
        <v>0</v>
      </c>
      <c r="Q55" s="10">
        <f>TableOMP[[#This Row],[Avg]]-$U$2*TableOMP[[#This Row],[StdDev]]</f>
        <v>0</v>
      </c>
      <c r="R55" s="10">
        <f>TableOMP[[#This Row],[Avg]]+$U$2*TableOMP[[#This Row],[StdDev]]</f>
        <v>0</v>
      </c>
      <c r="S55" s="10">
        <f>IF(AND(TableOMP[[#This Row],[total_time]]&gt;=TableOMP[[#This Row],[Low]], TableOMP[[#This Row],[total_time]]&lt;=TableOMP[[#This Row],[High]]),1,0)</f>
        <v>0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6</v>
      </c>
      <c r="F56">
        <v>1</v>
      </c>
      <c r="G56">
        <v>55.848762999999998</v>
      </c>
      <c r="H56">
        <v>0.31217</v>
      </c>
      <c r="I56">
        <v>0.91891500000000004</v>
      </c>
      <c r="J56">
        <v>0.183783</v>
      </c>
      <c r="K56" t="str">
        <f t="shared" si="2"/>
        <v>7</v>
      </c>
      <c r="L56" t="s">
        <v>39</v>
      </c>
      <c r="M56" t="s">
        <v>40</v>
      </c>
      <c r="N5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6</v>
      </c>
      <c r="O56" s="10">
        <f>VLOOKUP(TableOMP[[#This Row],[Label]],TableAvg[],2,FALSE)</f>
        <v>0</v>
      </c>
      <c r="P56" s="10">
        <f>VLOOKUP(TableOMP[[#This Row],[Label]],TableAvg[],3,FALSE)</f>
        <v>0</v>
      </c>
      <c r="Q56" s="10">
        <f>TableOMP[[#This Row],[Avg]]-$U$2*TableOMP[[#This Row],[StdDev]]</f>
        <v>0</v>
      </c>
      <c r="R56" s="10">
        <f>TableOMP[[#This Row],[Avg]]+$U$2*TableOMP[[#This Row],[StdDev]]</f>
        <v>0</v>
      </c>
      <c r="S56" s="10">
        <f>IF(AND(TableOMP[[#This Row],[total_time]]&gt;=TableOMP[[#This Row],[Low]], TableOMP[[#This Row],[total_time]]&lt;=TableOMP[[#This Row],[High]]),1,0)</f>
        <v>0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5</v>
      </c>
      <c r="F57">
        <v>1</v>
      </c>
      <c r="G57">
        <v>67.307905000000005</v>
      </c>
      <c r="H57">
        <v>0.32469700000000001</v>
      </c>
      <c r="I57">
        <v>0.65807199999999999</v>
      </c>
      <c r="J57">
        <v>0.164518</v>
      </c>
      <c r="K57" t="str">
        <f t="shared" si="2"/>
        <v>7</v>
      </c>
      <c r="L57" t="s">
        <v>39</v>
      </c>
      <c r="M57" t="s">
        <v>40</v>
      </c>
      <c r="N5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5</v>
      </c>
      <c r="O57" s="10">
        <f>VLOOKUP(TableOMP[[#This Row],[Label]],TableAvg[],2,FALSE)</f>
        <v>0</v>
      </c>
      <c r="P57" s="10">
        <f>VLOOKUP(TableOMP[[#This Row],[Label]],TableAvg[],3,FALSE)</f>
        <v>0</v>
      </c>
      <c r="Q57" s="10">
        <f>TableOMP[[#This Row],[Avg]]-$U$2*TableOMP[[#This Row],[StdDev]]</f>
        <v>0</v>
      </c>
      <c r="R57" s="10">
        <f>TableOMP[[#This Row],[Avg]]+$U$2*TableOMP[[#This Row],[StdDev]]</f>
        <v>0</v>
      </c>
      <c r="S57" s="10">
        <f>IF(AND(TableOMP[[#This Row],[total_time]]&gt;=TableOMP[[#This Row],[Low]], TableOMP[[#This Row],[total_time]]&lt;=TableOMP[[#This Row],[High]]),1,0)</f>
        <v>0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4</v>
      </c>
      <c r="F58">
        <v>1</v>
      </c>
      <c r="G58">
        <v>83.756314000000003</v>
      </c>
      <c r="H58">
        <v>0.31321500000000002</v>
      </c>
      <c r="I58">
        <v>0.55187200000000003</v>
      </c>
      <c r="J58">
        <v>0.18395700000000001</v>
      </c>
      <c r="K58" t="str">
        <f t="shared" si="2"/>
        <v>7</v>
      </c>
      <c r="L58" t="s">
        <v>39</v>
      </c>
      <c r="M58" t="s">
        <v>40</v>
      </c>
      <c r="N5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4</v>
      </c>
      <c r="O58" s="10">
        <f>VLOOKUP(TableOMP[[#This Row],[Label]],TableAvg[],2,FALSE)</f>
        <v>0</v>
      </c>
      <c r="P58" s="10">
        <f>VLOOKUP(TableOMP[[#This Row],[Label]],TableAvg[],3,FALSE)</f>
        <v>0</v>
      </c>
      <c r="Q58" s="10">
        <f>TableOMP[[#This Row],[Avg]]-$U$2*TableOMP[[#This Row],[StdDev]]</f>
        <v>0</v>
      </c>
      <c r="R58" s="10">
        <f>TableOMP[[#This Row],[Avg]]+$U$2*TableOMP[[#This Row],[StdDev]]</f>
        <v>0</v>
      </c>
      <c r="S58" s="10">
        <f>IF(AND(TableOMP[[#This Row],[total_time]]&gt;=TableOMP[[#This Row],[Low]], TableOMP[[#This Row],[total_time]]&lt;=TableOMP[[#This Row],[High]]),1,0)</f>
        <v>0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3</v>
      </c>
      <c r="F59">
        <v>1</v>
      </c>
      <c r="G59">
        <v>111.04281400000001</v>
      </c>
      <c r="H59">
        <v>0.32779799999999998</v>
      </c>
      <c r="I59">
        <v>0.38431300000000002</v>
      </c>
      <c r="J59">
        <v>0.19215599999999999</v>
      </c>
      <c r="K59" t="str">
        <f t="shared" si="2"/>
        <v>7</v>
      </c>
      <c r="L59" t="s">
        <v>39</v>
      </c>
      <c r="M59" t="s">
        <v>40</v>
      </c>
      <c r="N5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3</v>
      </c>
      <c r="O59" s="10">
        <f>VLOOKUP(TableOMP[[#This Row],[Label]],TableAvg[],2,FALSE)</f>
        <v>0</v>
      </c>
      <c r="P59" s="10">
        <f>VLOOKUP(TableOMP[[#This Row],[Label]],TableAvg[],3,FALSE)</f>
        <v>0</v>
      </c>
      <c r="Q59" s="10">
        <f>TableOMP[[#This Row],[Avg]]-$U$2*TableOMP[[#This Row],[StdDev]]</f>
        <v>0</v>
      </c>
      <c r="R59" s="10">
        <f>TableOMP[[#This Row],[Avg]]+$U$2*TableOMP[[#This Row],[StdDev]]</f>
        <v>0</v>
      </c>
      <c r="S59" s="10">
        <f>IF(AND(TableOMP[[#This Row],[total_time]]&gt;=TableOMP[[#This Row],[Low]], TableOMP[[#This Row],[total_time]]&lt;=TableOMP[[#This Row],[High]]),1,0)</f>
        <v>0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2</v>
      </c>
      <c r="F60">
        <v>1</v>
      </c>
      <c r="G60">
        <v>165.97702799999999</v>
      </c>
      <c r="H60">
        <v>0.36660300000000001</v>
      </c>
      <c r="I60">
        <v>0.23221700000000001</v>
      </c>
      <c r="J60">
        <v>0.23221700000000001</v>
      </c>
      <c r="K60" t="str">
        <f t="shared" si="2"/>
        <v>7</v>
      </c>
      <c r="L60" t="s">
        <v>39</v>
      </c>
      <c r="M60" t="s">
        <v>40</v>
      </c>
      <c r="N6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2</v>
      </c>
      <c r="O60" s="10">
        <f>VLOOKUP(TableOMP[[#This Row],[Label]],TableAvg[],2,FALSE)</f>
        <v>0</v>
      </c>
      <c r="P60" s="10">
        <f>VLOOKUP(TableOMP[[#This Row],[Label]],TableAvg[],3,FALSE)</f>
        <v>0</v>
      </c>
      <c r="Q60" s="10">
        <f>TableOMP[[#This Row],[Avg]]-$U$2*TableOMP[[#This Row],[StdDev]]</f>
        <v>0</v>
      </c>
      <c r="R60" s="10">
        <f>TableOMP[[#This Row],[Avg]]+$U$2*TableOMP[[#This Row],[StdDev]]</f>
        <v>0</v>
      </c>
      <c r="S60" s="10">
        <f>IF(AND(TableOMP[[#This Row],[total_time]]&gt;=TableOMP[[#This Row],[Low]], TableOMP[[#This Row],[total_time]]&lt;=TableOMP[[#This Row],[High]]),1,0)</f>
        <v>0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333.03387700000002</v>
      </c>
      <c r="H61">
        <v>0.35742000000000002</v>
      </c>
      <c r="I61">
        <v>0</v>
      </c>
      <c r="J61">
        <v>0</v>
      </c>
      <c r="K61" t="str">
        <f t="shared" si="2"/>
        <v>7</v>
      </c>
      <c r="L61" t="s">
        <v>39</v>
      </c>
      <c r="M61" t="s">
        <v>40</v>
      </c>
      <c r="N6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</v>
      </c>
      <c r="O61" s="10">
        <f>VLOOKUP(TableOMP[[#This Row],[Label]],TableAvg[],2,FALSE)</f>
        <v>0</v>
      </c>
      <c r="P61" s="10">
        <f>VLOOKUP(TableOMP[[#This Row],[Label]],TableAvg[],3,FALSE)</f>
        <v>0</v>
      </c>
      <c r="Q61" s="10">
        <f>TableOMP[[#This Row],[Avg]]-$U$2*TableOMP[[#This Row],[StdDev]]</f>
        <v>0</v>
      </c>
      <c r="R61" s="10">
        <f>TableOMP[[#This Row],[Avg]]+$U$2*TableOMP[[#This Row],[StdDev]]</f>
        <v>0</v>
      </c>
      <c r="S61" s="10">
        <f>IF(AND(TableOMP[[#This Row],[total_time]]&gt;=TableOMP[[#This Row],[Low]], TableOMP[[#This Row],[total_time]]&lt;=TableOMP[[#This Row],[High]]),1,0)</f>
        <v>0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12</v>
      </c>
      <c r="F62">
        <v>1</v>
      </c>
      <c r="G62">
        <v>28.696332999999999</v>
      </c>
      <c r="H62">
        <v>0.388071</v>
      </c>
      <c r="I62">
        <v>2.2947690000000001</v>
      </c>
      <c r="J62">
        <v>0.20861499999999999</v>
      </c>
      <c r="K62" t="str">
        <f t="shared" si="2"/>
        <v>7</v>
      </c>
      <c r="L62" t="s">
        <v>39</v>
      </c>
      <c r="M62" t="s">
        <v>40</v>
      </c>
      <c r="N6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12</v>
      </c>
      <c r="O62" s="10">
        <f>VLOOKUP(TableOMP[[#This Row],[Label]],TableAvg[],2,FALSE)</f>
        <v>0</v>
      </c>
      <c r="P62" s="10">
        <f>VLOOKUP(TableOMP[[#This Row],[Label]],TableAvg[],3,FALSE)</f>
        <v>0</v>
      </c>
      <c r="Q62" s="10">
        <f>TableOMP[[#This Row],[Avg]]-$U$2*TableOMP[[#This Row],[StdDev]]</f>
        <v>0</v>
      </c>
      <c r="R62" s="10">
        <f>TableOMP[[#This Row],[Avg]]+$U$2*TableOMP[[#This Row],[StdDev]]</f>
        <v>0</v>
      </c>
      <c r="S62" s="10">
        <f>IF(AND(TableOMP[[#This Row],[total_time]]&gt;=TableOMP[[#This Row],[Low]], TableOMP[[#This Row],[total_time]]&lt;=TableOMP[[#This Row],[High]]),1,0)</f>
        <v>0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11</v>
      </c>
      <c r="F63">
        <v>1</v>
      </c>
      <c r="G63">
        <v>30.968781</v>
      </c>
      <c r="H63">
        <v>0.15953300000000001</v>
      </c>
      <c r="I63">
        <v>0.38901200000000002</v>
      </c>
      <c r="J63">
        <v>3.8900999999999998E-2</v>
      </c>
      <c r="K63" t="str">
        <f t="shared" si="2"/>
        <v>7</v>
      </c>
      <c r="L63" t="s">
        <v>39</v>
      </c>
      <c r="M63" t="s">
        <v>40</v>
      </c>
      <c r="N6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11</v>
      </c>
      <c r="O63" s="10">
        <f>VLOOKUP(TableOMP[[#This Row],[Label]],TableAvg[],2,FALSE)</f>
        <v>0</v>
      </c>
      <c r="P63" s="10">
        <f>VLOOKUP(TableOMP[[#This Row],[Label]],TableAvg[],3,FALSE)</f>
        <v>0</v>
      </c>
      <c r="Q63" s="10">
        <f>TableOMP[[#This Row],[Avg]]-$U$2*TableOMP[[#This Row],[StdDev]]</f>
        <v>0</v>
      </c>
      <c r="R63" s="10">
        <f>TableOMP[[#This Row],[Avg]]+$U$2*TableOMP[[#This Row],[StdDev]]</f>
        <v>0</v>
      </c>
      <c r="S63" s="10">
        <f>IF(AND(TableOMP[[#This Row],[total_time]]&gt;=TableOMP[[#This Row],[Low]], TableOMP[[#This Row],[total_time]]&lt;=TableOMP[[#This Row],[High]]),1,0)</f>
        <v>0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10</v>
      </c>
      <c r="F64">
        <v>1</v>
      </c>
      <c r="G64">
        <v>34.108716000000001</v>
      </c>
      <c r="H64">
        <v>0.361016</v>
      </c>
      <c r="I64">
        <v>1.6717299999999999</v>
      </c>
      <c r="J64">
        <v>0.185748</v>
      </c>
      <c r="K64" t="str">
        <f t="shared" si="2"/>
        <v>7</v>
      </c>
      <c r="L64" t="s">
        <v>39</v>
      </c>
      <c r="M64" t="s">
        <v>40</v>
      </c>
      <c r="N6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10</v>
      </c>
      <c r="O64" s="10">
        <f>VLOOKUP(TableOMP[[#This Row],[Label]],TableAvg[],2,FALSE)</f>
        <v>0</v>
      </c>
      <c r="P64" s="10">
        <f>VLOOKUP(TableOMP[[#This Row],[Label]],TableAvg[],3,FALSE)</f>
        <v>0</v>
      </c>
      <c r="Q64" s="10">
        <f>TableOMP[[#This Row],[Avg]]-$U$2*TableOMP[[#This Row],[StdDev]]</f>
        <v>0</v>
      </c>
      <c r="R64" s="10">
        <f>TableOMP[[#This Row],[Avg]]+$U$2*TableOMP[[#This Row],[StdDev]]</f>
        <v>0</v>
      </c>
      <c r="S64" s="10">
        <f>IF(AND(TableOMP[[#This Row],[total_time]]&gt;=TableOMP[[#This Row],[Low]], TableOMP[[#This Row],[total_time]]&lt;=TableOMP[[#This Row],[High]]),1,0)</f>
        <v>0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9</v>
      </c>
      <c r="F65">
        <v>1</v>
      </c>
      <c r="G65">
        <v>37.753880000000002</v>
      </c>
      <c r="H65">
        <v>0.33428400000000003</v>
      </c>
      <c r="I65">
        <v>1.3727180000000001</v>
      </c>
      <c r="J65">
        <v>0.17158999999999999</v>
      </c>
      <c r="K65" t="str">
        <f t="shared" si="2"/>
        <v>7</v>
      </c>
      <c r="L65" t="s">
        <v>39</v>
      </c>
      <c r="M65" t="s">
        <v>40</v>
      </c>
      <c r="N6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9</v>
      </c>
      <c r="O65" s="10">
        <f>VLOOKUP(TableOMP[[#This Row],[Label]],TableAvg[],2,FALSE)</f>
        <v>0</v>
      </c>
      <c r="P65" s="10">
        <f>VLOOKUP(TableOMP[[#This Row],[Label]],TableAvg[],3,FALSE)</f>
        <v>0</v>
      </c>
      <c r="Q65" s="10">
        <f>TableOMP[[#This Row],[Avg]]-$U$2*TableOMP[[#This Row],[StdDev]]</f>
        <v>0</v>
      </c>
      <c r="R65" s="10">
        <f>TableOMP[[#This Row],[Avg]]+$U$2*TableOMP[[#This Row],[StdDev]]</f>
        <v>0</v>
      </c>
      <c r="S65" s="10">
        <f>IF(AND(TableOMP[[#This Row],[total_time]]&gt;=TableOMP[[#This Row],[Low]], TableOMP[[#This Row],[total_time]]&lt;=TableOMP[[#This Row],[High]]),1,0)</f>
        <v>0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8</v>
      </c>
      <c r="F66">
        <v>1</v>
      </c>
      <c r="G66">
        <v>42.287146</v>
      </c>
      <c r="H66">
        <v>0.33219700000000002</v>
      </c>
      <c r="I66">
        <v>1.36016</v>
      </c>
      <c r="J66">
        <v>0.19430900000000001</v>
      </c>
      <c r="K66" t="str">
        <f t="shared" si="2"/>
        <v>7</v>
      </c>
      <c r="L66" t="s">
        <v>39</v>
      </c>
      <c r="M66" t="s">
        <v>40</v>
      </c>
      <c r="N6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8</v>
      </c>
      <c r="O66" s="10">
        <f>VLOOKUP(TableOMP[[#This Row],[Label]],TableAvg[],2,FALSE)</f>
        <v>0</v>
      </c>
      <c r="P66" s="10">
        <f>VLOOKUP(TableOMP[[#This Row],[Label]],TableAvg[],3,FALSE)</f>
        <v>0</v>
      </c>
      <c r="Q66" s="10">
        <f>TableOMP[[#This Row],[Avg]]-$U$2*TableOMP[[#This Row],[StdDev]]</f>
        <v>0</v>
      </c>
      <c r="R66" s="10">
        <f>TableOMP[[#This Row],[Avg]]+$U$2*TableOMP[[#This Row],[StdDev]]</f>
        <v>0</v>
      </c>
      <c r="S66" s="10">
        <f>IF(AND(TableOMP[[#This Row],[total_time]]&gt;=TableOMP[[#This Row],[Low]], TableOMP[[#This Row],[total_time]]&lt;=TableOMP[[#This Row],[High]]),1,0)</f>
        <v>0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7</v>
      </c>
      <c r="F67">
        <v>1</v>
      </c>
      <c r="G67">
        <v>48.060521999999999</v>
      </c>
      <c r="H67">
        <v>0.319631</v>
      </c>
      <c r="I67">
        <v>1.0942499999999999</v>
      </c>
      <c r="J67">
        <v>0.18237500000000001</v>
      </c>
      <c r="K67" t="str">
        <f t="shared" ref="K67:K84" si="3">MID(M67,22,1)</f>
        <v>7</v>
      </c>
      <c r="L67" t="s">
        <v>39</v>
      </c>
      <c r="M67" t="s">
        <v>40</v>
      </c>
      <c r="N6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7</v>
      </c>
      <c r="O67" s="10">
        <f>VLOOKUP(TableOMP[[#This Row],[Label]],TableAvg[],2,FALSE)</f>
        <v>0</v>
      </c>
      <c r="P67" s="10">
        <f>VLOOKUP(TableOMP[[#This Row],[Label]],TableAvg[],3,FALSE)</f>
        <v>0</v>
      </c>
      <c r="Q67" s="10">
        <f>TableOMP[[#This Row],[Avg]]-$U$2*TableOMP[[#This Row],[StdDev]]</f>
        <v>0</v>
      </c>
      <c r="R67" s="10">
        <f>TableOMP[[#This Row],[Avg]]+$U$2*TableOMP[[#This Row],[StdDev]]</f>
        <v>0</v>
      </c>
      <c r="S67" s="10">
        <f>IF(AND(TableOMP[[#This Row],[total_time]]&gt;=TableOMP[[#This Row],[Low]], TableOMP[[#This Row],[total_time]]&lt;=TableOMP[[#This Row],[High]]),1,0)</f>
        <v>0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6</v>
      </c>
      <c r="F68">
        <v>1</v>
      </c>
      <c r="G68">
        <v>55.867415000000001</v>
      </c>
      <c r="H68">
        <v>0.32014799999999999</v>
      </c>
      <c r="I68">
        <v>0.91105000000000003</v>
      </c>
      <c r="J68">
        <v>0.18221000000000001</v>
      </c>
      <c r="K68" t="str">
        <f t="shared" si="3"/>
        <v>7</v>
      </c>
      <c r="L68" t="s">
        <v>39</v>
      </c>
      <c r="M68" t="s">
        <v>40</v>
      </c>
      <c r="N6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6</v>
      </c>
      <c r="O68" s="10">
        <f>VLOOKUP(TableOMP[[#This Row],[Label]],TableAvg[],2,FALSE)</f>
        <v>0</v>
      </c>
      <c r="P68" s="10">
        <f>VLOOKUP(TableOMP[[#This Row],[Label]],TableAvg[],3,FALSE)</f>
        <v>0</v>
      </c>
      <c r="Q68" s="10">
        <f>TableOMP[[#This Row],[Avg]]-$U$2*TableOMP[[#This Row],[StdDev]]</f>
        <v>0</v>
      </c>
      <c r="R68" s="10">
        <f>TableOMP[[#This Row],[Avg]]+$U$2*TableOMP[[#This Row],[StdDev]]</f>
        <v>0</v>
      </c>
      <c r="S68" s="10">
        <f>IF(AND(TableOMP[[#This Row],[total_time]]&gt;=TableOMP[[#This Row],[Low]], TableOMP[[#This Row],[total_time]]&lt;=TableOMP[[#This Row],[High]]),1,0)</f>
        <v>0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5</v>
      </c>
      <c r="F69">
        <v>1</v>
      </c>
      <c r="G69">
        <v>67.321562999999998</v>
      </c>
      <c r="H69">
        <v>0.33625500000000003</v>
      </c>
      <c r="I69">
        <v>0.80536700000000006</v>
      </c>
      <c r="J69">
        <v>0.20134199999999999</v>
      </c>
      <c r="K69" t="str">
        <f t="shared" si="3"/>
        <v>7</v>
      </c>
      <c r="L69" t="s">
        <v>39</v>
      </c>
      <c r="M69" t="s">
        <v>40</v>
      </c>
      <c r="N6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5</v>
      </c>
      <c r="O69" s="10">
        <f>VLOOKUP(TableOMP[[#This Row],[Label]],TableAvg[],2,FALSE)</f>
        <v>0</v>
      </c>
      <c r="P69" s="10">
        <f>VLOOKUP(TableOMP[[#This Row],[Label]],TableAvg[],3,FALSE)</f>
        <v>0</v>
      </c>
      <c r="Q69" s="10">
        <f>TableOMP[[#This Row],[Avg]]-$U$2*TableOMP[[#This Row],[StdDev]]</f>
        <v>0</v>
      </c>
      <c r="R69" s="10">
        <f>TableOMP[[#This Row],[Avg]]+$U$2*TableOMP[[#This Row],[StdDev]]</f>
        <v>0</v>
      </c>
      <c r="S69" s="10">
        <f>IF(AND(TableOMP[[#This Row],[total_time]]&gt;=TableOMP[[#This Row],[Low]], TableOMP[[#This Row],[total_time]]&lt;=TableOMP[[#This Row],[High]]),1,0)</f>
        <v>0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4</v>
      </c>
      <c r="F70">
        <v>1</v>
      </c>
      <c r="G70">
        <v>84.275752999999995</v>
      </c>
      <c r="H70">
        <v>0.80491100000000004</v>
      </c>
      <c r="I70">
        <v>0.93054599999999998</v>
      </c>
      <c r="J70">
        <v>0.31018200000000001</v>
      </c>
      <c r="K70" t="str">
        <f t="shared" si="3"/>
        <v>7</v>
      </c>
      <c r="L70" t="s">
        <v>39</v>
      </c>
      <c r="M70" t="s">
        <v>40</v>
      </c>
      <c r="N7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4</v>
      </c>
      <c r="O70" s="10">
        <f>VLOOKUP(TableOMP[[#This Row],[Label]],TableAvg[],2,FALSE)</f>
        <v>0</v>
      </c>
      <c r="P70" s="10">
        <f>VLOOKUP(TableOMP[[#This Row],[Label]],TableAvg[],3,FALSE)</f>
        <v>0</v>
      </c>
      <c r="Q70" s="10">
        <f>TableOMP[[#This Row],[Avg]]-$U$2*TableOMP[[#This Row],[StdDev]]</f>
        <v>0</v>
      </c>
      <c r="R70" s="10">
        <f>TableOMP[[#This Row],[Avg]]+$U$2*TableOMP[[#This Row],[StdDev]]</f>
        <v>0</v>
      </c>
      <c r="S70" s="10">
        <f>IF(AND(TableOMP[[#This Row],[total_time]]&gt;=TableOMP[[#This Row],[Low]], TableOMP[[#This Row],[total_time]]&lt;=TableOMP[[#This Row],[High]]),1,0)</f>
        <v>0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3</v>
      </c>
      <c r="F71">
        <v>1</v>
      </c>
      <c r="G71">
        <v>111.025007</v>
      </c>
      <c r="H71">
        <v>0.318521</v>
      </c>
      <c r="I71">
        <v>0.37198999999999999</v>
      </c>
      <c r="J71">
        <v>0.18599499999999999</v>
      </c>
      <c r="K71" t="str">
        <f t="shared" si="3"/>
        <v>7</v>
      </c>
      <c r="L71" t="s">
        <v>39</v>
      </c>
      <c r="M71" t="s">
        <v>40</v>
      </c>
      <c r="N7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3</v>
      </c>
      <c r="O71" s="10">
        <f>VLOOKUP(TableOMP[[#This Row],[Label]],TableAvg[],2,FALSE)</f>
        <v>0</v>
      </c>
      <c r="P71" s="10">
        <f>VLOOKUP(TableOMP[[#This Row],[Label]],TableAvg[],3,FALSE)</f>
        <v>0</v>
      </c>
      <c r="Q71" s="10">
        <f>TableOMP[[#This Row],[Avg]]-$U$2*TableOMP[[#This Row],[StdDev]]</f>
        <v>0</v>
      </c>
      <c r="R71" s="10">
        <f>TableOMP[[#This Row],[Avg]]+$U$2*TableOMP[[#This Row],[StdDev]]</f>
        <v>0</v>
      </c>
      <c r="S71" s="10">
        <f>IF(AND(TableOMP[[#This Row],[total_time]]&gt;=TableOMP[[#This Row],[Low]], TableOMP[[#This Row],[total_time]]&lt;=TableOMP[[#This Row],[High]]),1,0)</f>
        <v>0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2</v>
      </c>
      <c r="F72">
        <v>1</v>
      </c>
      <c r="G72">
        <v>166.80300600000001</v>
      </c>
      <c r="H72">
        <v>0.94153799999999999</v>
      </c>
      <c r="I72">
        <v>0.29186800000000002</v>
      </c>
      <c r="J72">
        <v>0.29186800000000002</v>
      </c>
      <c r="K72" t="str">
        <f t="shared" si="3"/>
        <v>7</v>
      </c>
      <c r="L72" t="s">
        <v>39</v>
      </c>
      <c r="M72" t="s">
        <v>40</v>
      </c>
      <c r="N7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2</v>
      </c>
      <c r="O72" s="10">
        <f>VLOOKUP(TableOMP[[#This Row],[Label]],TableAvg[],2,FALSE)</f>
        <v>0</v>
      </c>
      <c r="P72" s="10">
        <f>VLOOKUP(TableOMP[[#This Row],[Label]],TableAvg[],3,FALSE)</f>
        <v>0</v>
      </c>
      <c r="Q72" s="10">
        <f>TableOMP[[#This Row],[Avg]]-$U$2*TableOMP[[#This Row],[StdDev]]</f>
        <v>0</v>
      </c>
      <c r="R72" s="10">
        <f>TableOMP[[#This Row],[Avg]]+$U$2*TableOMP[[#This Row],[StdDev]]</f>
        <v>0</v>
      </c>
      <c r="S72" s="10">
        <f>IF(AND(TableOMP[[#This Row],[total_time]]&gt;=TableOMP[[#This Row],[Low]], TableOMP[[#This Row],[total_time]]&lt;=TableOMP[[#This Row],[High]]),1,0)</f>
        <v>0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332.81581799999998</v>
      </c>
      <c r="H73">
        <v>0.317</v>
      </c>
      <c r="I73">
        <v>0</v>
      </c>
      <c r="J73">
        <v>0</v>
      </c>
      <c r="K73" t="str">
        <f t="shared" si="3"/>
        <v>7</v>
      </c>
      <c r="L73" t="s">
        <v>39</v>
      </c>
      <c r="M73" t="s">
        <v>40</v>
      </c>
      <c r="N7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</v>
      </c>
      <c r="O73" s="10">
        <f>VLOOKUP(TableOMP[[#This Row],[Label]],TableAvg[],2,FALSE)</f>
        <v>0</v>
      </c>
      <c r="P73" s="10">
        <f>VLOOKUP(TableOMP[[#This Row],[Label]],TableAvg[],3,FALSE)</f>
        <v>0</v>
      </c>
      <c r="Q73" s="10">
        <f>TableOMP[[#This Row],[Avg]]-$U$2*TableOMP[[#This Row],[StdDev]]</f>
        <v>0</v>
      </c>
      <c r="R73" s="10">
        <f>TableOMP[[#This Row],[Avg]]+$U$2*TableOMP[[#This Row],[StdDev]]</f>
        <v>0</v>
      </c>
      <c r="S73" s="10">
        <f>IF(AND(TableOMP[[#This Row],[total_time]]&gt;=TableOMP[[#This Row],[Low]], TableOMP[[#This Row],[total_time]]&lt;=TableOMP[[#This Row],[High]]),1,0)</f>
        <v>0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12</v>
      </c>
      <c r="F74">
        <v>1</v>
      </c>
      <c r="G74">
        <v>28.662519</v>
      </c>
      <c r="H74">
        <v>0.36854199999999998</v>
      </c>
      <c r="I74">
        <v>2.2591380000000001</v>
      </c>
      <c r="J74">
        <v>0.205376</v>
      </c>
      <c r="K74" t="str">
        <f t="shared" si="3"/>
        <v>7</v>
      </c>
      <c r="L74" t="s">
        <v>39</v>
      </c>
      <c r="M74" t="s">
        <v>40</v>
      </c>
      <c r="N7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12</v>
      </c>
      <c r="O74" s="10">
        <f>VLOOKUP(TableOMP[[#This Row],[Label]],TableAvg[],2,FALSE)</f>
        <v>0</v>
      </c>
      <c r="P74" s="10">
        <f>VLOOKUP(TableOMP[[#This Row],[Label]],TableAvg[],3,FALSE)</f>
        <v>0</v>
      </c>
      <c r="Q74" s="10">
        <f>TableOMP[[#This Row],[Avg]]-$U$2*TableOMP[[#This Row],[StdDev]]</f>
        <v>0</v>
      </c>
      <c r="R74" s="10">
        <f>TableOMP[[#This Row],[Avg]]+$U$2*TableOMP[[#This Row],[StdDev]]</f>
        <v>0</v>
      </c>
      <c r="S74" s="10">
        <f>IF(AND(TableOMP[[#This Row],[total_time]]&gt;=TableOMP[[#This Row],[Low]], TableOMP[[#This Row],[total_time]]&lt;=TableOMP[[#This Row],[High]]),1,0)</f>
        <v>0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11</v>
      </c>
      <c r="F75">
        <v>1</v>
      </c>
      <c r="G75">
        <v>31.041566</v>
      </c>
      <c r="H75">
        <v>0.16666700000000001</v>
      </c>
      <c r="I75">
        <v>0.42096800000000001</v>
      </c>
      <c r="J75">
        <v>4.2097000000000002E-2</v>
      </c>
      <c r="K75" t="str">
        <f t="shared" si="3"/>
        <v>7</v>
      </c>
      <c r="L75" t="s">
        <v>39</v>
      </c>
      <c r="M75" t="s">
        <v>40</v>
      </c>
      <c r="N7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11</v>
      </c>
      <c r="O75" s="10">
        <f>VLOOKUP(TableOMP[[#This Row],[Label]],TableAvg[],2,FALSE)</f>
        <v>0</v>
      </c>
      <c r="P75" s="10">
        <f>VLOOKUP(TableOMP[[#This Row],[Label]],TableAvg[],3,FALSE)</f>
        <v>0</v>
      </c>
      <c r="Q75" s="10">
        <f>TableOMP[[#This Row],[Avg]]-$U$2*TableOMP[[#This Row],[StdDev]]</f>
        <v>0</v>
      </c>
      <c r="R75" s="10">
        <f>TableOMP[[#This Row],[Avg]]+$U$2*TableOMP[[#This Row],[StdDev]]</f>
        <v>0</v>
      </c>
      <c r="S75" s="10">
        <f>IF(AND(TableOMP[[#This Row],[total_time]]&gt;=TableOMP[[#This Row],[Low]], TableOMP[[#This Row],[total_time]]&lt;=TableOMP[[#This Row],[High]]),1,0)</f>
        <v>0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10</v>
      </c>
      <c r="F76">
        <v>1</v>
      </c>
      <c r="G76">
        <v>33.976529999999997</v>
      </c>
      <c r="H76">
        <v>0.16151399999999999</v>
      </c>
      <c r="I76">
        <v>0.34904400000000002</v>
      </c>
      <c r="J76">
        <v>3.8782999999999998E-2</v>
      </c>
      <c r="K76" t="str">
        <f t="shared" si="3"/>
        <v>7</v>
      </c>
      <c r="L76" t="s">
        <v>39</v>
      </c>
      <c r="M76" t="s">
        <v>40</v>
      </c>
      <c r="N7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10</v>
      </c>
      <c r="O76" s="10">
        <f>VLOOKUP(TableOMP[[#This Row],[Label]],TableAvg[],2,FALSE)</f>
        <v>0</v>
      </c>
      <c r="P76" s="10">
        <f>VLOOKUP(TableOMP[[#This Row],[Label]],TableAvg[],3,FALSE)</f>
        <v>0</v>
      </c>
      <c r="Q76" s="10">
        <f>TableOMP[[#This Row],[Avg]]-$U$2*TableOMP[[#This Row],[StdDev]]</f>
        <v>0</v>
      </c>
      <c r="R76" s="10">
        <f>TableOMP[[#This Row],[Avg]]+$U$2*TableOMP[[#This Row],[StdDev]]</f>
        <v>0</v>
      </c>
      <c r="S76" s="10">
        <f>IF(AND(TableOMP[[#This Row],[total_time]]&gt;=TableOMP[[#This Row],[Low]], TableOMP[[#This Row],[total_time]]&lt;=TableOMP[[#This Row],[High]]),1,0)</f>
        <v>0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9</v>
      </c>
      <c r="F77">
        <v>1</v>
      </c>
      <c r="G77">
        <v>37.767439000000003</v>
      </c>
      <c r="H77">
        <v>0.351711</v>
      </c>
      <c r="I77">
        <v>1.522305</v>
      </c>
      <c r="J77">
        <v>0.19028800000000001</v>
      </c>
      <c r="K77" t="str">
        <f t="shared" si="3"/>
        <v>7</v>
      </c>
      <c r="L77" t="s">
        <v>39</v>
      </c>
      <c r="M77" t="s">
        <v>40</v>
      </c>
      <c r="N7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9</v>
      </c>
      <c r="O77" s="10">
        <f>VLOOKUP(TableOMP[[#This Row],[Label]],TableAvg[],2,FALSE)</f>
        <v>0</v>
      </c>
      <c r="P77" s="10">
        <f>VLOOKUP(TableOMP[[#This Row],[Label]],TableAvg[],3,FALSE)</f>
        <v>0</v>
      </c>
      <c r="Q77" s="10">
        <f>TableOMP[[#This Row],[Avg]]-$U$2*TableOMP[[#This Row],[StdDev]]</f>
        <v>0</v>
      </c>
      <c r="R77" s="10">
        <f>TableOMP[[#This Row],[Avg]]+$U$2*TableOMP[[#This Row],[StdDev]]</f>
        <v>0</v>
      </c>
      <c r="S77" s="10">
        <f>IF(AND(TableOMP[[#This Row],[total_time]]&gt;=TableOMP[[#This Row],[Low]], TableOMP[[#This Row],[total_time]]&lt;=TableOMP[[#This Row],[High]]),1,0)</f>
        <v>0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8</v>
      </c>
      <c r="F78">
        <v>1</v>
      </c>
      <c r="G78">
        <v>42.492967</v>
      </c>
      <c r="H78">
        <v>0.56453900000000001</v>
      </c>
      <c r="I78">
        <v>2.7213980000000002</v>
      </c>
      <c r="J78">
        <v>0.38877099999999998</v>
      </c>
      <c r="K78" t="str">
        <f t="shared" si="3"/>
        <v>7</v>
      </c>
      <c r="L78" t="s">
        <v>39</v>
      </c>
      <c r="M78" t="s">
        <v>40</v>
      </c>
      <c r="N7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8</v>
      </c>
      <c r="O78" s="10">
        <f>VLOOKUP(TableOMP[[#This Row],[Label]],TableAvg[],2,FALSE)</f>
        <v>0</v>
      </c>
      <c r="P78" s="10">
        <f>VLOOKUP(TableOMP[[#This Row],[Label]],TableAvg[],3,FALSE)</f>
        <v>0</v>
      </c>
      <c r="Q78" s="10">
        <f>TableOMP[[#This Row],[Avg]]-$U$2*TableOMP[[#This Row],[StdDev]]</f>
        <v>0</v>
      </c>
      <c r="R78" s="10">
        <f>TableOMP[[#This Row],[Avg]]+$U$2*TableOMP[[#This Row],[StdDev]]</f>
        <v>0</v>
      </c>
      <c r="S78" s="10">
        <f>IF(AND(TableOMP[[#This Row],[total_time]]&gt;=TableOMP[[#This Row],[Low]], TableOMP[[#This Row],[total_time]]&lt;=TableOMP[[#This Row],[High]]),1,0)</f>
        <v>0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7</v>
      </c>
      <c r="F79">
        <v>1</v>
      </c>
      <c r="G79">
        <v>48.062612000000001</v>
      </c>
      <c r="H79">
        <v>0.33570299999999997</v>
      </c>
      <c r="I79">
        <v>1.109918</v>
      </c>
      <c r="J79">
        <v>0.18498600000000001</v>
      </c>
      <c r="K79" t="str">
        <f t="shared" si="3"/>
        <v>7</v>
      </c>
      <c r="L79" t="s">
        <v>39</v>
      </c>
      <c r="M79" t="s">
        <v>40</v>
      </c>
      <c r="N7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7</v>
      </c>
      <c r="O79" s="10">
        <f>VLOOKUP(TableOMP[[#This Row],[Label]],TableAvg[],2,FALSE)</f>
        <v>0</v>
      </c>
      <c r="P79" s="10">
        <f>VLOOKUP(TableOMP[[#This Row],[Label]],TableAvg[],3,FALSE)</f>
        <v>0</v>
      </c>
      <c r="Q79" s="10">
        <f>TableOMP[[#This Row],[Avg]]-$U$2*TableOMP[[#This Row],[StdDev]]</f>
        <v>0</v>
      </c>
      <c r="R79" s="10">
        <f>TableOMP[[#This Row],[Avg]]+$U$2*TableOMP[[#This Row],[StdDev]]</f>
        <v>0</v>
      </c>
      <c r="S79" s="10">
        <f>IF(AND(TableOMP[[#This Row],[total_time]]&gt;=TableOMP[[#This Row],[Low]], TableOMP[[#This Row],[total_time]]&lt;=TableOMP[[#This Row],[High]]),1,0)</f>
        <v>0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6</v>
      </c>
      <c r="F80">
        <v>1</v>
      </c>
      <c r="G80">
        <v>55.903986000000003</v>
      </c>
      <c r="H80">
        <v>0.353995</v>
      </c>
      <c r="I80">
        <v>0.95549899999999999</v>
      </c>
      <c r="J80">
        <v>0.19109999999999999</v>
      </c>
      <c r="K80" t="str">
        <f t="shared" si="3"/>
        <v>7</v>
      </c>
      <c r="L80" t="s">
        <v>39</v>
      </c>
      <c r="M80" t="s">
        <v>40</v>
      </c>
      <c r="N8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6</v>
      </c>
      <c r="O80" s="10">
        <f>VLOOKUP(TableOMP[[#This Row],[Label]],TableAvg[],2,FALSE)</f>
        <v>0</v>
      </c>
      <c r="P80" s="10">
        <f>VLOOKUP(TableOMP[[#This Row],[Label]],TableAvg[],3,FALSE)</f>
        <v>0</v>
      </c>
      <c r="Q80" s="10">
        <f>TableOMP[[#This Row],[Avg]]-$U$2*TableOMP[[#This Row],[StdDev]]</f>
        <v>0</v>
      </c>
      <c r="R80" s="10">
        <f>TableOMP[[#This Row],[Avg]]+$U$2*TableOMP[[#This Row],[StdDev]]</f>
        <v>0</v>
      </c>
      <c r="S80" s="10">
        <f>IF(AND(TableOMP[[#This Row],[total_time]]&gt;=TableOMP[[#This Row],[Low]], TableOMP[[#This Row],[total_time]]&lt;=TableOMP[[#This Row],[High]]),1,0)</f>
        <v>0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5</v>
      </c>
      <c r="F81">
        <v>1</v>
      </c>
      <c r="G81">
        <v>67.302493999999996</v>
      </c>
      <c r="H81">
        <v>0.321187</v>
      </c>
      <c r="I81">
        <v>0.64941599999999999</v>
      </c>
      <c r="J81">
        <v>0.162354</v>
      </c>
      <c r="K81" t="str">
        <f t="shared" si="3"/>
        <v>7</v>
      </c>
      <c r="L81" t="s">
        <v>39</v>
      </c>
      <c r="M81" t="s">
        <v>40</v>
      </c>
      <c r="N8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5</v>
      </c>
      <c r="O81" s="10">
        <f>VLOOKUP(TableOMP[[#This Row],[Label]],TableAvg[],2,FALSE)</f>
        <v>0</v>
      </c>
      <c r="P81" s="10">
        <f>VLOOKUP(TableOMP[[#This Row],[Label]],TableAvg[],3,FALSE)</f>
        <v>0</v>
      </c>
      <c r="Q81" s="10">
        <f>TableOMP[[#This Row],[Avg]]-$U$2*TableOMP[[#This Row],[StdDev]]</f>
        <v>0</v>
      </c>
      <c r="R81" s="10">
        <f>TableOMP[[#This Row],[Avg]]+$U$2*TableOMP[[#This Row],[StdDev]]</f>
        <v>0</v>
      </c>
      <c r="S81" s="10">
        <f>IF(AND(TableOMP[[#This Row],[total_time]]&gt;=TableOMP[[#This Row],[Low]], TableOMP[[#This Row],[total_time]]&lt;=TableOMP[[#This Row],[High]]),1,0)</f>
        <v>0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4</v>
      </c>
      <c r="F82">
        <v>1</v>
      </c>
      <c r="G82">
        <v>83.815907999999993</v>
      </c>
      <c r="H82">
        <v>0.34890900000000002</v>
      </c>
      <c r="I82">
        <v>0.58280699999999996</v>
      </c>
      <c r="J82">
        <v>0.194269</v>
      </c>
      <c r="K82" t="str">
        <f t="shared" si="3"/>
        <v>7</v>
      </c>
      <c r="L82" t="s">
        <v>39</v>
      </c>
      <c r="M82" t="s">
        <v>40</v>
      </c>
      <c r="N8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4</v>
      </c>
      <c r="O82" s="10">
        <f>VLOOKUP(TableOMP[[#This Row],[Label]],TableAvg[],2,FALSE)</f>
        <v>0</v>
      </c>
      <c r="P82" s="10">
        <f>VLOOKUP(TableOMP[[#This Row],[Label]],TableAvg[],3,FALSE)</f>
        <v>0</v>
      </c>
      <c r="Q82" s="10">
        <f>TableOMP[[#This Row],[Avg]]-$U$2*TableOMP[[#This Row],[StdDev]]</f>
        <v>0</v>
      </c>
      <c r="R82" s="10">
        <f>TableOMP[[#This Row],[Avg]]+$U$2*TableOMP[[#This Row],[StdDev]]</f>
        <v>0</v>
      </c>
      <c r="S82" s="10">
        <f>IF(AND(TableOMP[[#This Row],[total_time]]&gt;=TableOMP[[#This Row],[Low]], TableOMP[[#This Row],[total_time]]&lt;=TableOMP[[#This Row],[High]]),1,0)</f>
        <v>0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3</v>
      </c>
      <c r="F83">
        <v>1</v>
      </c>
      <c r="G83">
        <v>111.38833700000001</v>
      </c>
      <c r="H83">
        <v>0.44866</v>
      </c>
      <c r="I83">
        <v>0.54368700000000003</v>
      </c>
      <c r="J83">
        <v>0.27184399999999997</v>
      </c>
      <c r="K83" t="str">
        <f t="shared" si="3"/>
        <v>7</v>
      </c>
      <c r="L83" t="s">
        <v>39</v>
      </c>
      <c r="M83" t="s">
        <v>40</v>
      </c>
      <c r="N8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3</v>
      </c>
      <c r="O83" s="10">
        <f>VLOOKUP(TableOMP[[#This Row],[Label]],TableAvg[],2,FALSE)</f>
        <v>0</v>
      </c>
      <c r="P83" s="10">
        <f>VLOOKUP(TableOMP[[#This Row],[Label]],TableAvg[],3,FALSE)</f>
        <v>0</v>
      </c>
      <c r="Q83" s="10">
        <f>TableOMP[[#This Row],[Avg]]-$U$2*TableOMP[[#This Row],[StdDev]]</f>
        <v>0</v>
      </c>
      <c r="R83" s="10">
        <f>TableOMP[[#This Row],[Avg]]+$U$2*TableOMP[[#This Row],[StdDev]]</f>
        <v>0</v>
      </c>
      <c r="S83" s="10">
        <f>IF(AND(TableOMP[[#This Row],[total_time]]&gt;=TableOMP[[#This Row],[Low]], TableOMP[[#This Row],[total_time]]&lt;=TableOMP[[#This Row],[High]]),1,0)</f>
        <v>0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2</v>
      </c>
      <c r="F84">
        <v>1</v>
      </c>
      <c r="G84">
        <v>166.06651500000001</v>
      </c>
      <c r="H84">
        <v>0.39968700000000001</v>
      </c>
      <c r="I84">
        <v>0.22878499999999999</v>
      </c>
      <c r="J84">
        <v>0.22878499999999999</v>
      </c>
      <c r="K84" t="str">
        <f t="shared" si="3"/>
        <v>7</v>
      </c>
      <c r="L84" t="s">
        <v>39</v>
      </c>
      <c r="M84" t="s">
        <v>40</v>
      </c>
      <c r="N8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10000 100 100000 1 2</v>
      </c>
      <c r="O84" s="10">
        <f>VLOOKUP(TableOMP[[#This Row],[Label]],TableAvg[],2,FALSE)</f>
        <v>0</v>
      </c>
      <c r="P84" s="10">
        <f>VLOOKUP(TableOMP[[#This Row],[Label]],TableAvg[],3,FALSE)</f>
        <v>0</v>
      </c>
      <c r="Q84" s="10">
        <f>TableOMP[[#This Row],[Avg]]-$U$2*TableOMP[[#This Row],[StdDev]]</f>
        <v>0</v>
      </c>
      <c r="R84" s="10">
        <f>TableOMP[[#This Row],[Avg]]+$U$2*TableOMP[[#This Row],[StdDev]]</f>
        <v>0</v>
      </c>
      <c r="S84" s="10">
        <f>IF(AND(TableOMP[[#This Row],[total_time]]&gt;=TableOMP[[#This Row],[Low]], TableOMP[[#This Row],[total_time]]&lt;=TableOMP[[#This Row],[High]]),1,0)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M7"/>
  <sheetViews>
    <sheetView workbookViewId="0">
      <selection activeCell="T21" sqref="T21"/>
    </sheetView>
  </sheetViews>
  <sheetFormatPr defaultRowHeight="15" x14ac:dyDescent="0.25"/>
  <cols>
    <col min="1" max="1" width="18.5703125" bestFit="1" customWidth="1"/>
    <col min="2" max="2" width="6.140625" bestFit="1" customWidth="1"/>
    <col min="3" max="10" width="2" bestFit="1" customWidth="1"/>
    <col min="11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3" x14ac:dyDescent="0.25">
      <c r="A3" s="1" t="s">
        <v>19</v>
      </c>
      <c r="B3" s="1" t="s">
        <v>20</v>
      </c>
    </row>
    <row r="4" spans="1:1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s="2" t="s">
        <v>15</v>
      </c>
      <c r="B5" s="10">
        <v>6</v>
      </c>
      <c r="C5" s="10">
        <v>7</v>
      </c>
      <c r="D5" s="10">
        <v>7</v>
      </c>
      <c r="E5" s="10">
        <v>7</v>
      </c>
      <c r="F5" s="10">
        <v>7</v>
      </c>
      <c r="G5" s="10">
        <v>7</v>
      </c>
      <c r="H5" s="10">
        <v>7</v>
      </c>
      <c r="I5" s="10">
        <v>7</v>
      </c>
      <c r="J5" s="10">
        <v>7</v>
      </c>
      <c r="K5" s="10">
        <v>7</v>
      </c>
      <c r="L5" s="10">
        <v>7</v>
      </c>
      <c r="M5" s="10">
        <v>7</v>
      </c>
    </row>
    <row r="6" spans="1:13" x14ac:dyDescent="0.25">
      <c r="A6" s="3">
        <v>10000</v>
      </c>
      <c r="B6" s="10">
        <v>6</v>
      </c>
      <c r="C6" s="10">
        <v>7</v>
      </c>
      <c r="D6" s="10">
        <v>7</v>
      </c>
      <c r="E6" s="10">
        <v>7</v>
      </c>
      <c r="F6" s="10">
        <v>7</v>
      </c>
      <c r="G6" s="10">
        <v>7</v>
      </c>
      <c r="H6" s="10">
        <v>7</v>
      </c>
      <c r="I6" s="10">
        <v>7</v>
      </c>
      <c r="J6" s="10">
        <v>7</v>
      </c>
      <c r="K6" s="10">
        <v>7</v>
      </c>
      <c r="L6" s="10">
        <v>7</v>
      </c>
      <c r="M6" s="10">
        <v>7</v>
      </c>
    </row>
    <row r="7" spans="1:13" x14ac:dyDescent="0.25">
      <c r="A7" s="4">
        <v>100000</v>
      </c>
      <c r="B7" s="10">
        <v>6</v>
      </c>
      <c r="C7" s="10">
        <v>7</v>
      </c>
      <c r="D7" s="10">
        <v>7</v>
      </c>
      <c r="E7" s="10">
        <v>7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C19"/>
  <sheetViews>
    <sheetView workbookViewId="0">
      <selection activeCell="R37" sqref="R37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" bestFit="1" customWidth="1"/>
    <col min="5" max="5" width="12" bestFit="1" customWidth="1"/>
    <col min="6" max="6" width="7.85546875" bestFit="1" customWidth="1"/>
    <col min="7" max="7" width="12" bestFit="1" customWidth="1"/>
    <col min="8" max="8" width="7" bestFit="1" customWidth="1"/>
    <col min="9" max="9" width="12" bestFit="1" customWidth="1"/>
    <col min="10" max="10" width="7.8554687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3" x14ac:dyDescent="0.25">
      <c r="B3" s="1" t="s">
        <v>20</v>
      </c>
    </row>
    <row r="4" spans="1:3" x14ac:dyDescent="0.25">
      <c r="B4" t="s">
        <v>15</v>
      </c>
    </row>
    <row r="5" spans="1:3" x14ac:dyDescent="0.25">
      <c r="B5">
        <v>10000</v>
      </c>
    </row>
    <row r="6" spans="1:3" x14ac:dyDescent="0.25">
      <c r="B6">
        <v>100000</v>
      </c>
    </row>
    <row r="7" spans="1:3" x14ac:dyDescent="0.25">
      <c r="A7" s="1" t="s">
        <v>18</v>
      </c>
      <c r="B7" t="s">
        <v>22</v>
      </c>
      <c r="C7" t="s">
        <v>21</v>
      </c>
    </row>
    <row r="8" spans="1:3" x14ac:dyDescent="0.25">
      <c r="A8" s="2">
        <v>1</v>
      </c>
      <c r="B8" s="6">
        <v>333.04544683333336</v>
      </c>
      <c r="C8" s="10">
        <v>0.13156390680941568</v>
      </c>
    </row>
    <row r="9" spans="1:3" x14ac:dyDescent="0.25">
      <c r="A9" s="2">
        <v>2</v>
      </c>
      <c r="B9" s="6">
        <v>166.16402357142857</v>
      </c>
      <c r="C9" s="10">
        <v>0.26328025834728674</v>
      </c>
    </row>
    <row r="10" spans="1:3" x14ac:dyDescent="0.25">
      <c r="A10" s="2">
        <v>3</v>
      </c>
      <c r="B10" s="6">
        <v>111.18897414285713</v>
      </c>
      <c r="C10" s="10">
        <v>0.13774721542160459</v>
      </c>
    </row>
    <row r="11" spans="1:3" x14ac:dyDescent="0.25">
      <c r="A11" s="2">
        <v>4</v>
      </c>
      <c r="B11" s="6">
        <v>83.836641285714293</v>
      </c>
      <c r="C11" s="10">
        <v>0.18792189108664162</v>
      </c>
    </row>
    <row r="12" spans="1:3" x14ac:dyDescent="0.25">
      <c r="A12" s="2">
        <v>5</v>
      </c>
      <c r="B12" s="6">
        <v>67.300156999999999</v>
      </c>
      <c r="C12" s="10">
        <v>3.234031912480919E-2</v>
      </c>
    </row>
    <row r="13" spans="1:3" x14ac:dyDescent="0.25">
      <c r="A13" s="2">
        <v>6</v>
      </c>
      <c r="B13" s="6">
        <v>55.889360999999994</v>
      </c>
      <c r="C13" s="10">
        <v>2.9586772248389348E-2</v>
      </c>
    </row>
    <row r="14" spans="1:3" x14ac:dyDescent="0.25">
      <c r="A14" s="2">
        <v>7</v>
      </c>
      <c r="B14" s="6">
        <v>48.068390000000001</v>
      </c>
      <c r="C14" s="10">
        <v>3.2034957377559341E-2</v>
      </c>
    </row>
    <row r="15" spans="1:3" x14ac:dyDescent="0.25">
      <c r="A15" s="2">
        <v>8</v>
      </c>
      <c r="B15" s="6">
        <v>42.306166000000005</v>
      </c>
      <c r="C15" s="10">
        <v>7.8374201278304662E-2</v>
      </c>
    </row>
    <row r="16" spans="1:3" x14ac:dyDescent="0.25">
      <c r="A16" s="2">
        <v>9</v>
      </c>
      <c r="B16" s="6">
        <v>37.751382857142858</v>
      </c>
      <c r="C16" s="10">
        <v>2.7377741462421227E-2</v>
      </c>
    </row>
    <row r="17" spans="1:3" x14ac:dyDescent="0.25">
      <c r="A17" s="2">
        <v>10</v>
      </c>
      <c r="B17" s="6">
        <v>34.037378428571429</v>
      </c>
      <c r="C17" s="10">
        <v>5.585553415649705E-2</v>
      </c>
    </row>
    <row r="18" spans="1:3" x14ac:dyDescent="0.25">
      <c r="A18" s="2">
        <v>11</v>
      </c>
      <c r="B18" s="6">
        <v>31.032306142857145</v>
      </c>
      <c r="C18" s="10">
        <v>2.8988641081812858E-2</v>
      </c>
    </row>
    <row r="19" spans="1:3" x14ac:dyDescent="0.25">
      <c r="A19" s="2">
        <v>12</v>
      </c>
      <c r="B19" s="6">
        <v>28.693861142857145</v>
      </c>
      <c r="C19" s="10">
        <v>6.1348521449623716E-2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tabSelected="1" workbookViewId="0">
      <selection activeCell="B37" sqref="B37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7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s="2">
        <v>0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U7" s="8"/>
    </row>
    <row r="8" spans="1:58" x14ac:dyDescent="0.25">
      <c r="A8" s="2">
        <v>1</v>
      </c>
      <c r="B8" s="6">
        <v>333.04544683333336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0</v>
      </c>
      <c r="Z8" s="7">
        <f>'pivot times'!E8</f>
        <v>0</v>
      </c>
      <c r="AA8" s="7">
        <f xml:space="preserve"> Y8-3*Z8</f>
        <v>0</v>
      </c>
      <c r="AB8" s="7">
        <f xml:space="preserve"> Y8+3*Z8</f>
        <v>0</v>
      </c>
      <c r="AC8" s="7">
        <f>'pivot times'!F8</f>
        <v>0</v>
      </c>
      <c r="AD8" s="7">
        <f>'pivot times'!G8</f>
        <v>0</v>
      </c>
      <c r="AE8" s="7">
        <f xml:space="preserve"> AC8-3*AD8</f>
        <v>0</v>
      </c>
      <c r="AF8" s="7">
        <f xml:space="preserve"> AC8+3*AD8</f>
        <v>0</v>
      </c>
      <c r="AG8" s="7">
        <f>'pivot times'!H8</f>
        <v>0</v>
      </c>
      <c r="AH8" s="7">
        <f>'pivot times'!I8</f>
        <v>0</v>
      </c>
      <c r="AI8" s="7">
        <f xml:space="preserve"> AG8-3*AH8</f>
        <v>0</v>
      </c>
      <c r="AJ8" s="7">
        <f xml:space="preserve"> AG8+3*AH8</f>
        <v>0</v>
      </c>
      <c r="AK8" s="7">
        <f>'pivot times'!J8</f>
        <v>0</v>
      </c>
      <c r="AL8" s="7">
        <f>'pivot times'!K8</f>
        <v>0</v>
      </c>
      <c r="AM8" s="7">
        <f xml:space="preserve"> AK8-3*AL8</f>
        <v>0</v>
      </c>
      <c r="AN8" s="7">
        <f xml:space="preserve"> AK8+3*AL8</f>
        <v>0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166.16402357142857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0</v>
      </c>
      <c r="Z9" s="7">
        <f>'pivot times'!E9</f>
        <v>0</v>
      </c>
      <c r="AA9" s="7">
        <f t="shared" ref="AA9:AA71" si="2" xml:space="preserve"> Y9-3*Z9</f>
        <v>0</v>
      </c>
      <c r="AB9" s="7">
        <f t="shared" ref="AB9:AB71" si="3" xml:space="preserve"> Y9+3*Z9</f>
        <v>0</v>
      </c>
      <c r="AC9" s="7">
        <f>'pivot times'!F9</f>
        <v>0</v>
      </c>
      <c r="AD9" s="7">
        <f>'pivot times'!G9</f>
        <v>0</v>
      </c>
      <c r="AE9" s="7">
        <f t="shared" ref="AE9:AE71" si="4" xml:space="preserve"> AC9-3*AD9</f>
        <v>0</v>
      </c>
      <c r="AF9" s="7">
        <f t="shared" ref="AF9:AF71" si="5" xml:space="preserve"> AC9+3*AD9</f>
        <v>0</v>
      </c>
      <c r="AG9" s="7">
        <f>'pivot times'!H9</f>
        <v>0</v>
      </c>
      <c r="AH9" s="7">
        <f>'pivot times'!I9</f>
        <v>0</v>
      </c>
      <c r="AI9" s="7">
        <f t="shared" ref="AI9:AI71" si="6" xml:space="preserve"> AG9-3*AH9</f>
        <v>0</v>
      </c>
      <c r="AJ9" s="7">
        <f t="shared" ref="AJ9:AJ71" si="7" xml:space="preserve"> AG9+3*AH9</f>
        <v>0</v>
      </c>
      <c r="AK9" s="7">
        <f>'pivot times'!J9</f>
        <v>0</v>
      </c>
      <c r="AL9" s="7">
        <f>'pivot times'!K9</f>
        <v>0</v>
      </c>
      <c r="AM9" s="7">
        <f t="shared" ref="AM9:AM71" si="8" xml:space="preserve"> AK9-3*AL9</f>
        <v>0</v>
      </c>
      <c r="AN9" s="7">
        <f t="shared" ref="AN9:AN71" si="9" xml:space="preserve"> AK9+3*AL9</f>
        <v>0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111.18897414285713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0</v>
      </c>
      <c r="Z10" s="7">
        <f>'pivot times'!E10</f>
        <v>0</v>
      </c>
      <c r="AA10" s="7">
        <f t="shared" si="2"/>
        <v>0</v>
      </c>
      <c r="AB10" s="7">
        <f t="shared" si="3"/>
        <v>0</v>
      </c>
      <c r="AC10" s="7">
        <f>'pivot times'!F10</f>
        <v>0</v>
      </c>
      <c r="AD10" s="7">
        <f>'pivot times'!G10</f>
        <v>0</v>
      </c>
      <c r="AE10" s="7">
        <f t="shared" si="4"/>
        <v>0</v>
      </c>
      <c r="AF10" s="7">
        <f t="shared" si="5"/>
        <v>0</v>
      </c>
      <c r="AG10" s="7">
        <f>'pivot times'!H10</f>
        <v>0</v>
      </c>
      <c r="AH10" s="7">
        <f>'pivot times'!I10</f>
        <v>0</v>
      </c>
      <c r="AI10" s="7">
        <f t="shared" si="6"/>
        <v>0</v>
      </c>
      <c r="AJ10" s="7">
        <f t="shared" si="7"/>
        <v>0</v>
      </c>
      <c r="AK10" s="7">
        <f>'pivot times'!J10</f>
        <v>0</v>
      </c>
      <c r="AL10" s="7">
        <f>'pivot times'!K10</f>
        <v>0</v>
      </c>
      <c r="AM10" s="7">
        <f t="shared" si="8"/>
        <v>0</v>
      </c>
      <c r="AN10" s="7">
        <f t="shared" si="9"/>
        <v>0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83.836641285714293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0</v>
      </c>
      <c r="Z11" s="7">
        <f>'pivot times'!E11</f>
        <v>0</v>
      </c>
      <c r="AA11" s="7">
        <f t="shared" si="2"/>
        <v>0</v>
      </c>
      <c r="AB11" s="7">
        <f t="shared" si="3"/>
        <v>0</v>
      </c>
      <c r="AC11" s="7">
        <f>'pivot times'!F11</f>
        <v>0</v>
      </c>
      <c r="AD11" s="7">
        <f>'pivot times'!G11</f>
        <v>0</v>
      </c>
      <c r="AE11" s="7">
        <f t="shared" si="4"/>
        <v>0</v>
      </c>
      <c r="AF11" s="7">
        <f t="shared" si="5"/>
        <v>0</v>
      </c>
      <c r="AG11" s="7">
        <f>'pivot times'!H11</f>
        <v>0</v>
      </c>
      <c r="AH11" s="7">
        <f>'pivot times'!I11</f>
        <v>0</v>
      </c>
      <c r="AI11" s="7">
        <f t="shared" si="6"/>
        <v>0</v>
      </c>
      <c r="AJ11" s="7">
        <f t="shared" si="7"/>
        <v>0</v>
      </c>
      <c r="AK11" s="7">
        <f>'pivot times'!J11</f>
        <v>0</v>
      </c>
      <c r="AL11" s="7">
        <f>'pivot times'!K11</f>
        <v>0</v>
      </c>
      <c r="AM11" s="7">
        <f t="shared" si="8"/>
        <v>0</v>
      </c>
      <c r="AN11" s="7">
        <f t="shared" si="9"/>
        <v>0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67.300156999999999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0</v>
      </c>
      <c r="Z12" s="7">
        <f>'pivot times'!E12</f>
        <v>0</v>
      </c>
      <c r="AA12" s="7">
        <f t="shared" si="2"/>
        <v>0</v>
      </c>
      <c r="AB12" s="7">
        <f t="shared" si="3"/>
        <v>0</v>
      </c>
      <c r="AC12" s="7">
        <f>'pivot times'!F12</f>
        <v>0</v>
      </c>
      <c r="AD12" s="7">
        <f>'pivot times'!G12</f>
        <v>0</v>
      </c>
      <c r="AE12" s="7">
        <f t="shared" si="4"/>
        <v>0</v>
      </c>
      <c r="AF12" s="7">
        <f t="shared" si="5"/>
        <v>0</v>
      </c>
      <c r="AG12" s="7">
        <f>'pivot times'!H12</f>
        <v>0</v>
      </c>
      <c r="AH12" s="7">
        <f>'pivot times'!I12</f>
        <v>0</v>
      </c>
      <c r="AI12" s="7">
        <f t="shared" si="6"/>
        <v>0</v>
      </c>
      <c r="AJ12" s="7">
        <f t="shared" si="7"/>
        <v>0</v>
      </c>
      <c r="AK12" s="7">
        <f>'pivot times'!J12</f>
        <v>0</v>
      </c>
      <c r="AL12" s="7">
        <f>'pivot times'!K12</f>
        <v>0</v>
      </c>
      <c r="AM12" s="7">
        <f t="shared" si="8"/>
        <v>0</v>
      </c>
      <c r="AN12" s="7">
        <f t="shared" si="9"/>
        <v>0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55.889360999999994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0</v>
      </c>
      <c r="Z13" s="7">
        <f>'pivot times'!E13</f>
        <v>0</v>
      </c>
      <c r="AA13" s="7">
        <f t="shared" si="2"/>
        <v>0</v>
      </c>
      <c r="AB13" s="7">
        <f t="shared" si="3"/>
        <v>0</v>
      </c>
      <c r="AC13" s="7">
        <f>'pivot times'!F13</f>
        <v>0</v>
      </c>
      <c r="AD13" s="7">
        <f>'pivot times'!G13</f>
        <v>0</v>
      </c>
      <c r="AE13" s="7">
        <f t="shared" si="4"/>
        <v>0</v>
      </c>
      <c r="AF13" s="7">
        <f t="shared" si="5"/>
        <v>0</v>
      </c>
      <c r="AG13" s="7">
        <f>'pivot times'!H13</f>
        <v>0</v>
      </c>
      <c r="AH13" s="7">
        <f>'pivot times'!I13</f>
        <v>0</v>
      </c>
      <c r="AI13" s="7">
        <f t="shared" si="6"/>
        <v>0</v>
      </c>
      <c r="AJ13" s="7">
        <f t="shared" si="7"/>
        <v>0</v>
      </c>
      <c r="AK13" s="7">
        <f>'pivot times'!J13</f>
        <v>0</v>
      </c>
      <c r="AL13" s="7">
        <f>'pivot times'!K13</f>
        <v>0</v>
      </c>
      <c r="AM13" s="7">
        <f t="shared" si="8"/>
        <v>0</v>
      </c>
      <c r="AN13" s="7">
        <f t="shared" si="9"/>
        <v>0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48.068390000000001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0</v>
      </c>
      <c r="Z14" s="7">
        <f>'pivot times'!E14</f>
        <v>0</v>
      </c>
      <c r="AA14" s="7">
        <f t="shared" si="2"/>
        <v>0</v>
      </c>
      <c r="AB14" s="7">
        <f t="shared" si="3"/>
        <v>0</v>
      </c>
      <c r="AC14" s="7">
        <f>'pivot times'!F14</f>
        <v>0</v>
      </c>
      <c r="AD14" s="7">
        <f>'pivot times'!G14</f>
        <v>0</v>
      </c>
      <c r="AE14" s="7">
        <f t="shared" si="4"/>
        <v>0</v>
      </c>
      <c r="AF14" s="7">
        <f t="shared" si="5"/>
        <v>0</v>
      </c>
      <c r="AG14" s="7">
        <f>'pivot times'!H14</f>
        <v>0</v>
      </c>
      <c r="AH14" s="7">
        <f>'pivot times'!I14</f>
        <v>0</v>
      </c>
      <c r="AI14" s="7">
        <f t="shared" si="6"/>
        <v>0</v>
      </c>
      <c r="AJ14" s="7">
        <f t="shared" si="7"/>
        <v>0</v>
      </c>
      <c r="AK14" s="7">
        <f>'pivot times'!J14</f>
        <v>0</v>
      </c>
      <c r="AL14" s="7">
        <f>'pivot times'!K14</f>
        <v>0</v>
      </c>
      <c r="AM14" s="7">
        <f t="shared" si="8"/>
        <v>0</v>
      </c>
      <c r="AN14" s="7">
        <f t="shared" si="9"/>
        <v>0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42.306166000000005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0</v>
      </c>
      <c r="Z15" s="7">
        <f>'pivot times'!E15</f>
        <v>0</v>
      </c>
      <c r="AA15" s="7">
        <f t="shared" si="2"/>
        <v>0</v>
      </c>
      <c r="AB15" s="7">
        <f t="shared" si="3"/>
        <v>0</v>
      </c>
      <c r="AC15" s="7">
        <f>'pivot times'!F15</f>
        <v>0</v>
      </c>
      <c r="AD15" s="7">
        <f>'pivot times'!G15</f>
        <v>0</v>
      </c>
      <c r="AE15" s="7">
        <f t="shared" si="4"/>
        <v>0</v>
      </c>
      <c r="AF15" s="7">
        <f t="shared" si="5"/>
        <v>0</v>
      </c>
      <c r="AG15" s="7">
        <f>'pivot times'!H15</f>
        <v>0</v>
      </c>
      <c r="AH15" s="7">
        <f>'pivot times'!I15</f>
        <v>0</v>
      </c>
      <c r="AI15" s="7">
        <f t="shared" si="6"/>
        <v>0</v>
      </c>
      <c r="AJ15" s="7">
        <f t="shared" si="7"/>
        <v>0</v>
      </c>
      <c r="AK15" s="7">
        <f>'pivot times'!J15</f>
        <v>0</v>
      </c>
      <c r="AL15" s="7">
        <f>'pivot times'!K15</f>
        <v>0</v>
      </c>
      <c r="AM15" s="7">
        <f t="shared" si="8"/>
        <v>0</v>
      </c>
      <c r="AN15" s="7">
        <f t="shared" si="9"/>
        <v>0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37.751382857142858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0</v>
      </c>
      <c r="Z16" s="7">
        <f>'pivot times'!E16</f>
        <v>0</v>
      </c>
      <c r="AA16" s="7">
        <f t="shared" si="2"/>
        <v>0</v>
      </c>
      <c r="AB16" s="7">
        <f t="shared" si="3"/>
        <v>0</v>
      </c>
      <c r="AC16" s="7">
        <f>'pivot times'!F16</f>
        <v>0</v>
      </c>
      <c r="AD16" s="7">
        <f>'pivot times'!G16</f>
        <v>0</v>
      </c>
      <c r="AE16" s="7">
        <f t="shared" si="4"/>
        <v>0</v>
      </c>
      <c r="AF16" s="7">
        <f t="shared" si="5"/>
        <v>0</v>
      </c>
      <c r="AG16" s="7">
        <f>'pivot times'!H16</f>
        <v>0</v>
      </c>
      <c r="AH16" s="7">
        <f>'pivot times'!I16</f>
        <v>0</v>
      </c>
      <c r="AI16" s="7">
        <f t="shared" si="6"/>
        <v>0</v>
      </c>
      <c r="AJ16" s="7">
        <f t="shared" si="7"/>
        <v>0</v>
      </c>
      <c r="AK16" s="7">
        <f>'pivot times'!J16</f>
        <v>0</v>
      </c>
      <c r="AL16" s="7">
        <f>'pivot times'!K16</f>
        <v>0</v>
      </c>
      <c r="AM16" s="7">
        <f t="shared" si="8"/>
        <v>0</v>
      </c>
      <c r="AN16" s="7">
        <f t="shared" si="9"/>
        <v>0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34.037378428571429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0</v>
      </c>
      <c r="Z17" s="7">
        <f>'pivot times'!E17</f>
        <v>0</v>
      </c>
      <c r="AA17" s="7">
        <f t="shared" si="2"/>
        <v>0</v>
      </c>
      <c r="AB17" s="7">
        <f t="shared" si="3"/>
        <v>0</v>
      </c>
      <c r="AC17" s="7">
        <f>'pivot times'!F17</f>
        <v>0</v>
      </c>
      <c r="AD17" s="7">
        <f>'pivot times'!G17</f>
        <v>0</v>
      </c>
      <c r="AE17" s="7">
        <f t="shared" si="4"/>
        <v>0</v>
      </c>
      <c r="AF17" s="7">
        <f t="shared" si="5"/>
        <v>0</v>
      </c>
      <c r="AG17" s="7">
        <f>'pivot times'!H17</f>
        <v>0</v>
      </c>
      <c r="AH17" s="7">
        <f>'pivot times'!I17</f>
        <v>0</v>
      </c>
      <c r="AI17" s="7">
        <f t="shared" si="6"/>
        <v>0</v>
      </c>
      <c r="AJ17" s="7">
        <f t="shared" si="7"/>
        <v>0</v>
      </c>
      <c r="AK17" s="7">
        <f>'pivot times'!J17</f>
        <v>0</v>
      </c>
      <c r="AL17" s="7">
        <f>'pivot times'!K17</f>
        <v>0</v>
      </c>
      <c r="AM17" s="7">
        <f t="shared" si="8"/>
        <v>0</v>
      </c>
      <c r="AN17" s="7">
        <f t="shared" si="9"/>
        <v>0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31.032306142857145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0</v>
      </c>
      <c r="Z18" s="7">
        <f>'pivot times'!E18</f>
        <v>0</v>
      </c>
      <c r="AA18" s="7">
        <f t="shared" si="2"/>
        <v>0</v>
      </c>
      <c r="AB18" s="7">
        <f t="shared" si="3"/>
        <v>0</v>
      </c>
      <c r="AC18" s="7">
        <f>'pivot times'!F18</f>
        <v>0</v>
      </c>
      <c r="AD18" s="7">
        <f>'pivot times'!G18</f>
        <v>0</v>
      </c>
      <c r="AE18" s="7">
        <f t="shared" si="4"/>
        <v>0</v>
      </c>
      <c r="AF18" s="7">
        <f t="shared" si="5"/>
        <v>0</v>
      </c>
      <c r="AG18" s="7">
        <f>'pivot times'!H18</f>
        <v>0</v>
      </c>
      <c r="AH18" s="7">
        <f>'pivot times'!I18</f>
        <v>0</v>
      </c>
      <c r="AI18" s="7">
        <f t="shared" si="6"/>
        <v>0</v>
      </c>
      <c r="AJ18" s="7">
        <f t="shared" si="7"/>
        <v>0</v>
      </c>
      <c r="AK18" s="7">
        <f>'pivot times'!J18</f>
        <v>0</v>
      </c>
      <c r="AL18" s="7">
        <f>'pivot times'!K18</f>
        <v>0</v>
      </c>
      <c r="AM18" s="7">
        <f t="shared" si="8"/>
        <v>0</v>
      </c>
      <c r="AN18" s="7">
        <f t="shared" si="9"/>
        <v>0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28.693861142857145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0</v>
      </c>
      <c r="Z19" s="7">
        <f>'pivot times'!E19</f>
        <v>0</v>
      </c>
      <c r="AA19" s="7">
        <f t="shared" si="2"/>
        <v>0</v>
      </c>
      <c r="AB19" s="7">
        <f t="shared" si="3"/>
        <v>0</v>
      </c>
      <c r="AC19" s="7">
        <f>'pivot times'!F19</f>
        <v>0</v>
      </c>
      <c r="AD19" s="7">
        <f>'pivot times'!G19</f>
        <v>0</v>
      </c>
      <c r="AE19" s="7">
        <f t="shared" si="4"/>
        <v>0</v>
      </c>
      <c r="AF19" s="7">
        <f t="shared" si="5"/>
        <v>0</v>
      </c>
      <c r="AG19" s="7">
        <f>'pivot times'!H19</f>
        <v>0</v>
      </c>
      <c r="AH19" s="7">
        <f>'pivot times'!I19</f>
        <v>0</v>
      </c>
      <c r="AI19" s="7">
        <f t="shared" si="6"/>
        <v>0</v>
      </c>
      <c r="AJ19" s="7">
        <f t="shared" si="7"/>
        <v>0</v>
      </c>
      <c r="AK19" s="7">
        <f>'pivot times'!J19</f>
        <v>0</v>
      </c>
      <c r="AL19" s="7">
        <f>'pivot times'!K19</f>
        <v>0</v>
      </c>
      <c r="AM19" s="7">
        <f t="shared" si="8"/>
        <v>0</v>
      </c>
      <c r="AN19" s="7">
        <f t="shared" si="9"/>
        <v>0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333.04544683333336</v>
      </c>
      <c r="X74" s="7">
        <f>'pivot times'!C8</f>
        <v>0.13156390680941568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166.16402357142857</v>
      </c>
      <c r="X75" s="7">
        <f>'pivot times'!C9</f>
        <v>0.26328025834728674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111.18897414285713</v>
      </c>
      <c r="X76" s="7">
        <f>'pivot times'!C10</f>
        <v>0.13774721542160459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83.836641285714293</v>
      </c>
      <c r="X77" s="7">
        <f>'pivot times'!C11</f>
        <v>0.18792189108664162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67.300156999999999</v>
      </c>
      <c r="X78" s="7">
        <f>'pivot times'!C12</f>
        <v>3.234031912480919E-2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55.889360999999994</v>
      </c>
      <c r="X79" s="7">
        <f>'pivot times'!C13</f>
        <v>2.9586772248389348E-2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48.068390000000001</v>
      </c>
      <c r="X80" s="7">
        <f>'pivot times'!C14</f>
        <v>3.2034957377559341E-2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42.306166000000005</v>
      </c>
      <c r="X81" s="7">
        <f>'pivot times'!C15</f>
        <v>7.8374201278304662E-2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37.751382857142858</v>
      </c>
      <c r="X82" s="7">
        <f>'pivot times'!C16</f>
        <v>2.7377741462421227E-2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34.037378428571429</v>
      </c>
      <c r="X83" s="7">
        <f>'pivot times'!C17</f>
        <v>5.585553415649705E-2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31.032306142857145</v>
      </c>
      <c r="X84" s="7">
        <f>'pivot times'!C18</f>
        <v>2.8988641081812858E-2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28.693861142857145</v>
      </c>
      <c r="X85" s="7">
        <f>'pivot times'!C19</f>
        <v>6.1348521449623716E-2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0</v>
      </c>
      <c r="X138" s="7">
        <f>'pivot times'!E8</f>
        <v>0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0</v>
      </c>
      <c r="X139" s="7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0</v>
      </c>
      <c r="X140" s="7">
        <f>'pivot times'!E10</f>
        <v>0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0</v>
      </c>
      <c r="X141" s="7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0</v>
      </c>
      <c r="X142" s="7">
        <f>'pivot times'!E12</f>
        <v>0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0</v>
      </c>
      <c r="X143" s="7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0</v>
      </c>
      <c r="X144" s="7">
        <f>'pivot times'!E14</f>
        <v>0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0</v>
      </c>
      <c r="X145" s="7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0</v>
      </c>
      <c r="X146" s="7">
        <f>'pivot times'!E16</f>
        <v>0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0</v>
      </c>
      <c r="X147" s="7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0</v>
      </c>
      <c r="X148" s="7">
        <f>'pivot times'!E18</f>
        <v>0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0</v>
      </c>
      <c r="X149" s="7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0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0</v>
      </c>
      <c r="X203" s="7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0</v>
      </c>
      <c r="X204" s="7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0</v>
      </c>
      <c r="X205" s="7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0</v>
      </c>
      <c r="X206" s="7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0</v>
      </c>
      <c r="X207" s="7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0</v>
      </c>
      <c r="X208" s="7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0</v>
      </c>
      <c r="X209" s="7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0</v>
      </c>
      <c r="X210" s="7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0</v>
      </c>
      <c r="X211" s="7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0</v>
      </c>
      <c r="X212" s="7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0</v>
      </c>
      <c r="X213" s="7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0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0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0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0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0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0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0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0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0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0</v>
      </c>
      <c r="X275" s="7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0</v>
      </c>
      <c r="X276" s="7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0</v>
      </c>
      <c r="X277" s="7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0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0</v>
      </c>
      <c r="X331" s="7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0</v>
      </c>
      <c r="X332" s="7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0</v>
      </c>
      <c r="X333" s="7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0</v>
      </c>
      <c r="X334" s="7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0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0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0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0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0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0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0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mpi</vt:lpstr>
      <vt:lpstr>pivot</vt:lpstr>
      <vt:lpstr>pivot times</vt:lpstr>
      <vt:lpstr>pivot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2023-06-24T08:27:27Z</dcterms:modified>
</cp:coreProperties>
</file>