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inica\Documents\EGGBackEnd1\"/>
    </mc:Choice>
  </mc:AlternateContent>
  <bookViews>
    <workbookView xWindow="0" yWindow="0" windowWidth="28800" windowHeight="12915" activeTab="1"/>
  </bookViews>
  <sheets>
    <sheet name="Feriados" sheetId="1" r:id="rId1"/>
    <sheet name="Calendario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17" i="3"/>
  <c r="A9" i="3"/>
  <c r="A10" i="3" s="1"/>
  <c r="A4" i="3"/>
  <c r="B3" i="3"/>
  <c r="G2" i="3"/>
  <c r="G3" i="3" s="1"/>
  <c r="G4" i="3" l="1"/>
  <c r="E2" i="3"/>
  <c r="E3" i="3"/>
  <c r="H2" i="3"/>
  <c r="I2" i="3"/>
  <c r="A11" i="3"/>
  <c r="D3" i="3"/>
  <c r="G5" i="3" l="1"/>
  <c r="E4" i="3"/>
  <c r="A12" i="3"/>
  <c r="D4" i="3"/>
  <c r="G6" i="3" l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E5" i="3"/>
  <c r="A13" i="3"/>
  <c r="D5" i="3"/>
  <c r="E6" i="3" l="1"/>
  <c r="E7" i="3"/>
  <c r="A14" i="3"/>
  <c r="D6" i="3"/>
  <c r="E8" i="3" l="1"/>
  <c r="A15" i="3"/>
  <c r="E9" i="3" l="1"/>
  <c r="A16" i="3"/>
  <c r="E10" i="3" l="1"/>
  <c r="A17" i="3"/>
  <c r="E11" i="3" l="1"/>
  <c r="A18" i="3"/>
  <c r="H33" i="3" s="1"/>
  <c r="E12" i="3" l="1"/>
  <c r="H3" i="3"/>
  <c r="I25" i="3"/>
  <c r="H15" i="3"/>
  <c r="I3" i="3"/>
  <c r="I8" i="3"/>
  <c r="I20" i="3"/>
  <c r="I10" i="3"/>
  <c r="H13" i="3"/>
  <c r="H10" i="3"/>
  <c r="H8" i="3"/>
  <c r="I13" i="3"/>
  <c r="H5" i="3"/>
  <c r="H16" i="3"/>
  <c r="H14" i="3"/>
  <c r="I5" i="3"/>
  <c r="H26" i="3"/>
  <c r="H20" i="3"/>
  <c r="I9" i="3"/>
  <c r="H23" i="3"/>
  <c r="I14" i="3"/>
  <c r="H18" i="3"/>
  <c r="H4" i="3"/>
  <c r="H29" i="3"/>
  <c r="H34" i="3"/>
  <c r="I32" i="3"/>
  <c r="I26" i="3"/>
  <c r="I18" i="3"/>
  <c r="I27" i="3"/>
  <c r="I19" i="3"/>
  <c r="I23" i="3"/>
  <c r="I29" i="3"/>
  <c r="H6" i="3"/>
  <c r="I34" i="3"/>
  <c r="I22" i="3"/>
  <c r="I16" i="3"/>
  <c r="I24" i="3"/>
  <c r="I31" i="3"/>
  <c r="I21" i="3"/>
  <c r="I17" i="3"/>
  <c r="I6" i="3"/>
  <c r="H24" i="3"/>
  <c r="I33" i="3"/>
  <c r="I7" i="3"/>
  <c r="I12" i="3"/>
  <c r="I15" i="3"/>
  <c r="I28" i="3"/>
  <c r="I11" i="3"/>
  <c r="H31" i="3"/>
  <c r="H11" i="3"/>
  <c r="H27" i="3"/>
  <c r="H12" i="3"/>
  <c r="H28" i="3"/>
  <c r="H19" i="3"/>
  <c r="H17" i="3"/>
  <c r="H7" i="3"/>
  <c r="H30" i="3"/>
  <c r="H22" i="3"/>
  <c r="H21" i="3"/>
  <c r="H32" i="3"/>
  <c r="H25" i="3"/>
  <c r="H9" i="3"/>
  <c r="I30" i="3"/>
  <c r="I4" i="3"/>
  <c r="E13" i="3" l="1"/>
  <c r="D19" i="3"/>
  <c r="E14" i="3" l="1"/>
  <c r="D20" i="3"/>
  <c r="E15" i="3" l="1"/>
  <c r="D21" i="3"/>
  <c r="E16" i="3" l="1"/>
  <c r="E17" i="3" l="1"/>
  <c r="E18" i="3" l="1"/>
  <c r="E19" i="3" l="1"/>
  <c r="E20" i="3" l="1"/>
  <c r="E21" i="3" l="1"/>
  <c r="E22" i="3" l="1"/>
  <c r="E23" i="3" l="1"/>
  <c r="E24" i="3" l="1"/>
  <c r="E25" i="3" l="1"/>
  <c r="E26" i="3" l="1"/>
  <c r="E27" i="3" l="1"/>
  <c r="E28" i="3" l="1"/>
  <c r="E29" i="3" l="1"/>
  <c r="E30" i="3" l="1"/>
  <c r="E31" i="3" l="1"/>
  <c r="E32" i="3" l="1"/>
  <c r="E33" i="3" l="1"/>
  <c r="E34" i="3" l="1"/>
</calcChain>
</file>

<file path=xl/sharedStrings.xml><?xml version="1.0" encoding="utf-8"?>
<sst xmlns="http://schemas.openxmlformats.org/spreadsheetml/2006/main" count="78" uniqueCount="56">
  <si>
    <t>Aquí tienes una lista de los días en los que NO habrá encuentro en vivo durante el año 2023:</t>
  </si>
  <si>
    <t>1 de enero</t>
  </si>
  <si>
    <t>20 de febrero</t>
  </si>
  <si>
    <t>21 de febrero</t>
  </si>
  <si>
    <t>24 de marzo</t>
  </si>
  <si>
    <t>2 de abril</t>
  </si>
  <si>
    <t>6 y 7 de abril</t>
  </si>
  <si>
    <t>1 de mayo</t>
  </si>
  <si>
    <t>25 de mayo</t>
  </si>
  <si>
    <t>26 de mayo</t>
  </si>
  <si>
    <t>17 de junio</t>
  </si>
  <si>
    <t>19 de junio</t>
  </si>
  <si>
    <t>20 de junio</t>
  </si>
  <si>
    <t>9 de julio</t>
  </si>
  <si>
    <t>21 de agosto</t>
  </si>
  <si>
    <t>13 de octubre</t>
  </si>
  <si>
    <t>16 de octubre</t>
  </si>
  <si>
    <t>20 de noviembre</t>
  </si>
  <si>
    <t>8 de diciembre</t>
  </si>
  <si>
    <t>25 de diciembre</t>
  </si>
  <si>
    <t>https://argentinaprograma.notion.site/Qu-d-as-se-consideran-feriados-y-no-hay-encuentro-en-vivo-db25baf343064dcb970f0ac1fb9dc249</t>
  </si>
  <si>
    <t>INTEGRADOR</t>
  </si>
  <si>
    <t>Git con Github</t>
  </si>
  <si>
    <t>Introduccion a Java</t>
  </si>
  <si>
    <t>Guia1</t>
  </si>
  <si>
    <t>Guia2</t>
  </si>
  <si>
    <t>Estructura de Control</t>
  </si>
  <si>
    <t>Guia3</t>
  </si>
  <si>
    <t>Subprogramas de Java</t>
  </si>
  <si>
    <t>Guia4</t>
  </si>
  <si>
    <t>Arreglos en Java</t>
  </si>
  <si>
    <t>Guia5</t>
  </si>
  <si>
    <t>Guia6</t>
  </si>
  <si>
    <t>Git con Github2 - Branches</t>
  </si>
  <si>
    <t>Guia7</t>
  </si>
  <si>
    <t>Programacion orientada a Objetos</t>
  </si>
  <si>
    <t>Guia8</t>
  </si>
  <si>
    <t>Clase de Servicio</t>
  </si>
  <si>
    <t>Guia9</t>
  </si>
  <si>
    <t>Clase de Utilidad</t>
  </si>
  <si>
    <t>Fechas</t>
  </si>
  <si>
    <t>F</t>
  </si>
  <si>
    <t>Tema</t>
  </si>
  <si>
    <t>FechaInicio</t>
  </si>
  <si>
    <t>S/D</t>
  </si>
  <si>
    <t>nro</t>
  </si>
  <si>
    <t>Referencia</t>
  </si>
  <si>
    <t>encuentros</t>
  </si>
  <si>
    <t>Guias</t>
  </si>
  <si>
    <t>nros</t>
  </si>
  <si>
    <t>Ups</t>
  </si>
  <si>
    <t>Columna1</t>
  </si>
  <si>
    <t>Columna2</t>
  </si>
  <si>
    <t>Columna3</t>
  </si>
  <si>
    <t>Columna4</t>
  </si>
  <si>
    <t>Fecha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</si>
</sst>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dddd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Wingdings"/>
      <charset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1"/>
    </xf>
    <xf numFmtId="0" fontId="2" fillId="0" borderId="0" xfId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3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0" fontId="4" fillId="0" borderId="0" xfId="0" applyFont="1"/>
    <xf numFmtId="1" fontId="0" fillId="0" borderId="0" xfId="0" applyNumberFormat="1"/>
    <xf numFmtId="0" fontId="5" fillId="0" borderId="0" xfId="0" applyFont="1" applyAlignment="1">
      <alignment horizontal="right"/>
    </xf>
    <xf numFmtId="14" fontId="0" fillId="0" borderId="0" xfId="0" applyNumberFormat="1" applyFont="1"/>
    <xf numFmtId="14" fontId="6" fillId="2" borderId="0" xfId="0" applyNumberFormat="1" applyFont="1" applyFill="1" applyAlignment="1" applyProtection="1">
      <alignment horizontal="center" vertical="center" wrapText="1"/>
      <protection locked="0"/>
    </xf>
  </cellXfs>
  <cellStyles count="2">
    <cellStyle name="Hipervínculo" xfId="1" builtinId="8"/>
    <cellStyle name="Normal" xfId="0" builtinId="0"/>
  </cellStyles>
  <dxfs count="6">
    <dxf>
      <numFmt numFmtId="166" formatCode="d/m/yyyy"/>
    </dxf>
    <dxf>
      <numFmt numFmtId="166" formatCode="d/m/yyyy"/>
    </dxf>
    <dxf>
      <numFmt numFmtId="166" formatCode="d/m/yyyy"/>
    </dxf>
    <dxf>
      <numFmt numFmtId="166" formatCode="d/m/yyyy"/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76203</xdr:rowOff>
    </xdr:from>
    <xdr:to>
      <xdr:col>4</xdr:col>
      <xdr:colOff>414866</xdr:colOff>
      <xdr:row>33</xdr:row>
      <xdr:rowOff>101600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ED67C21-D198-4C20-B798-6ADD6303CB45}"/>
            </a:ext>
          </a:extLst>
        </xdr:cNvPr>
        <xdr:cNvCxnSpPr/>
      </xdr:nvCxnSpPr>
      <xdr:spPr>
        <a:xfrm>
          <a:off x="5342467" y="262470"/>
          <a:ext cx="33866" cy="59859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4" name="Tabla4" displayName="Tabla4" ref="B2:C22" totalsRowShown="0">
  <autoFilter ref="B2:C22"/>
  <tableColumns count="2">
    <tableColumn id="1" name="Fechas" dataDxfId="5"/>
    <tableColumn id="2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F1:I34" totalsRowShown="0">
  <autoFilter ref="F1:I34"/>
  <tableColumns count="4">
    <tableColumn id="1" name="nro"/>
    <tableColumn id="2" name="Fechas" dataDxfId="3">
      <calculatedColumnFormula>IF(IFERROR(VLOOKUP(WORKDAY(G1,1),Feriados!B:C,2,FALSE),"")="F",IF(IFERROR(VLOOKUP(WORKDAY(G1,1)+1,Feriados!B:C,2,FALSE),"")="F",WORKDAY(G1,1)+2,WORKDAY(G1,1)+1),WORKDAY(G1,1))</calculatedColumnFormula>
    </tableColumn>
    <tableColumn id="3" name="Guias" dataDxfId="2">
      <calculatedColumnFormula>IFERROR(VLOOKUP(Tabla1[[#This Row],[nro]],$A$8:$B$18,2,FALSE),"")</calculatedColumnFormula>
    </tableColumn>
    <tableColumn id="4" name="Tema" dataDxfId="1">
      <calculatedColumnFormula>IFERROR(VLOOKUP(Tabla1[[#This Row],[nro]],$A$8:$D$18,4,FALSE),"")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7:D18" totalsRowShown="0">
  <autoFilter ref="A7:D18"/>
  <tableColumns count="4">
    <tableColumn id="1" name="Columna1" dataDxfId="0"/>
    <tableColumn id="2" name="Columna2"/>
    <tableColumn id="3" name="Columna3"/>
    <tableColumn id="4" name="Columna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gentinaprograma.notion.site/Qu-d-as-se-consideran-feriados-y-no-hay-encuentro-en-vivo-db25baf343064dcb970f0ac1fb9dc24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23"/>
  <sheetViews>
    <sheetView topLeftCell="A7" workbookViewId="0">
      <selection activeCell="B23" sqref="B23"/>
    </sheetView>
  </sheetViews>
  <sheetFormatPr baseColWidth="10" defaultRowHeight="15" x14ac:dyDescent="0.25"/>
  <cols>
    <col min="1" max="1" width="82.42578125" bestFit="1" customWidth="1"/>
    <col min="5" max="5" width="26.85546875" bestFit="1" customWidth="1"/>
  </cols>
  <sheetData>
    <row r="1" spans="1:5" x14ac:dyDescent="0.25">
      <c r="A1" s="1" t="s">
        <v>0</v>
      </c>
    </row>
    <row r="2" spans="1:5" x14ac:dyDescent="0.25">
      <c r="A2" s="2"/>
      <c r="B2" t="s">
        <v>40</v>
      </c>
      <c r="C2" t="s">
        <v>51</v>
      </c>
    </row>
    <row r="3" spans="1:5" x14ac:dyDescent="0.25">
      <c r="A3" s="2" t="s">
        <v>1</v>
      </c>
      <c r="B3" s="4">
        <v>44927</v>
      </c>
      <c r="C3" t="s">
        <v>41</v>
      </c>
      <c r="E3" s="5"/>
    </row>
    <row r="4" spans="1:5" x14ac:dyDescent="0.25">
      <c r="A4" s="2" t="s">
        <v>2</v>
      </c>
      <c r="B4" s="4">
        <v>44977</v>
      </c>
      <c r="C4" t="s">
        <v>41</v>
      </c>
      <c r="E4" s="5"/>
    </row>
    <row r="5" spans="1:5" x14ac:dyDescent="0.25">
      <c r="A5" s="2" t="s">
        <v>3</v>
      </c>
      <c r="B5" s="4">
        <v>44978</v>
      </c>
      <c r="C5" t="s">
        <v>41</v>
      </c>
      <c r="E5" s="5"/>
    </row>
    <row r="6" spans="1:5" x14ac:dyDescent="0.25">
      <c r="A6" s="2" t="s">
        <v>4</v>
      </c>
      <c r="B6" s="4">
        <v>45009</v>
      </c>
      <c r="C6" t="s">
        <v>41</v>
      </c>
      <c r="E6" s="5"/>
    </row>
    <row r="7" spans="1:5" x14ac:dyDescent="0.25">
      <c r="A7" s="2" t="s">
        <v>5</v>
      </c>
      <c r="B7" s="4">
        <v>45018</v>
      </c>
      <c r="C7" t="s">
        <v>41</v>
      </c>
      <c r="E7" s="5"/>
    </row>
    <row r="8" spans="1:5" x14ac:dyDescent="0.25">
      <c r="A8" s="2" t="s">
        <v>6</v>
      </c>
      <c r="B8" s="4">
        <v>45022</v>
      </c>
      <c r="C8" t="s">
        <v>41</v>
      </c>
      <c r="E8" s="5"/>
    </row>
    <row r="9" spans="1:5" x14ac:dyDescent="0.25">
      <c r="A9" s="2" t="s">
        <v>7</v>
      </c>
      <c r="B9" s="4">
        <v>45023</v>
      </c>
      <c r="C9" t="s">
        <v>41</v>
      </c>
      <c r="E9" s="5"/>
    </row>
    <row r="10" spans="1:5" x14ac:dyDescent="0.25">
      <c r="A10" s="2" t="s">
        <v>8</v>
      </c>
      <c r="B10" s="4">
        <v>45047</v>
      </c>
      <c r="C10" t="s">
        <v>41</v>
      </c>
      <c r="E10" s="5"/>
    </row>
    <row r="11" spans="1:5" x14ac:dyDescent="0.25">
      <c r="A11" s="2" t="s">
        <v>9</v>
      </c>
      <c r="B11" s="4">
        <v>45071</v>
      </c>
      <c r="C11" t="s">
        <v>41</v>
      </c>
      <c r="E11" s="5"/>
    </row>
    <row r="12" spans="1:5" x14ac:dyDescent="0.25">
      <c r="A12" s="2" t="s">
        <v>10</v>
      </c>
      <c r="B12" s="4">
        <v>45072</v>
      </c>
      <c r="C12" t="s">
        <v>41</v>
      </c>
      <c r="E12" s="5"/>
    </row>
    <row r="13" spans="1:5" x14ac:dyDescent="0.25">
      <c r="A13" s="2" t="s">
        <v>11</v>
      </c>
      <c r="B13" s="4">
        <v>45094</v>
      </c>
      <c r="C13" t="s">
        <v>41</v>
      </c>
      <c r="E13" s="5"/>
    </row>
    <row r="14" spans="1:5" x14ac:dyDescent="0.25">
      <c r="A14" s="2" t="s">
        <v>12</v>
      </c>
      <c r="B14" s="4">
        <v>45096</v>
      </c>
      <c r="C14" t="s">
        <v>41</v>
      </c>
      <c r="E14" s="5"/>
    </row>
    <row r="15" spans="1:5" x14ac:dyDescent="0.25">
      <c r="A15" s="2" t="s">
        <v>13</v>
      </c>
      <c r="B15" s="4">
        <v>45097</v>
      </c>
      <c r="C15" t="s">
        <v>41</v>
      </c>
      <c r="E15" s="5"/>
    </row>
    <row r="16" spans="1:5" x14ac:dyDescent="0.25">
      <c r="A16" s="2" t="s">
        <v>14</v>
      </c>
      <c r="B16" s="4">
        <v>45116</v>
      </c>
      <c r="C16" t="s">
        <v>41</v>
      </c>
      <c r="E16" s="5"/>
    </row>
    <row r="17" spans="1:5" x14ac:dyDescent="0.25">
      <c r="A17" s="2" t="s">
        <v>15</v>
      </c>
      <c r="B17" s="4">
        <v>45159</v>
      </c>
      <c r="C17" t="s">
        <v>41</v>
      </c>
      <c r="E17" s="5"/>
    </row>
    <row r="18" spans="1:5" x14ac:dyDescent="0.25">
      <c r="A18" s="2" t="s">
        <v>16</v>
      </c>
      <c r="B18" s="4">
        <v>45212</v>
      </c>
      <c r="C18" t="s">
        <v>41</v>
      </c>
      <c r="E18" s="5"/>
    </row>
    <row r="19" spans="1:5" x14ac:dyDescent="0.25">
      <c r="A19" s="2" t="s">
        <v>17</v>
      </c>
      <c r="B19" s="4">
        <v>45215</v>
      </c>
      <c r="C19" t="s">
        <v>41</v>
      </c>
      <c r="E19" s="5"/>
    </row>
    <row r="20" spans="1:5" x14ac:dyDescent="0.25">
      <c r="A20" s="2" t="s">
        <v>18</v>
      </c>
      <c r="B20" s="4">
        <v>45250</v>
      </c>
      <c r="C20" t="s">
        <v>41</v>
      </c>
      <c r="E20" s="5"/>
    </row>
    <row r="21" spans="1:5" x14ac:dyDescent="0.25">
      <c r="A21" s="2" t="s">
        <v>19</v>
      </c>
      <c r="B21" s="4">
        <v>45268</v>
      </c>
      <c r="C21" t="s">
        <v>41</v>
      </c>
      <c r="E21" s="5"/>
    </row>
    <row r="22" spans="1:5" x14ac:dyDescent="0.25">
      <c r="B22" s="4">
        <v>45285</v>
      </c>
      <c r="C22" t="s">
        <v>41</v>
      </c>
      <c r="E22" s="5"/>
    </row>
    <row r="23" spans="1:5" x14ac:dyDescent="0.25">
      <c r="A23" s="3" t="s">
        <v>20</v>
      </c>
      <c r="E23" s="5"/>
    </row>
  </sheetData>
  <hyperlinks>
    <hyperlink ref="A23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="90" zoomScaleNormal="90" workbookViewId="0">
      <selection activeCell="H22" sqref="H22"/>
    </sheetView>
  </sheetViews>
  <sheetFormatPr baseColWidth="10" defaultRowHeight="15" x14ac:dyDescent="0.25"/>
  <cols>
    <col min="1" max="1" width="15.7109375" bestFit="1" customWidth="1"/>
    <col min="2" max="2" width="20" customWidth="1"/>
    <col min="3" max="3" width="11.42578125" customWidth="1"/>
    <col min="4" max="4" width="29.28515625" bestFit="1" customWidth="1"/>
    <col min="5" max="5" width="8.7109375" customWidth="1"/>
    <col min="7" max="7" width="12.85546875" customWidth="1"/>
    <col min="9" max="9" width="30.85546875" bestFit="1" customWidth="1"/>
  </cols>
  <sheetData>
    <row r="1" spans="1:10" x14ac:dyDescent="0.25">
      <c r="A1" t="s">
        <v>43</v>
      </c>
      <c r="B1" s="8" t="s">
        <v>44</v>
      </c>
      <c r="C1" s="8"/>
      <c r="D1" t="s">
        <v>55</v>
      </c>
      <c r="F1" t="s">
        <v>45</v>
      </c>
      <c r="G1" t="s">
        <v>40</v>
      </c>
      <c r="H1" t="s">
        <v>48</v>
      </c>
      <c r="I1" t="s">
        <v>42</v>
      </c>
    </row>
    <row r="2" spans="1:10" x14ac:dyDescent="0.25">
      <c r="A2" s="16">
        <v>45007</v>
      </c>
      <c r="C2" s="11"/>
      <c r="D2" s="4">
        <f ca="1">TODAY()</f>
        <v>45028</v>
      </c>
      <c r="E2" s="14" t="str">
        <f ca="1">IF(Tabla1[[#This Row],[Fechas]]=$D$2,"F","")</f>
        <v/>
      </c>
      <c r="F2">
        <v>1</v>
      </c>
      <c r="G2" s="9">
        <f>+A2</f>
        <v>45007</v>
      </c>
      <c r="H2" s="4" t="str">
        <f>IFERROR(VLOOKUP(Tabla1[[#This Row],[nro]],$A$8:$B$18,2,FALSE),"")</f>
        <v>Guia1</v>
      </c>
      <c r="I2" s="4" t="str">
        <f>IFERROR(VLOOKUP(Tabla1[[#This Row],[nro]],$A$8:$D$18,4,FALSE),"")</f>
        <v>Git con Github</v>
      </c>
      <c r="J2" s="10"/>
    </row>
    <row r="3" spans="1:10" x14ac:dyDescent="0.25">
      <c r="A3" s="16"/>
      <c r="B3" s="11">
        <f>IF(WEEKDAY(A2,2)=6,"Dia Sabado???",IF(WEEKDAY(A2,2)=7,"Dia Domingo???",A2))</f>
        <v>45007</v>
      </c>
      <c r="D3" t="str">
        <f>IFERROR(VLOOKUP(#REF!,Feriados!$B$3:$C$22,2,FALSE),"")</f>
        <v/>
      </c>
      <c r="E3" s="14" t="str">
        <f ca="1">IF(Tabla1[[#This Row],[Fechas]]=$D$2,"F","")</f>
        <v/>
      </c>
      <c r="F3">
        <v>2</v>
      </c>
      <c r="G3" s="4">
        <f>IF(IFERROR(VLOOKUP(WORKDAY(G2,1),Feriados!B:C,2,FALSE),"")="F",IF(IFERROR(VLOOKUP(WORKDAY(G2,2),Feriados!B:C,2,FALSE),"")="F",WORKDAY(G2,3),WORKDAY(G2,2)),WORKDAY(G2,1))</f>
        <v>45008</v>
      </c>
      <c r="H3" s="4" t="str">
        <f>IFERROR(VLOOKUP(Tabla1[[#This Row],[nro]],$A$8:$B$18,2,FALSE),"")</f>
        <v>Guia2</v>
      </c>
      <c r="I3" s="4" t="str">
        <f>IFERROR(VLOOKUP(Tabla1[[#This Row],[nro]],$A$8:$D$18,4,FALSE),"")</f>
        <v>Introduccion a Java</v>
      </c>
    </row>
    <row r="4" spans="1:10" x14ac:dyDescent="0.25">
      <c r="A4" s="12" t="str">
        <f>IF(IFERROR(VLOOKUP(A2,Feriados!B:C,2,FALSE),"-")="F","Día Feriado","-")</f>
        <v>-</v>
      </c>
      <c r="D4" t="str">
        <f>IFERROR(VLOOKUP(#REF!,Feriados!$B$3:$C$22,2,FALSE),"")</f>
        <v/>
      </c>
      <c r="E4" s="14" t="str">
        <f ca="1">IF(Tabla1[[#This Row],[Fechas]]=$D$2,"F","")</f>
        <v/>
      </c>
      <c r="F4">
        <v>3</v>
      </c>
      <c r="G4" s="4">
        <f>IF(IFERROR(VLOOKUP(WORKDAY(G3,1),Feriados!B:C,2,FALSE),"")="F",IF(IFERROR(VLOOKUP(WORKDAY(G3,2),Feriados!B:C,2,FALSE),"")="F",WORKDAY(G3,3),WORKDAY(G3,2)),WORKDAY(G3,1))</f>
        <v>45012</v>
      </c>
      <c r="H4" s="4" t="str">
        <f>IFERROR(VLOOKUP(Tabla1[[#This Row],[nro]],$A$8:$B$18,2,FALSE),"")</f>
        <v/>
      </c>
      <c r="I4" s="4" t="str">
        <f>IFERROR(VLOOKUP(Tabla1[[#This Row],[nro]],$A$8:$D$18,4,FALSE),"")</f>
        <v/>
      </c>
    </row>
    <row r="5" spans="1:10" x14ac:dyDescent="0.25">
      <c r="A5" s="4"/>
      <c r="D5" t="str">
        <f>IFERROR(VLOOKUP(A5,Feriados!$B$3:$C$22,2,FALSE),"")</f>
        <v/>
      </c>
      <c r="E5" s="14" t="str">
        <f ca="1">IF(Tabla1[[#This Row],[Fechas]]=$D$2,"F","")</f>
        <v/>
      </c>
      <c r="F5">
        <v>4</v>
      </c>
      <c r="G5" s="4">
        <f>IF(IFERROR(VLOOKUP(WORKDAY(G4,1),Feriados!B:C,2,FALSE),"")="F",IF(IFERROR(VLOOKUP(WORKDAY(G4,2),Feriados!B:C,2,FALSE),"")="F",WORKDAY(G4,3),WORKDAY(G4,2)),WORKDAY(G4,1))</f>
        <v>45013</v>
      </c>
      <c r="H5" s="4" t="str">
        <f>IFERROR(VLOOKUP(Tabla1[[#This Row],[nro]],$A$8:$B$18,2,FALSE),"")</f>
        <v>Guia3</v>
      </c>
      <c r="I5" s="4" t="str">
        <f>IFERROR(VLOOKUP(Tabla1[[#This Row],[nro]],$A$8:$D$18,4,FALSE),"")</f>
        <v>Estructura de Control</v>
      </c>
    </row>
    <row r="6" spans="1:10" x14ac:dyDescent="0.25">
      <c r="A6" s="4"/>
      <c r="D6" t="str">
        <f>IFERROR(VLOOKUP(A6,Feriados!$B$3:$C$22,2,FALSE),"")</f>
        <v/>
      </c>
      <c r="E6" s="14" t="str">
        <f ca="1">IF(Tabla1[[#This Row],[Fechas]]=$D$2,"F","")</f>
        <v/>
      </c>
      <c r="F6">
        <v>5</v>
      </c>
      <c r="G6" s="4">
        <f>IF(IFERROR(VLOOKUP(WORKDAY(G5,1),Feriados!B:C,2,FALSE),"")="F",IF(IFERROR(VLOOKUP(WORKDAY(G5,2),Feriados!B:C,2,FALSE),"")="F",WORKDAY(G5,3),WORKDAY(G5,2)),WORKDAY(G5,1))</f>
        <v>45014</v>
      </c>
      <c r="H6" s="4" t="str">
        <f>IFERROR(VLOOKUP(Tabla1[[#This Row],[nro]],$A$8:$B$18,2,FALSE),"")</f>
        <v/>
      </c>
      <c r="I6" s="4" t="str">
        <f>IFERROR(VLOOKUP(Tabla1[[#This Row],[nro]],$A$8:$D$18,4,FALSE),"")</f>
        <v/>
      </c>
    </row>
    <row r="7" spans="1:10" x14ac:dyDescent="0.25">
      <c r="A7" t="s">
        <v>51</v>
      </c>
      <c r="B7" s="7" t="s">
        <v>52</v>
      </c>
      <c r="C7" s="6" t="s">
        <v>53</v>
      </c>
      <c r="D7" t="s">
        <v>54</v>
      </c>
      <c r="E7" s="14" t="str">
        <f ca="1">IF(Tabla1[[#This Row],[Fechas]]=$D$2,"F","")</f>
        <v/>
      </c>
      <c r="F7">
        <v>6</v>
      </c>
      <c r="G7" s="4">
        <f>IF(IFERROR(VLOOKUP(WORKDAY(G6,1),Feriados!B:C,2,FALSE),"")="F",IF(IFERROR(VLOOKUP(WORKDAY(G6,2),Feriados!B:C,2,FALSE),"")="F",WORKDAY(G6,3),WORKDAY(G6,2)),WORKDAY(G6,1))</f>
        <v>45015</v>
      </c>
      <c r="H7" s="4" t="str">
        <f>IFERROR(VLOOKUP(Tabla1[[#This Row],[nro]],$A$8:$B$18,2,FALSE),"")</f>
        <v/>
      </c>
      <c r="I7" s="4" t="str">
        <f>IFERROR(VLOOKUP(Tabla1[[#This Row],[nro]],$A$8:$D$18,4,FALSE),"")</f>
        <v/>
      </c>
    </row>
    <row r="8" spans="1:10" x14ac:dyDescent="0.25">
      <c r="A8" t="s">
        <v>49</v>
      </c>
      <c r="B8" s="7" t="s">
        <v>46</v>
      </c>
      <c r="C8" s="6" t="s">
        <v>47</v>
      </c>
      <c r="D8" t="s">
        <v>42</v>
      </c>
      <c r="E8" s="14" t="str">
        <f ca="1">IF(Tabla1[[#This Row],[Fechas]]=$D$2,"F","")</f>
        <v/>
      </c>
      <c r="F8">
        <v>7</v>
      </c>
      <c r="G8" s="4">
        <f>IF(IFERROR(VLOOKUP(WORKDAY(G7,1),Feriados!B:C,2,FALSE),"")="F",IF(IFERROR(VLOOKUP(WORKDAY(G7,2),Feriados!B:C,2,FALSE),"")="F",WORKDAY(G7,3),WORKDAY(G7,2)),WORKDAY(G7,1))</f>
        <v>45016</v>
      </c>
      <c r="H8" s="4" t="str">
        <f>IFERROR(VLOOKUP(Tabla1[[#This Row],[nro]],$A$8:$B$18,2,FALSE),"")</f>
        <v>Guia4</v>
      </c>
      <c r="I8" s="4" t="str">
        <f>IFERROR(VLOOKUP(Tabla1[[#This Row],[nro]],$A$8:$D$18,4,FALSE),"")</f>
        <v>Subprogramas de Java</v>
      </c>
    </row>
    <row r="9" spans="1:10" x14ac:dyDescent="0.25">
      <c r="A9" s="13">
        <f>+C9</f>
        <v>1</v>
      </c>
      <c r="B9" s="7" t="s">
        <v>24</v>
      </c>
      <c r="C9" s="6">
        <v>1</v>
      </c>
      <c r="D9" t="s">
        <v>22</v>
      </c>
      <c r="E9" s="14" t="str">
        <f ca="1">IF(Tabla1[[#This Row],[Fechas]]=$D$2,"F","")</f>
        <v/>
      </c>
      <c r="F9">
        <v>8</v>
      </c>
      <c r="G9" s="4">
        <f>IF(IFERROR(VLOOKUP(WORKDAY(G8,1),Feriados!B:C,2,FALSE),"")="F",IF(IFERROR(VLOOKUP(WORKDAY(G8,2),Feriados!B:C,2,FALSE),"")="F",WORKDAY(G8,3),WORKDAY(G8,2)),WORKDAY(G8,1))</f>
        <v>45019</v>
      </c>
      <c r="H9" s="4" t="str">
        <f>IFERROR(VLOOKUP(Tabla1[[#This Row],[nro]],$A$8:$B$18,2,FALSE),"")</f>
        <v/>
      </c>
      <c r="I9" s="4" t="str">
        <f>IFERROR(VLOOKUP(Tabla1[[#This Row],[nro]],$A$8:$D$18,4,FALSE),"")</f>
        <v/>
      </c>
    </row>
    <row r="10" spans="1:10" x14ac:dyDescent="0.25">
      <c r="A10" s="13">
        <f>+A9+C9</f>
        <v>2</v>
      </c>
      <c r="B10" s="7" t="s">
        <v>25</v>
      </c>
      <c r="C10" s="6">
        <v>2</v>
      </c>
      <c r="D10" t="s">
        <v>23</v>
      </c>
      <c r="E10" s="14" t="str">
        <f ca="1">IF(Tabla1[[#This Row],[Fechas]]=$D$2,"F","")</f>
        <v/>
      </c>
      <c r="F10">
        <v>9</v>
      </c>
      <c r="G10" s="4">
        <f>IF(IFERROR(VLOOKUP(WORKDAY(G9,1),Feriados!B:C,2,FALSE),"")="F",IF(IFERROR(VLOOKUP(WORKDAY(G9,2),Feriados!B:C,2,FALSE),"")="F",WORKDAY(G9,3),WORKDAY(G9,2)),WORKDAY(G9,1))</f>
        <v>45020</v>
      </c>
      <c r="H10" s="4" t="str">
        <f>IFERROR(VLOOKUP(Tabla1[[#This Row],[nro]],$A$8:$B$18,2,FALSE),"")</f>
        <v>Guia5</v>
      </c>
      <c r="I10" s="4" t="str">
        <f>IFERROR(VLOOKUP(Tabla1[[#This Row],[nro]],$A$8:$D$18,4,FALSE),"")</f>
        <v>Arreglos en Java</v>
      </c>
    </row>
    <row r="11" spans="1:10" x14ac:dyDescent="0.25">
      <c r="A11" s="13">
        <f t="shared" ref="A11:A18" si="0">+A10+C10</f>
        <v>4</v>
      </c>
      <c r="B11" s="7" t="s">
        <v>27</v>
      </c>
      <c r="C11" s="6">
        <v>3</v>
      </c>
      <c r="D11" t="s">
        <v>26</v>
      </c>
      <c r="E11" s="14" t="str">
        <f ca="1">IF(Tabla1[[#This Row],[Fechas]]=$D$2,"F","")</f>
        <v/>
      </c>
      <c r="F11">
        <v>10</v>
      </c>
      <c r="G11" s="4">
        <f>IF(IFERROR(VLOOKUP(WORKDAY(G10,1),Feriados!B:C,2,FALSE),"")="F",IF(IFERROR(VLOOKUP(WORKDAY(G10,2),Feriados!B:C,2,FALSE),"")="F",WORKDAY(G10,3),WORKDAY(G10,2)),WORKDAY(G10,1))</f>
        <v>45021</v>
      </c>
      <c r="H11" s="4" t="str">
        <f>IFERROR(VLOOKUP(Tabla1[[#This Row],[nro]],$A$8:$B$18,2,FALSE),"")</f>
        <v/>
      </c>
      <c r="I11" s="4" t="str">
        <f>IFERROR(VLOOKUP(Tabla1[[#This Row],[nro]],$A$8:$D$18,4,FALSE),"")</f>
        <v/>
      </c>
    </row>
    <row r="12" spans="1:10" x14ac:dyDescent="0.25">
      <c r="A12" s="13">
        <f t="shared" si="0"/>
        <v>7</v>
      </c>
      <c r="B12" s="7" t="s">
        <v>29</v>
      </c>
      <c r="C12" s="6">
        <v>2</v>
      </c>
      <c r="D12" t="s">
        <v>28</v>
      </c>
      <c r="E12" s="14" t="str">
        <f ca="1">IF(Tabla1[[#This Row],[Fechas]]=$D$2,"F","")</f>
        <v/>
      </c>
      <c r="F12">
        <v>11</v>
      </c>
      <c r="G12" s="4">
        <f>IF(IFERROR(VLOOKUP(WORKDAY(G11,1),Feriados!B:C,2,FALSE),"")="F",IF(IFERROR(VLOOKUP(WORKDAY(G11,2),Feriados!B:C,2,FALSE),"")="F",WORKDAY(G11,3),WORKDAY(G11,2)),WORKDAY(G11,1))</f>
        <v>45026</v>
      </c>
      <c r="H12" s="4" t="str">
        <f>IFERROR(VLOOKUP(Tabla1[[#This Row],[nro]],$A$8:$B$18,2,FALSE),"")</f>
        <v/>
      </c>
      <c r="I12" s="4" t="str">
        <f>IFERROR(VLOOKUP(Tabla1[[#This Row],[nro]],$A$8:$D$18,4,FALSE),"")</f>
        <v/>
      </c>
    </row>
    <row r="13" spans="1:10" x14ac:dyDescent="0.25">
      <c r="A13" s="13">
        <f t="shared" si="0"/>
        <v>9</v>
      </c>
      <c r="B13" s="7" t="s">
        <v>31</v>
      </c>
      <c r="C13" s="6">
        <v>3</v>
      </c>
      <c r="D13" t="s">
        <v>30</v>
      </c>
      <c r="E13" s="14" t="str">
        <f ca="1">IF(Tabla1[[#This Row],[Fechas]]=$D$2,"F","")</f>
        <v/>
      </c>
      <c r="F13">
        <v>12</v>
      </c>
      <c r="G13" s="4">
        <f>IF(IFERROR(VLOOKUP(WORKDAY(G12,1),Feriados!B:C,2,FALSE),"")="F",IF(IFERROR(VLOOKUP(WORKDAY(G12,2),Feriados!B:C,2,FALSE),"")="F",WORKDAY(G12,3),WORKDAY(G12,2)),WORKDAY(G12,1))</f>
        <v>45027</v>
      </c>
      <c r="H13" s="4" t="str">
        <f>IFERROR(VLOOKUP(Tabla1[[#This Row],[nro]],$A$8:$B$18,2,FALSE),"")</f>
        <v>Guia6</v>
      </c>
      <c r="I13" s="4" t="str">
        <f>IFERROR(VLOOKUP(Tabla1[[#This Row],[nro]],$A$8:$D$18,4,FALSE),"")</f>
        <v>Git con Github2 - Branches</v>
      </c>
    </row>
    <row r="14" spans="1:10" x14ac:dyDescent="0.25">
      <c r="A14" s="13">
        <f t="shared" si="0"/>
        <v>12</v>
      </c>
      <c r="B14" s="7" t="s">
        <v>32</v>
      </c>
      <c r="C14" s="6">
        <v>1</v>
      </c>
      <c r="D14" t="s">
        <v>33</v>
      </c>
      <c r="E14" s="14" t="str">
        <f ca="1">IF(Tabla1[[#This Row],[Fechas]]=$D$2,"F","")</f>
        <v>F</v>
      </c>
      <c r="F14">
        <v>13</v>
      </c>
      <c r="G14" s="15">
        <f>IF(IFERROR(VLOOKUP(WORKDAY(G13,1),Feriados!B:C,2,FALSE),"")="F",IF(IFERROR(VLOOKUP(WORKDAY(G13,2),Feriados!B:C,2,FALSE),"")="F",WORKDAY(G13,3),WORKDAY(G13,2)),WORKDAY(G13,1))</f>
        <v>45028</v>
      </c>
      <c r="H14" s="4" t="str">
        <f>IFERROR(VLOOKUP(Tabla1[[#This Row],[nro]],$A$8:$B$18,2,FALSE),"")</f>
        <v>Guia7</v>
      </c>
      <c r="I14" s="4" t="str">
        <f>IFERROR(VLOOKUP(Tabla1[[#This Row],[nro]],$A$8:$D$18,4,FALSE),"")</f>
        <v>Programacion orientada a Objetos</v>
      </c>
    </row>
    <row r="15" spans="1:10" x14ac:dyDescent="0.25">
      <c r="A15" s="13">
        <f t="shared" si="0"/>
        <v>13</v>
      </c>
      <c r="B15" s="7" t="s">
        <v>34</v>
      </c>
      <c r="C15" s="6">
        <v>6</v>
      </c>
      <c r="D15" t="s">
        <v>35</v>
      </c>
      <c r="E15" s="14" t="str">
        <f ca="1">IF(Tabla1[[#This Row],[Fechas]]=$D$2,"F","")</f>
        <v/>
      </c>
      <c r="F15">
        <v>14</v>
      </c>
      <c r="G15" s="4">
        <f>IF(IFERROR(VLOOKUP(WORKDAY(G14,1),Feriados!B:C,2,FALSE),"")="F",IF(IFERROR(VLOOKUP(WORKDAY(G14,2),Feriados!B:C,2,FALSE),"")="F",WORKDAY(G14,3),WORKDAY(G14,2)),WORKDAY(G14,1))</f>
        <v>45029</v>
      </c>
      <c r="H15" s="4" t="str">
        <f>IFERROR(VLOOKUP(Tabla1[[#This Row],[nro]],$A$8:$B$18,2,FALSE),"")</f>
        <v/>
      </c>
      <c r="I15" s="4" t="str">
        <f>IFERROR(VLOOKUP(Tabla1[[#This Row],[nro]],$A$8:$D$18,4,FALSE),"")</f>
        <v/>
      </c>
    </row>
    <row r="16" spans="1:10" x14ac:dyDescent="0.25">
      <c r="A16" s="13">
        <f t="shared" si="0"/>
        <v>19</v>
      </c>
      <c r="B16" s="7" t="s">
        <v>36</v>
      </c>
      <c r="C16" s="6">
        <v>6</v>
      </c>
      <c r="D16" t="s">
        <v>37</v>
      </c>
      <c r="E16" s="14" t="str">
        <f ca="1">IF(Tabla1[[#This Row],[Fechas]]=$D$2,"F","")</f>
        <v/>
      </c>
      <c r="F16">
        <v>15</v>
      </c>
      <c r="G16" s="4">
        <f>IF(IFERROR(VLOOKUP(WORKDAY(G15,1),Feriados!B:C,2,FALSE),"")="F",IF(IFERROR(VLOOKUP(WORKDAY(G15,2),Feriados!B:C,2,FALSE),"")="F",WORKDAY(G15,3),WORKDAY(G15,2)),WORKDAY(G15,1))</f>
        <v>45030</v>
      </c>
      <c r="H16" s="4" t="str">
        <f>IFERROR(VLOOKUP(Tabla1[[#This Row],[nro]],$A$8:$B$18,2,FALSE),"")</f>
        <v/>
      </c>
      <c r="I16" s="4" t="str">
        <f>IFERROR(VLOOKUP(Tabla1[[#This Row],[nro]],$A$8:$D$18,4,FALSE),"")</f>
        <v/>
      </c>
    </row>
    <row r="17" spans="1:9" x14ac:dyDescent="0.25">
      <c r="A17" s="13">
        <f t="shared" si="0"/>
        <v>25</v>
      </c>
      <c r="B17" s="7" t="s">
        <v>38</v>
      </c>
      <c r="C17" s="6">
        <f>33-25</f>
        <v>8</v>
      </c>
      <c r="D17" t="s">
        <v>39</v>
      </c>
      <c r="E17" s="14" t="str">
        <f ca="1">IF(Tabla1[[#This Row],[Fechas]]=$D$2,"F","")</f>
        <v/>
      </c>
      <c r="F17">
        <v>16</v>
      </c>
      <c r="G17" s="4">
        <f>IF(IFERROR(VLOOKUP(WORKDAY(G16,1),Feriados!B:C,2,FALSE),"")="F",IF(IFERROR(VLOOKUP(WORKDAY(G16,2),Feriados!B:C,2,FALSE),"")="F",WORKDAY(G16,3),WORKDAY(G16,2)),WORKDAY(G16,1))</f>
        <v>45033</v>
      </c>
      <c r="H17" s="4" t="str">
        <f>IFERROR(VLOOKUP(Tabla1[[#This Row],[nro]],$A$8:$B$18,2,FALSE),"")</f>
        <v/>
      </c>
      <c r="I17" s="4" t="str">
        <f>IFERROR(VLOOKUP(Tabla1[[#This Row],[nro]],$A$8:$D$18,4,FALSE),"")</f>
        <v/>
      </c>
    </row>
    <row r="18" spans="1:9" x14ac:dyDescent="0.25">
      <c r="A18" s="13">
        <f t="shared" si="0"/>
        <v>33</v>
      </c>
      <c r="B18" s="7" t="s">
        <v>50</v>
      </c>
      <c r="C18" s="6">
        <v>1</v>
      </c>
      <c r="D18" t="s">
        <v>21</v>
      </c>
      <c r="E18" s="14" t="str">
        <f ca="1">IF(Tabla1[[#This Row],[Fechas]]=$D$2,"F","")</f>
        <v/>
      </c>
      <c r="F18">
        <v>17</v>
      </c>
      <c r="G18" s="4">
        <f>IF(IFERROR(VLOOKUP(WORKDAY(G17,1),Feriados!B:C,2,FALSE),"")="F",IF(IFERROR(VLOOKUP(WORKDAY(G17,2),Feriados!B:C,2,FALSE),"")="F",WORKDAY(G17,3),WORKDAY(G17,2)),WORKDAY(G17,1))</f>
        <v>45034</v>
      </c>
      <c r="H18" s="4" t="str">
        <f>IFERROR(VLOOKUP(Tabla1[[#This Row],[nro]],$A$8:$B$18,2,FALSE),"")</f>
        <v/>
      </c>
      <c r="I18" s="4" t="str">
        <f>IFERROR(VLOOKUP(Tabla1[[#This Row],[nro]],$A$8:$D$18,4,FALSE),"")</f>
        <v/>
      </c>
    </row>
    <row r="19" spans="1:9" x14ac:dyDescent="0.25">
      <c r="A19" s="4"/>
      <c r="D19" t="str">
        <f>IFERROR(VLOOKUP(A19,Feriados!$B$3:$C$22,2,FALSE),"")</f>
        <v/>
      </c>
      <c r="E19" s="14" t="str">
        <f ca="1">IF(Tabla1[[#This Row],[Fechas]]=$D$2,"F","")</f>
        <v/>
      </c>
      <c r="F19">
        <v>18</v>
      </c>
      <c r="G19" s="4">
        <f>IF(IFERROR(VLOOKUP(WORKDAY(G18,1),Feriados!B:C,2,FALSE),"")="F",IF(IFERROR(VLOOKUP(WORKDAY(G18,2),Feriados!B:C,2,FALSE),"")="F",WORKDAY(G18,3),WORKDAY(G18,2)),WORKDAY(G18,1))</f>
        <v>45035</v>
      </c>
      <c r="H19" s="4" t="str">
        <f>IFERROR(VLOOKUP(Tabla1[[#This Row],[nro]],$A$8:$B$18,2,FALSE),"")</f>
        <v/>
      </c>
      <c r="I19" s="4" t="str">
        <f>IFERROR(VLOOKUP(Tabla1[[#This Row],[nro]],$A$8:$D$18,4,FALSE),"")</f>
        <v/>
      </c>
    </row>
    <row r="20" spans="1:9" x14ac:dyDescent="0.25">
      <c r="A20" s="4"/>
      <c r="D20" t="str">
        <f>IFERROR(VLOOKUP(A20,Feriados!$B$3:$C$22,2,FALSE),"")</f>
        <v/>
      </c>
      <c r="E20" s="14" t="str">
        <f ca="1">IF(Tabla1[[#This Row],[Fechas]]=$D$2,"F","")</f>
        <v/>
      </c>
      <c r="F20">
        <v>19</v>
      </c>
      <c r="G20" s="4">
        <f>IF(IFERROR(VLOOKUP(WORKDAY(G19,1),Feriados!B:C,2,FALSE),"")="F",IF(IFERROR(VLOOKUP(WORKDAY(G19,2),Feriados!B:C,2,FALSE),"")="F",WORKDAY(G19,3),WORKDAY(G19,2)),WORKDAY(G19,1))</f>
        <v>45036</v>
      </c>
      <c r="H20" s="4" t="str">
        <f>IFERROR(VLOOKUP(Tabla1[[#This Row],[nro]],$A$8:$B$18,2,FALSE),"")</f>
        <v>Guia8</v>
      </c>
      <c r="I20" s="4" t="str">
        <f>IFERROR(VLOOKUP(Tabla1[[#This Row],[nro]],$A$8:$D$18,4,FALSE),"")</f>
        <v>Clase de Servicio</v>
      </c>
    </row>
    <row r="21" spans="1:9" x14ac:dyDescent="0.25">
      <c r="A21" s="4"/>
      <c r="D21" t="str">
        <f>IFERROR(VLOOKUP(A21,Feriados!$B$3:$C$22,2,FALSE),"")</f>
        <v/>
      </c>
      <c r="E21" s="14" t="str">
        <f ca="1">IF(Tabla1[[#This Row],[Fechas]]=$D$2,"F","")</f>
        <v/>
      </c>
      <c r="F21">
        <v>20</v>
      </c>
      <c r="G21" s="4">
        <f>IF(IFERROR(VLOOKUP(WORKDAY(G20,1),Feriados!B:C,2,FALSE),"")="F",IF(IFERROR(VLOOKUP(WORKDAY(G20,2),Feriados!B:C,2,FALSE),"")="F",WORKDAY(G20,3),WORKDAY(G20,2)),WORKDAY(G20,1))</f>
        <v>45037</v>
      </c>
      <c r="H21" s="4" t="str">
        <f>IFERROR(VLOOKUP(Tabla1[[#This Row],[nro]],$A$8:$B$18,2,FALSE),"")</f>
        <v/>
      </c>
      <c r="I21" s="4" t="str">
        <f>IFERROR(VLOOKUP(Tabla1[[#This Row],[nro]],$A$8:$D$18,4,FALSE),"")</f>
        <v/>
      </c>
    </row>
    <row r="22" spans="1:9" x14ac:dyDescent="0.25">
      <c r="E22" s="14" t="str">
        <f ca="1">IF(Tabla1[[#This Row],[Fechas]]=$D$2,"F","")</f>
        <v/>
      </c>
      <c r="F22">
        <v>21</v>
      </c>
      <c r="G22" s="4">
        <f>IF(IFERROR(VLOOKUP(WORKDAY(G21,1),Feriados!B:C,2,FALSE),"")="F",IF(IFERROR(VLOOKUP(WORKDAY(G21,2),Feriados!B:C,2,FALSE),"")="F",WORKDAY(G21,3),WORKDAY(G21,2)),WORKDAY(G21,1))</f>
        <v>45040</v>
      </c>
      <c r="H22" s="4" t="str">
        <f>IFERROR(VLOOKUP(Tabla1[[#This Row],[nro]],$A$8:$B$18,2,FALSE),"")</f>
        <v/>
      </c>
      <c r="I22" s="4" t="str">
        <f>IFERROR(VLOOKUP(Tabla1[[#This Row],[nro]],$A$8:$D$18,4,FALSE),"")</f>
        <v/>
      </c>
    </row>
    <row r="23" spans="1:9" x14ac:dyDescent="0.25">
      <c r="E23" s="14" t="str">
        <f ca="1">IF(Tabla1[[#This Row],[Fechas]]=$D$2,"F","")</f>
        <v/>
      </c>
      <c r="F23">
        <v>22</v>
      </c>
      <c r="G23" s="4">
        <f>IF(IFERROR(VLOOKUP(WORKDAY(G22,1),Feriados!B:C,2,FALSE),"")="F",IF(IFERROR(VLOOKUP(WORKDAY(G22,2),Feriados!B:C,2,FALSE),"")="F",WORKDAY(G22,3),WORKDAY(G22,2)),WORKDAY(G22,1))</f>
        <v>45041</v>
      </c>
      <c r="H23" s="4" t="str">
        <f>IFERROR(VLOOKUP(Tabla1[[#This Row],[nro]],$A$8:$B$18,2,FALSE),"")</f>
        <v/>
      </c>
      <c r="I23" s="4" t="str">
        <f>IFERROR(VLOOKUP(Tabla1[[#This Row],[nro]],$A$8:$D$18,4,FALSE),"")</f>
        <v/>
      </c>
    </row>
    <row r="24" spans="1:9" x14ac:dyDescent="0.25">
      <c r="E24" s="14" t="str">
        <f ca="1">IF(Tabla1[[#This Row],[Fechas]]=$D$2,"F","")</f>
        <v/>
      </c>
      <c r="F24">
        <v>23</v>
      </c>
      <c r="G24" s="4">
        <f>IF(IFERROR(VLOOKUP(WORKDAY(G23,1),Feriados!B:C,2,FALSE),"")="F",IF(IFERROR(VLOOKUP(WORKDAY(G23,2),Feriados!B:C,2,FALSE),"")="F",WORKDAY(G23,3),WORKDAY(G23,2)),WORKDAY(G23,1))</f>
        <v>45042</v>
      </c>
      <c r="H24" s="4" t="str">
        <f>IFERROR(VLOOKUP(Tabla1[[#This Row],[nro]],$A$8:$B$18,2,FALSE),"")</f>
        <v/>
      </c>
      <c r="I24" s="4" t="str">
        <f>IFERROR(VLOOKUP(Tabla1[[#This Row],[nro]],$A$8:$D$18,4,FALSE),"")</f>
        <v/>
      </c>
    </row>
    <row r="25" spans="1:9" x14ac:dyDescent="0.25">
      <c r="E25" s="14" t="str">
        <f ca="1">IF(Tabla1[[#This Row],[Fechas]]=$D$2,"F","")</f>
        <v/>
      </c>
      <c r="F25">
        <v>24</v>
      </c>
      <c r="G25" s="4">
        <f>IF(IFERROR(VLOOKUP(WORKDAY(G24,1),Feriados!B:C,2,FALSE),"")="F",IF(IFERROR(VLOOKUP(WORKDAY(G24,2),Feriados!B:C,2,FALSE),"")="F",WORKDAY(G24,3),WORKDAY(G24,2)),WORKDAY(G24,1))</f>
        <v>45043</v>
      </c>
      <c r="H25" s="4" t="str">
        <f>IFERROR(VLOOKUP(Tabla1[[#This Row],[nro]],$A$8:$B$18,2,FALSE),"")</f>
        <v/>
      </c>
      <c r="I25" s="4" t="str">
        <f>IFERROR(VLOOKUP(Tabla1[[#This Row],[nro]],$A$8:$D$18,4,FALSE),"")</f>
        <v/>
      </c>
    </row>
    <row r="26" spans="1:9" x14ac:dyDescent="0.25">
      <c r="E26" s="14" t="str">
        <f ca="1">IF(Tabla1[[#This Row],[Fechas]]=$D$2,"F","")</f>
        <v/>
      </c>
      <c r="F26">
        <v>25</v>
      </c>
      <c r="G26" s="4">
        <f>IF(IFERROR(VLOOKUP(WORKDAY(G25,1),Feriados!B:C,2,FALSE),"")="F",IF(IFERROR(VLOOKUP(WORKDAY(G25,2),Feriados!B:C,2,FALSE),"")="F",WORKDAY(G25,3),WORKDAY(G25,2)),WORKDAY(G25,1))</f>
        <v>45044</v>
      </c>
      <c r="H26" s="4" t="str">
        <f>IFERROR(VLOOKUP(Tabla1[[#This Row],[nro]],$A$8:$B$18,2,FALSE),"")</f>
        <v>Guia9</v>
      </c>
      <c r="I26" s="4" t="str">
        <f>IFERROR(VLOOKUP(Tabla1[[#This Row],[nro]],$A$8:$D$18,4,FALSE),"")</f>
        <v>Clase de Utilidad</v>
      </c>
    </row>
    <row r="27" spans="1:9" x14ac:dyDescent="0.25">
      <c r="E27" s="14" t="str">
        <f ca="1">IF(Tabla1[[#This Row],[Fechas]]=$D$2,"F","")</f>
        <v/>
      </c>
      <c r="F27">
        <v>26</v>
      </c>
      <c r="G27" s="4">
        <f>IF(IFERROR(VLOOKUP(WORKDAY(G26,1),Feriados!B:C,2,FALSE),"")="F",IF(IFERROR(VLOOKUP(WORKDAY(G26,2),Feriados!B:C,2,FALSE),"")="F",WORKDAY(G26,3),WORKDAY(G26,2)),WORKDAY(G26,1))</f>
        <v>45048</v>
      </c>
      <c r="H27" s="4" t="str">
        <f>IFERROR(VLOOKUP(Tabla1[[#This Row],[nro]],$A$8:$B$18,2,FALSE),"")</f>
        <v/>
      </c>
      <c r="I27" s="4" t="str">
        <f>IFERROR(VLOOKUP(Tabla1[[#This Row],[nro]],$A$8:$D$18,4,FALSE),"")</f>
        <v/>
      </c>
    </row>
    <row r="28" spans="1:9" x14ac:dyDescent="0.25">
      <c r="E28" s="14" t="str">
        <f ca="1">IF(Tabla1[[#This Row],[Fechas]]=$D$2,"F","")</f>
        <v/>
      </c>
      <c r="F28">
        <v>27</v>
      </c>
      <c r="G28" s="4">
        <f>IF(IFERROR(VLOOKUP(WORKDAY(G27,1),Feriados!B:C,2,FALSE),"")="F",IF(IFERROR(VLOOKUP(WORKDAY(G27,2),Feriados!B:C,2,FALSE),"")="F",WORKDAY(G27,3),WORKDAY(G27,2)),WORKDAY(G27,1))</f>
        <v>45049</v>
      </c>
      <c r="H28" s="4" t="str">
        <f>IFERROR(VLOOKUP(Tabla1[[#This Row],[nro]],$A$8:$B$18,2,FALSE),"")</f>
        <v/>
      </c>
      <c r="I28" s="4" t="str">
        <f>IFERROR(VLOOKUP(Tabla1[[#This Row],[nro]],$A$8:$D$18,4,FALSE),"")</f>
        <v/>
      </c>
    </row>
    <row r="29" spans="1:9" x14ac:dyDescent="0.25">
      <c r="E29" s="14" t="str">
        <f ca="1">IF(Tabla1[[#This Row],[Fechas]]=$D$2,"F","")</f>
        <v/>
      </c>
      <c r="F29">
        <v>28</v>
      </c>
      <c r="G29" s="4">
        <f>IF(IFERROR(VLOOKUP(WORKDAY(G28,1),Feriados!B:C,2,FALSE),"")="F",IF(IFERROR(VLOOKUP(WORKDAY(G28,2),Feriados!B:C,2,FALSE),"")="F",WORKDAY(G28,3),WORKDAY(G28,2)),WORKDAY(G28,1))</f>
        <v>45050</v>
      </c>
      <c r="H29" s="4" t="str">
        <f>IFERROR(VLOOKUP(Tabla1[[#This Row],[nro]],$A$8:$B$18,2,FALSE),"")</f>
        <v/>
      </c>
      <c r="I29" s="4" t="str">
        <f>IFERROR(VLOOKUP(Tabla1[[#This Row],[nro]],$A$8:$D$18,4,FALSE),"")</f>
        <v/>
      </c>
    </row>
    <row r="30" spans="1:9" x14ac:dyDescent="0.25">
      <c r="E30" s="14" t="str">
        <f ca="1">IF(Tabla1[[#This Row],[Fechas]]=$D$2,"F","")</f>
        <v/>
      </c>
      <c r="F30">
        <v>29</v>
      </c>
      <c r="G30" s="4">
        <f>IF(IFERROR(VLOOKUP(WORKDAY(G29,1),Feriados!B:C,2,FALSE),"")="F",IF(IFERROR(VLOOKUP(WORKDAY(G29,2),Feriados!B:C,2,FALSE),"")="F",WORKDAY(G29,3),WORKDAY(G29,2)),WORKDAY(G29,1))</f>
        <v>45051</v>
      </c>
      <c r="H30" s="4" t="str">
        <f>IFERROR(VLOOKUP(Tabla1[[#This Row],[nro]],$A$8:$B$18,2,FALSE),"")</f>
        <v/>
      </c>
      <c r="I30" s="4" t="str">
        <f>IFERROR(VLOOKUP(Tabla1[[#This Row],[nro]],$A$8:$D$18,4,FALSE),"")</f>
        <v/>
      </c>
    </row>
    <row r="31" spans="1:9" x14ac:dyDescent="0.25">
      <c r="E31" s="14" t="str">
        <f ca="1">IF(Tabla1[[#This Row],[Fechas]]=$D$2,"F","")</f>
        <v/>
      </c>
      <c r="F31">
        <v>30</v>
      </c>
      <c r="G31" s="4">
        <f>IF(IFERROR(VLOOKUP(WORKDAY(G30,1),Feriados!B:C,2,FALSE),"")="F",IF(IFERROR(VLOOKUP(WORKDAY(G30,2),Feriados!B:C,2,FALSE),"")="F",WORKDAY(G30,3),WORKDAY(G30,2)),WORKDAY(G30,1))</f>
        <v>45054</v>
      </c>
      <c r="H31" s="4" t="str">
        <f>IFERROR(VLOOKUP(Tabla1[[#This Row],[nro]],$A$8:$B$18,2,FALSE),"")</f>
        <v/>
      </c>
      <c r="I31" s="4" t="str">
        <f>IFERROR(VLOOKUP(Tabla1[[#This Row],[nro]],$A$8:$D$18,4,FALSE),"")</f>
        <v/>
      </c>
    </row>
    <row r="32" spans="1:9" x14ac:dyDescent="0.25">
      <c r="E32" s="14" t="str">
        <f ca="1">IF(Tabla1[[#This Row],[Fechas]]=$D$2,"F","")</f>
        <v/>
      </c>
      <c r="F32">
        <v>31</v>
      </c>
      <c r="G32" s="4">
        <f>IF(IFERROR(VLOOKUP(WORKDAY(G31,1),Feriados!B:C,2,FALSE),"")="F",IF(IFERROR(VLOOKUP(WORKDAY(G31,2),Feriados!B:C,2,FALSE),"")="F",WORKDAY(G31,3),WORKDAY(G31,2)),WORKDAY(G31,1))</f>
        <v>45055</v>
      </c>
      <c r="H32" s="4" t="str">
        <f>IFERROR(VLOOKUP(Tabla1[[#This Row],[nro]],$A$8:$B$18,2,FALSE),"")</f>
        <v/>
      </c>
      <c r="I32" s="4" t="str">
        <f>IFERROR(VLOOKUP(Tabla1[[#This Row],[nro]],$A$8:$D$18,4,FALSE),"")</f>
        <v/>
      </c>
    </row>
    <row r="33" spans="5:9" x14ac:dyDescent="0.25">
      <c r="E33" s="14" t="str">
        <f ca="1">IF(Tabla1[[#This Row],[Fechas]]=$D$2,"F","")</f>
        <v/>
      </c>
      <c r="F33">
        <v>32</v>
      </c>
      <c r="G33" s="4">
        <f>IF(IFERROR(VLOOKUP(WORKDAY(G32,1),Feriados!B:C,2,FALSE),"")="F",IF(IFERROR(VLOOKUP(WORKDAY(G32,2),Feriados!B:C,2,FALSE),"")="F",WORKDAY(G32,3),WORKDAY(G32,2)),WORKDAY(G32,1))</f>
        <v>45056</v>
      </c>
      <c r="H33" s="4" t="str">
        <f>IFERROR(VLOOKUP(Tabla1[[#This Row],[nro]],$A$8:$B$18,2,FALSE),"")</f>
        <v/>
      </c>
      <c r="I33" s="4" t="str">
        <f>IFERROR(VLOOKUP(Tabla1[[#This Row],[nro]],$A$8:$D$18,4,FALSE),"")</f>
        <v/>
      </c>
    </row>
    <row r="34" spans="5:9" x14ac:dyDescent="0.25">
      <c r="E34" s="14" t="str">
        <f ca="1">IF(Tabla1[[#This Row],[Fechas]]=$D$2,"F","")</f>
        <v/>
      </c>
      <c r="F34">
        <v>33</v>
      </c>
      <c r="G34" s="4">
        <f>IF(IFERROR(VLOOKUP(WORKDAY(G33,1),Feriados!B:C,2,FALSE),"")="F",IF(IFERROR(VLOOKUP(WORKDAY(G33,2),Feriados!B:C,2,FALSE),"")="F",WORKDAY(G33,3),WORKDAY(G33,2)),WORKDAY(G33,1))</f>
        <v>45057</v>
      </c>
      <c r="H34" s="4" t="str">
        <f>IFERROR(VLOOKUP(Tabla1[[#This Row],[nro]],$A$8:$B$18,2,FALSE),"")</f>
        <v>Ups</v>
      </c>
      <c r="I34" s="4" t="str">
        <f>IFERROR(VLOOKUP(Tabla1[[#This Row],[nro]],$A$8:$D$18,4,FALSE),"")</f>
        <v>INTEGRADOR</v>
      </c>
    </row>
    <row r="35" spans="5:9" x14ac:dyDescent="0.25">
      <c r="G35" s="4"/>
    </row>
    <row r="36" spans="5:9" x14ac:dyDescent="0.25">
      <c r="G36" s="4"/>
    </row>
  </sheetData>
  <sheetProtection sheet="1" objects="1" scenarios="1"/>
  <mergeCells count="1">
    <mergeCell ref="A2:A3"/>
  </mergeCells>
  <conditionalFormatting sqref="G2:G34">
    <cfRule type="expression" dxfId="4" priority="3">
      <formula>(G2=$D$2)</formula>
    </cfRule>
  </conditionalFormatting>
  <pageMargins left="0.7" right="0.7" top="0.75" bottom="0.75" header="0.3" footer="0.3"/>
  <pageSetup paperSize="9" orientation="portrait" r:id="rId1"/>
  <ignoredErrors>
    <ignoredError sqref="G2:G3 G4:G11 G12:G28 G29:G34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Feriados</vt:lpstr>
      <vt:lpstr>Calendario2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Clinica</cp:lastModifiedBy>
  <dcterms:created xsi:type="dcterms:W3CDTF">2023-03-30T21:10:56Z</dcterms:created>
  <dcterms:modified xsi:type="dcterms:W3CDTF">2023-04-12T19:49:40Z</dcterms:modified>
</cp:coreProperties>
</file>