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0_ncr:8100000_{38189591-58EF-47D3-8BC9-FF6542F759AF}" xr6:coauthVersionLast="34" xr6:coauthVersionMax="34" xr10:uidLastSave="{00000000-0000-0000-0000-000000000000}"/>
  <bookViews>
    <workbookView xWindow="0" yWindow="1220" windowWidth="21600" windowHeight="8860" xr2:uid="{00000000-000D-0000-FFFF-FFFF00000000}"/>
  </bookViews>
  <sheets>
    <sheet name="R" sheetId="1" r:id="rId1"/>
    <sheet name="Adj R" sheetId="2" r:id="rId2"/>
    <sheet name="CM" sheetId="3" r:id="rId3"/>
    <sheet name="EF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" i="4" l="1"/>
  <c r="AD7" i="4"/>
  <c r="AD8" i="4"/>
  <c r="AD9" i="4"/>
  <c r="AD10" i="4"/>
  <c r="AD11" i="4"/>
  <c r="AD12" i="4"/>
  <c r="AD13" i="4"/>
  <c r="AD14" i="4"/>
  <c r="AD15" i="4"/>
  <c r="AD5" i="4"/>
  <c r="AC6" i="4"/>
  <c r="AC7" i="4"/>
  <c r="AC8" i="4"/>
  <c r="AC9" i="4"/>
  <c r="AC10" i="4"/>
  <c r="AC11" i="4"/>
  <c r="AC12" i="4"/>
  <c r="AC13" i="4"/>
  <c r="AC14" i="4"/>
  <c r="AC15" i="4"/>
  <c r="AC5" i="4"/>
  <c r="AB6" i="4"/>
  <c r="AB7" i="4"/>
  <c r="AB8" i="4"/>
  <c r="AB9" i="4"/>
  <c r="AB10" i="4"/>
  <c r="AB11" i="4"/>
  <c r="AB12" i="4"/>
  <c r="AB13" i="4"/>
  <c r="AB14" i="4"/>
  <c r="AB15" i="4"/>
  <c r="AB5" i="4"/>
  <c r="AA6" i="4"/>
  <c r="AA7" i="4"/>
  <c r="AA8" i="4"/>
  <c r="AA9" i="4"/>
  <c r="AA10" i="4"/>
  <c r="AA11" i="4"/>
  <c r="AA12" i="4"/>
  <c r="AA13" i="4"/>
  <c r="AA14" i="4"/>
  <c r="AA15" i="4"/>
  <c r="AA5" i="4"/>
  <c r="Z15" i="4"/>
  <c r="Z14" i="4"/>
  <c r="Z13" i="4"/>
  <c r="Z12" i="4"/>
  <c r="Z11" i="4"/>
  <c r="Z10" i="4"/>
  <c r="Z9" i="4"/>
  <c r="Z8" i="4"/>
  <c r="Z7" i="4"/>
  <c r="Z6" i="4"/>
  <c r="Z5" i="4"/>
  <c r="Y5" i="4"/>
  <c r="P282" i="4"/>
  <c r="P281" i="4"/>
  <c r="P280" i="4"/>
  <c r="P279" i="4"/>
  <c r="P278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6" i="4"/>
  <c r="O5" i="4"/>
  <c r="K78" i="4"/>
  <c r="M78" i="4" s="1"/>
  <c r="L78" i="4"/>
  <c r="N78" i="4" s="1"/>
  <c r="K79" i="4"/>
  <c r="L79" i="4"/>
  <c r="M79" i="4"/>
  <c r="N79" i="4"/>
  <c r="K80" i="4"/>
  <c r="L80" i="4"/>
  <c r="M80" i="4"/>
  <c r="N80" i="4"/>
  <c r="K81" i="4"/>
  <c r="L81" i="4"/>
  <c r="M81" i="4"/>
  <c r="N81" i="4"/>
  <c r="K82" i="4"/>
  <c r="L82" i="4"/>
  <c r="M82" i="4"/>
  <c r="N82" i="4"/>
  <c r="K83" i="4"/>
  <c r="L83" i="4"/>
  <c r="M83" i="4"/>
  <c r="N83" i="4"/>
  <c r="K84" i="4"/>
  <c r="L84" i="4"/>
  <c r="M84" i="4"/>
  <c r="N84" i="4"/>
  <c r="K85" i="4"/>
  <c r="L85" i="4"/>
  <c r="M85" i="4"/>
  <c r="N85" i="4"/>
  <c r="K86" i="4"/>
  <c r="L86" i="4"/>
  <c r="M86" i="4"/>
  <c r="N86" i="4"/>
  <c r="K87" i="4"/>
  <c r="L87" i="4"/>
  <c r="M87" i="4"/>
  <c r="N87" i="4"/>
  <c r="K88" i="4"/>
  <c r="L88" i="4"/>
  <c r="M88" i="4"/>
  <c r="N88" i="4"/>
  <c r="K89" i="4"/>
  <c r="L89" i="4"/>
  <c r="M89" i="4"/>
  <c r="N89" i="4"/>
  <c r="K90" i="4"/>
  <c r="L90" i="4"/>
  <c r="M90" i="4"/>
  <c r="N90" i="4"/>
  <c r="K91" i="4"/>
  <c r="L91" i="4"/>
  <c r="M91" i="4"/>
  <c r="N91" i="4"/>
  <c r="K92" i="4"/>
  <c r="L92" i="4"/>
  <c r="M92" i="4"/>
  <c r="N92" i="4"/>
  <c r="K93" i="4"/>
  <c r="L93" i="4"/>
  <c r="M93" i="4"/>
  <c r="N93" i="4"/>
  <c r="K94" i="4"/>
  <c r="L94" i="4"/>
  <c r="M94" i="4"/>
  <c r="N94" i="4"/>
  <c r="K95" i="4"/>
  <c r="L95" i="4"/>
  <c r="M95" i="4"/>
  <c r="N95" i="4"/>
  <c r="K96" i="4"/>
  <c r="L96" i="4"/>
  <c r="M96" i="4"/>
  <c r="N96" i="4"/>
  <c r="K97" i="4"/>
  <c r="L97" i="4"/>
  <c r="M97" i="4"/>
  <c r="N97" i="4"/>
  <c r="K98" i="4"/>
  <c r="L98" i="4"/>
  <c r="M98" i="4"/>
  <c r="N98" i="4"/>
  <c r="K99" i="4"/>
  <c r="L99" i="4"/>
  <c r="M99" i="4"/>
  <c r="N99" i="4"/>
  <c r="K100" i="4"/>
  <c r="L100" i="4"/>
  <c r="M100" i="4"/>
  <c r="N100" i="4"/>
  <c r="K101" i="4"/>
  <c r="L101" i="4"/>
  <c r="M101" i="4"/>
  <c r="N101" i="4"/>
  <c r="K102" i="4"/>
  <c r="L102" i="4"/>
  <c r="M102" i="4"/>
  <c r="N102" i="4"/>
  <c r="K103" i="4"/>
  <c r="L103" i="4"/>
  <c r="M103" i="4"/>
  <c r="N103" i="4"/>
  <c r="K104" i="4"/>
  <c r="L104" i="4"/>
  <c r="M104" i="4"/>
  <c r="N104" i="4"/>
  <c r="K105" i="4"/>
  <c r="L105" i="4"/>
  <c r="M105" i="4"/>
  <c r="N105" i="4"/>
  <c r="K106" i="4"/>
  <c r="L106" i="4"/>
  <c r="M106" i="4"/>
  <c r="N106" i="4"/>
  <c r="K107" i="4"/>
  <c r="L107" i="4"/>
  <c r="M107" i="4"/>
  <c r="N107" i="4"/>
  <c r="K108" i="4"/>
  <c r="L108" i="4"/>
  <c r="M108" i="4"/>
  <c r="N108" i="4"/>
  <c r="K109" i="4"/>
  <c r="L109" i="4"/>
  <c r="M109" i="4"/>
  <c r="N109" i="4"/>
  <c r="K110" i="4"/>
  <c r="L110" i="4"/>
  <c r="M110" i="4"/>
  <c r="N110" i="4"/>
  <c r="K111" i="4"/>
  <c r="L111" i="4"/>
  <c r="M111" i="4"/>
  <c r="N111" i="4"/>
  <c r="K112" i="4"/>
  <c r="L112" i="4"/>
  <c r="M112" i="4"/>
  <c r="N112" i="4"/>
  <c r="K113" i="4"/>
  <c r="L113" i="4"/>
  <c r="M113" i="4"/>
  <c r="N113" i="4"/>
  <c r="K114" i="4"/>
  <c r="L114" i="4"/>
  <c r="M114" i="4"/>
  <c r="N114" i="4"/>
  <c r="K115" i="4"/>
  <c r="L115" i="4"/>
  <c r="M115" i="4"/>
  <c r="N115" i="4"/>
  <c r="K116" i="4"/>
  <c r="L116" i="4"/>
  <c r="M116" i="4"/>
  <c r="N116" i="4"/>
  <c r="K117" i="4"/>
  <c r="L117" i="4"/>
  <c r="M117" i="4"/>
  <c r="N117" i="4"/>
  <c r="K118" i="4"/>
  <c r="L118" i="4"/>
  <c r="M118" i="4"/>
  <c r="N118" i="4"/>
  <c r="K119" i="4"/>
  <c r="L119" i="4"/>
  <c r="M119" i="4"/>
  <c r="N119" i="4"/>
  <c r="K120" i="4"/>
  <c r="L120" i="4"/>
  <c r="M120" i="4"/>
  <c r="N120" i="4"/>
  <c r="K121" i="4"/>
  <c r="L121" i="4"/>
  <c r="M121" i="4"/>
  <c r="N121" i="4"/>
  <c r="K122" i="4"/>
  <c r="L122" i="4"/>
  <c r="M122" i="4"/>
  <c r="N122" i="4"/>
  <c r="K123" i="4"/>
  <c r="L123" i="4"/>
  <c r="M123" i="4"/>
  <c r="N123" i="4"/>
  <c r="K124" i="4"/>
  <c r="L124" i="4"/>
  <c r="M124" i="4"/>
  <c r="N124" i="4"/>
  <c r="K125" i="4"/>
  <c r="L125" i="4"/>
  <c r="M125" i="4"/>
  <c r="N125" i="4"/>
  <c r="K126" i="4"/>
  <c r="L126" i="4"/>
  <c r="M126" i="4"/>
  <c r="N126" i="4"/>
  <c r="K127" i="4"/>
  <c r="L127" i="4"/>
  <c r="M127" i="4"/>
  <c r="N127" i="4"/>
  <c r="K128" i="4"/>
  <c r="L128" i="4"/>
  <c r="M128" i="4"/>
  <c r="N128" i="4"/>
  <c r="K129" i="4"/>
  <c r="L129" i="4"/>
  <c r="M129" i="4"/>
  <c r="N129" i="4"/>
  <c r="K130" i="4"/>
  <c r="L130" i="4"/>
  <c r="M130" i="4"/>
  <c r="N130" i="4"/>
  <c r="K131" i="4"/>
  <c r="L131" i="4"/>
  <c r="M131" i="4"/>
  <c r="N131" i="4"/>
  <c r="K132" i="4"/>
  <c r="L132" i="4"/>
  <c r="M132" i="4"/>
  <c r="N132" i="4"/>
  <c r="K133" i="4"/>
  <c r="L133" i="4"/>
  <c r="M133" i="4"/>
  <c r="N133" i="4"/>
  <c r="K134" i="4"/>
  <c r="L134" i="4"/>
  <c r="M134" i="4"/>
  <c r="N134" i="4"/>
  <c r="K135" i="4"/>
  <c r="L135" i="4"/>
  <c r="M135" i="4"/>
  <c r="N135" i="4"/>
  <c r="K136" i="4"/>
  <c r="L136" i="4"/>
  <c r="M136" i="4"/>
  <c r="N136" i="4"/>
  <c r="K137" i="4"/>
  <c r="L137" i="4"/>
  <c r="M137" i="4"/>
  <c r="N137" i="4"/>
  <c r="K138" i="4"/>
  <c r="L138" i="4"/>
  <c r="M138" i="4"/>
  <c r="N138" i="4"/>
  <c r="K139" i="4"/>
  <c r="L139" i="4"/>
  <c r="M139" i="4"/>
  <c r="N139" i="4"/>
  <c r="K140" i="4"/>
  <c r="L140" i="4"/>
  <c r="M140" i="4"/>
  <c r="N140" i="4"/>
  <c r="K141" i="4"/>
  <c r="L141" i="4"/>
  <c r="M141" i="4"/>
  <c r="N141" i="4"/>
  <c r="K142" i="4"/>
  <c r="L142" i="4"/>
  <c r="M142" i="4"/>
  <c r="N142" i="4"/>
  <c r="K143" i="4"/>
  <c r="L143" i="4"/>
  <c r="M143" i="4"/>
  <c r="N143" i="4"/>
  <c r="K144" i="4"/>
  <c r="L144" i="4"/>
  <c r="M144" i="4"/>
  <c r="N144" i="4"/>
  <c r="K145" i="4"/>
  <c r="L145" i="4"/>
  <c r="M145" i="4"/>
  <c r="N145" i="4"/>
  <c r="K146" i="4"/>
  <c r="L146" i="4"/>
  <c r="M146" i="4"/>
  <c r="N146" i="4"/>
  <c r="K147" i="4"/>
  <c r="L147" i="4"/>
  <c r="M147" i="4"/>
  <c r="N147" i="4"/>
  <c r="K148" i="4"/>
  <c r="L148" i="4"/>
  <c r="M148" i="4"/>
  <c r="N148" i="4"/>
  <c r="K149" i="4"/>
  <c r="L149" i="4"/>
  <c r="M149" i="4"/>
  <c r="N149" i="4"/>
  <c r="K150" i="4"/>
  <c r="L150" i="4"/>
  <c r="M150" i="4"/>
  <c r="N150" i="4"/>
  <c r="K151" i="4"/>
  <c r="L151" i="4"/>
  <c r="M151" i="4"/>
  <c r="N151" i="4"/>
  <c r="K152" i="4"/>
  <c r="L152" i="4"/>
  <c r="M152" i="4"/>
  <c r="N152" i="4"/>
  <c r="K153" i="4"/>
  <c r="L153" i="4"/>
  <c r="M153" i="4"/>
  <c r="N153" i="4"/>
  <c r="K154" i="4"/>
  <c r="L154" i="4"/>
  <c r="M154" i="4"/>
  <c r="N154" i="4"/>
  <c r="K155" i="4"/>
  <c r="L155" i="4"/>
  <c r="M155" i="4"/>
  <c r="N155" i="4"/>
  <c r="K156" i="4"/>
  <c r="L156" i="4"/>
  <c r="M156" i="4"/>
  <c r="N156" i="4"/>
  <c r="K157" i="4"/>
  <c r="L157" i="4"/>
  <c r="M157" i="4"/>
  <c r="N157" i="4"/>
  <c r="K158" i="4"/>
  <c r="L158" i="4"/>
  <c r="M158" i="4"/>
  <c r="N158" i="4"/>
  <c r="K159" i="4"/>
  <c r="L159" i="4"/>
  <c r="M159" i="4"/>
  <c r="N159" i="4"/>
  <c r="K160" i="4"/>
  <c r="L160" i="4"/>
  <c r="M160" i="4"/>
  <c r="N160" i="4"/>
  <c r="K161" i="4"/>
  <c r="L161" i="4"/>
  <c r="M161" i="4"/>
  <c r="N161" i="4"/>
  <c r="K162" i="4"/>
  <c r="L162" i="4"/>
  <c r="M162" i="4"/>
  <c r="N162" i="4"/>
  <c r="K163" i="4"/>
  <c r="L163" i="4"/>
  <c r="M163" i="4"/>
  <c r="N163" i="4"/>
  <c r="K164" i="4"/>
  <c r="L164" i="4"/>
  <c r="M164" i="4"/>
  <c r="N164" i="4"/>
  <c r="K165" i="4"/>
  <c r="L165" i="4"/>
  <c r="M165" i="4"/>
  <c r="N165" i="4"/>
  <c r="K166" i="4"/>
  <c r="L166" i="4"/>
  <c r="M166" i="4"/>
  <c r="N166" i="4"/>
  <c r="K167" i="4"/>
  <c r="L167" i="4"/>
  <c r="M167" i="4"/>
  <c r="N167" i="4"/>
  <c r="K168" i="4"/>
  <c r="L168" i="4"/>
  <c r="M168" i="4"/>
  <c r="N168" i="4"/>
  <c r="K169" i="4"/>
  <c r="L169" i="4"/>
  <c r="M169" i="4"/>
  <c r="N169" i="4"/>
  <c r="K170" i="4"/>
  <c r="L170" i="4"/>
  <c r="M170" i="4"/>
  <c r="N170" i="4"/>
  <c r="K171" i="4"/>
  <c r="L171" i="4"/>
  <c r="M171" i="4"/>
  <c r="N171" i="4"/>
  <c r="K172" i="4"/>
  <c r="L172" i="4"/>
  <c r="M172" i="4"/>
  <c r="N172" i="4"/>
  <c r="K173" i="4"/>
  <c r="L173" i="4"/>
  <c r="M173" i="4"/>
  <c r="N173" i="4"/>
  <c r="K174" i="4"/>
  <c r="L174" i="4"/>
  <c r="M174" i="4"/>
  <c r="N174" i="4"/>
  <c r="K175" i="4"/>
  <c r="L175" i="4"/>
  <c r="M175" i="4"/>
  <c r="N175" i="4"/>
  <c r="K176" i="4"/>
  <c r="L176" i="4"/>
  <c r="M176" i="4"/>
  <c r="N176" i="4"/>
  <c r="K177" i="4"/>
  <c r="L177" i="4"/>
  <c r="M177" i="4"/>
  <c r="N177" i="4"/>
  <c r="K178" i="4"/>
  <c r="L178" i="4"/>
  <c r="M178" i="4"/>
  <c r="N178" i="4"/>
  <c r="K179" i="4"/>
  <c r="L179" i="4"/>
  <c r="M179" i="4"/>
  <c r="N179" i="4"/>
  <c r="K180" i="4"/>
  <c r="L180" i="4"/>
  <c r="M180" i="4"/>
  <c r="N180" i="4"/>
  <c r="K181" i="4"/>
  <c r="L181" i="4"/>
  <c r="M181" i="4"/>
  <c r="N181" i="4"/>
  <c r="K182" i="4"/>
  <c r="L182" i="4"/>
  <c r="M182" i="4"/>
  <c r="N182" i="4"/>
  <c r="K183" i="4"/>
  <c r="L183" i="4"/>
  <c r="M183" i="4"/>
  <c r="N183" i="4"/>
  <c r="K184" i="4"/>
  <c r="L184" i="4"/>
  <c r="M184" i="4"/>
  <c r="N184" i="4"/>
  <c r="K185" i="4"/>
  <c r="L185" i="4"/>
  <c r="M185" i="4"/>
  <c r="N185" i="4"/>
  <c r="K186" i="4"/>
  <c r="L186" i="4"/>
  <c r="M186" i="4"/>
  <c r="N186" i="4"/>
  <c r="K187" i="4"/>
  <c r="L187" i="4"/>
  <c r="M187" i="4"/>
  <c r="N187" i="4"/>
  <c r="K188" i="4"/>
  <c r="L188" i="4"/>
  <c r="M188" i="4"/>
  <c r="N188" i="4"/>
  <c r="K189" i="4"/>
  <c r="L189" i="4"/>
  <c r="M189" i="4"/>
  <c r="N189" i="4"/>
  <c r="K190" i="4"/>
  <c r="L190" i="4"/>
  <c r="M190" i="4"/>
  <c r="N190" i="4"/>
  <c r="K191" i="4"/>
  <c r="L191" i="4"/>
  <c r="M191" i="4"/>
  <c r="N191" i="4"/>
  <c r="K192" i="4"/>
  <c r="L192" i="4"/>
  <c r="M192" i="4"/>
  <c r="N192" i="4"/>
  <c r="K193" i="4"/>
  <c r="L193" i="4"/>
  <c r="M193" i="4"/>
  <c r="N193" i="4"/>
  <c r="K194" i="4"/>
  <c r="L194" i="4"/>
  <c r="M194" i="4"/>
  <c r="N194" i="4"/>
  <c r="K195" i="4"/>
  <c r="L195" i="4"/>
  <c r="M195" i="4"/>
  <c r="N195" i="4"/>
  <c r="K196" i="4"/>
  <c r="L196" i="4"/>
  <c r="M196" i="4"/>
  <c r="N196" i="4"/>
  <c r="K197" i="4"/>
  <c r="L197" i="4"/>
  <c r="M197" i="4"/>
  <c r="N197" i="4"/>
  <c r="K198" i="4"/>
  <c r="L198" i="4"/>
  <c r="M198" i="4"/>
  <c r="N198" i="4"/>
  <c r="K199" i="4"/>
  <c r="L199" i="4"/>
  <c r="M199" i="4"/>
  <c r="N199" i="4"/>
  <c r="K200" i="4"/>
  <c r="L200" i="4"/>
  <c r="M200" i="4"/>
  <c r="N200" i="4"/>
  <c r="K201" i="4"/>
  <c r="L201" i="4"/>
  <c r="M201" i="4"/>
  <c r="N201" i="4"/>
  <c r="K202" i="4"/>
  <c r="L202" i="4"/>
  <c r="M202" i="4"/>
  <c r="N202" i="4"/>
  <c r="K203" i="4"/>
  <c r="L203" i="4"/>
  <c r="M203" i="4"/>
  <c r="N203" i="4"/>
  <c r="K204" i="4"/>
  <c r="L204" i="4"/>
  <c r="M204" i="4"/>
  <c r="N204" i="4"/>
  <c r="K205" i="4"/>
  <c r="L205" i="4"/>
  <c r="M205" i="4"/>
  <c r="N205" i="4"/>
  <c r="K206" i="4"/>
  <c r="L206" i="4"/>
  <c r="M206" i="4"/>
  <c r="N206" i="4"/>
  <c r="K207" i="4"/>
  <c r="L207" i="4"/>
  <c r="M207" i="4"/>
  <c r="N207" i="4"/>
  <c r="K208" i="4"/>
  <c r="L208" i="4"/>
  <c r="M208" i="4"/>
  <c r="N208" i="4"/>
  <c r="K209" i="4"/>
  <c r="L209" i="4"/>
  <c r="M209" i="4"/>
  <c r="N209" i="4"/>
  <c r="K210" i="4"/>
  <c r="L210" i="4"/>
  <c r="M210" i="4"/>
  <c r="N210" i="4"/>
  <c r="K211" i="4"/>
  <c r="L211" i="4"/>
  <c r="M211" i="4"/>
  <c r="N211" i="4"/>
  <c r="K212" i="4"/>
  <c r="L212" i="4"/>
  <c r="M212" i="4"/>
  <c r="N212" i="4"/>
  <c r="K213" i="4"/>
  <c r="L213" i="4"/>
  <c r="M213" i="4"/>
  <c r="N213" i="4"/>
  <c r="K214" i="4"/>
  <c r="L214" i="4"/>
  <c r="M214" i="4"/>
  <c r="N214" i="4"/>
  <c r="K215" i="4"/>
  <c r="L215" i="4"/>
  <c r="M215" i="4"/>
  <c r="N215" i="4"/>
  <c r="K216" i="4"/>
  <c r="L216" i="4"/>
  <c r="M216" i="4"/>
  <c r="N216" i="4"/>
  <c r="K217" i="4"/>
  <c r="L217" i="4"/>
  <c r="M217" i="4"/>
  <c r="N217" i="4"/>
  <c r="K218" i="4"/>
  <c r="L218" i="4"/>
  <c r="M218" i="4"/>
  <c r="N218" i="4"/>
  <c r="K219" i="4"/>
  <c r="L219" i="4"/>
  <c r="M219" i="4"/>
  <c r="N219" i="4"/>
  <c r="K220" i="4"/>
  <c r="L220" i="4"/>
  <c r="M220" i="4"/>
  <c r="N220" i="4"/>
  <c r="K221" i="4"/>
  <c r="L221" i="4"/>
  <c r="M221" i="4"/>
  <c r="N221" i="4"/>
  <c r="K222" i="4"/>
  <c r="L222" i="4"/>
  <c r="M222" i="4"/>
  <c r="N222" i="4"/>
  <c r="K223" i="4"/>
  <c r="L223" i="4"/>
  <c r="M223" i="4"/>
  <c r="N223" i="4"/>
  <c r="K224" i="4"/>
  <c r="L224" i="4"/>
  <c r="M224" i="4"/>
  <c r="N224" i="4"/>
  <c r="K225" i="4"/>
  <c r="L225" i="4"/>
  <c r="M225" i="4"/>
  <c r="N225" i="4"/>
  <c r="K226" i="4"/>
  <c r="L226" i="4"/>
  <c r="M226" i="4"/>
  <c r="N226" i="4"/>
  <c r="K227" i="4"/>
  <c r="L227" i="4"/>
  <c r="M227" i="4"/>
  <c r="N227" i="4"/>
  <c r="K228" i="4"/>
  <c r="L228" i="4"/>
  <c r="M228" i="4"/>
  <c r="N228" i="4"/>
  <c r="K229" i="4"/>
  <c r="L229" i="4"/>
  <c r="M229" i="4"/>
  <c r="N229" i="4"/>
  <c r="K230" i="4"/>
  <c r="L230" i="4"/>
  <c r="M230" i="4"/>
  <c r="N230" i="4"/>
  <c r="K231" i="4"/>
  <c r="L231" i="4"/>
  <c r="M231" i="4"/>
  <c r="N231" i="4"/>
  <c r="K232" i="4"/>
  <c r="L232" i="4"/>
  <c r="M232" i="4"/>
  <c r="N232" i="4"/>
  <c r="K233" i="4"/>
  <c r="L233" i="4"/>
  <c r="M233" i="4"/>
  <c r="N233" i="4"/>
  <c r="K234" i="4"/>
  <c r="L234" i="4"/>
  <c r="M234" i="4"/>
  <c r="N234" i="4"/>
  <c r="K235" i="4"/>
  <c r="L235" i="4"/>
  <c r="M235" i="4"/>
  <c r="N235" i="4"/>
  <c r="K236" i="4"/>
  <c r="L236" i="4"/>
  <c r="M236" i="4"/>
  <c r="N236" i="4"/>
  <c r="K237" i="4"/>
  <c r="L237" i="4"/>
  <c r="M237" i="4"/>
  <c r="N237" i="4"/>
  <c r="K238" i="4"/>
  <c r="L238" i="4"/>
  <c r="M238" i="4"/>
  <c r="N238" i="4"/>
  <c r="K239" i="4"/>
  <c r="L239" i="4"/>
  <c r="M239" i="4"/>
  <c r="N239" i="4"/>
  <c r="K240" i="4"/>
  <c r="L240" i="4"/>
  <c r="M240" i="4"/>
  <c r="N240" i="4"/>
  <c r="K241" i="4"/>
  <c r="L241" i="4"/>
  <c r="M241" i="4"/>
  <c r="N241" i="4"/>
  <c r="K242" i="4"/>
  <c r="L242" i="4"/>
  <c r="M242" i="4"/>
  <c r="N242" i="4"/>
  <c r="K243" i="4"/>
  <c r="L243" i="4"/>
  <c r="M243" i="4"/>
  <c r="N243" i="4"/>
  <c r="K244" i="4"/>
  <c r="L244" i="4"/>
  <c r="M244" i="4"/>
  <c r="N244" i="4"/>
  <c r="K245" i="4"/>
  <c r="L245" i="4"/>
  <c r="M245" i="4"/>
  <c r="N245" i="4"/>
  <c r="K246" i="4"/>
  <c r="L246" i="4"/>
  <c r="M246" i="4"/>
  <c r="N246" i="4"/>
  <c r="K247" i="4"/>
  <c r="L247" i="4"/>
  <c r="M247" i="4"/>
  <c r="N247" i="4"/>
  <c r="K248" i="4"/>
  <c r="L248" i="4"/>
  <c r="M248" i="4"/>
  <c r="N248" i="4"/>
  <c r="K249" i="4"/>
  <c r="L249" i="4"/>
  <c r="M249" i="4"/>
  <c r="N249" i="4"/>
  <c r="K250" i="4"/>
  <c r="L250" i="4"/>
  <c r="M250" i="4"/>
  <c r="N250" i="4"/>
  <c r="K251" i="4"/>
  <c r="L251" i="4"/>
  <c r="M251" i="4"/>
  <c r="N251" i="4"/>
  <c r="K252" i="4"/>
  <c r="L252" i="4"/>
  <c r="M252" i="4"/>
  <c r="N252" i="4"/>
  <c r="K253" i="4"/>
  <c r="L253" i="4"/>
  <c r="M253" i="4"/>
  <c r="N253" i="4"/>
  <c r="K254" i="4"/>
  <c r="L254" i="4"/>
  <c r="M254" i="4"/>
  <c r="N254" i="4"/>
  <c r="K255" i="4"/>
  <c r="L255" i="4"/>
  <c r="M255" i="4"/>
  <c r="N255" i="4"/>
  <c r="K256" i="4"/>
  <c r="L256" i="4"/>
  <c r="M256" i="4"/>
  <c r="N256" i="4"/>
  <c r="K257" i="4"/>
  <c r="L257" i="4"/>
  <c r="M257" i="4"/>
  <c r="N257" i="4"/>
  <c r="K258" i="4"/>
  <c r="L258" i="4"/>
  <c r="M258" i="4"/>
  <c r="N258" i="4"/>
  <c r="K259" i="4"/>
  <c r="L259" i="4"/>
  <c r="M259" i="4"/>
  <c r="N259" i="4"/>
  <c r="K260" i="4"/>
  <c r="L260" i="4"/>
  <c r="M260" i="4"/>
  <c r="N260" i="4"/>
  <c r="K261" i="4"/>
  <c r="L261" i="4"/>
  <c r="M261" i="4"/>
  <c r="N261" i="4"/>
  <c r="K262" i="4"/>
  <c r="L262" i="4"/>
  <c r="M262" i="4"/>
  <c r="N262" i="4"/>
  <c r="K263" i="4"/>
  <c r="L263" i="4"/>
  <c r="M263" i="4"/>
  <c r="N263" i="4"/>
  <c r="K264" i="4"/>
  <c r="L264" i="4"/>
  <c r="M264" i="4"/>
  <c r="N264" i="4"/>
  <c r="K265" i="4"/>
  <c r="L265" i="4"/>
  <c r="M265" i="4"/>
  <c r="N265" i="4"/>
  <c r="K266" i="4"/>
  <c r="L266" i="4"/>
  <c r="M266" i="4"/>
  <c r="N266" i="4"/>
  <c r="K267" i="4"/>
  <c r="L267" i="4"/>
  <c r="M267" i="4"/>
  <c r="N267" i="4"/>
  <c r="K268" i="4"/>
  <c r="L268" i="4"/>
  <c r="M268" i="4"/>
  <c r="N268" i="4"/>
  <c r="K269" i="4"/>
  <c r="L269" i="4"/>
  <c r="M269" i="4"/>
  <c r="N269" i="4"/>
  <c r="K270" i="4"/>
  <c r="L270" i="4"/>
  <c r="M270" i="4"/>
  <c r="N270" i="4"/>
  <c r="K271" i="4"/>
  <c r="L271" i="4"/>
  <c r="M271" i="4"/>
  <c r="N271" i="4"/>
  <c r="K272" i="4"/>
  <c r="L272" i="4"/>
  <c r="M272" i="4"/>
  <c r="N272" i="4"/>
  <c r="K273" i="4"/>
  <c r="L273" i="4"/>
  <c r="M273" i="4"/>
  <c r="N273" i="4"/>
  <c r="K274" i="4"/>
  <c r="L274" i="4"/>
  <c r="M274" i="4"/>
  <c r="N274" i="4"/>
  <c r="K275" i="4"/>
  <c r="L275" i="4"/>
  <c r="M275" i="4"/>
  <c r="N275" i="4"/>
  <c r="K276" i="4"/>
  <c r="L276" i="4"/>
  <c r="M276" i="4"/>
  <c r="N276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5" i="4"/>
  <c r="S6" i="4"/>
  <c r="S7" i="4"/>
  <c r="S8" i="4"/>
  <c r="S9" i="4"/>
  <c r="S10" i="4"/>
  <c r="S11" i="4"/>
  <c r="S12" i="4"/>
  <c r="S13" i="4"/>
  <c r="S14" i="4"/>
  <c r="S15" i="4"/>
  <c r="R5" i="4"/>
  <c r="S5" i="4" s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6" i="1"/>
  <c r="L6" i="4"/>
  <c r="L7" i="4"/>
  <c r="L8" i="4"/>
  <c r="L9" i="4"/>
  <c r="N9" i="4" s="1"/>
  <c r="L10" i="4"/>
  <c r="L11" i="4"/>
  <c r="L12" i="4"/>
  <c r="L13" i="4"/>
  <c r="N13" i="4" s="1"/>
  <c r="L14" i="4"/>
  <c r="L15" i="4"/>
  <c r="L16" i="4"/>
  <c r="L17" i="4"/>
  <c r="N17" i="4" s="1"/>
  <c r="L18" i="4"/>
  <c r="L19" i="4"/>
  <c r="L20" i="4"/>
  <c r="L21" i="4"/>
  <c r="N21" i="4" s="1"/>
  <c r="L22" i="4"/>
  <c r="L23" i="4"/>
  <c r="L24" i="4"/>
  <c r="L25" i="4"/>
  <c r="N25" i="4" s="1"/>
  <c r="L26" i="4"/>
  <c r="L27" i="4"/>
  <c r="L28" i="4"/>
  <c r="L29" i="4"/>
  <c r="N29" i="4" s="1"/>
  <c r="L30" i="4"/>
  <c r="L31" i="4"/>
  <c r="L32" i="4"/>
  <c r="L33" i="4"/>
  <c r="N33" i="4" s="1"/>
  <c r="L34" i="4"/>
  <c r="L35" i="4"/>
  <c r="L36" i="4"/>
  <c r="L37" i="4"/>
  <c r="N37" i="4" s="1"/>
  <c r="L38" i="4"/>
  <c r="L39" i="4"/>
  <c r="L40" i="4"/>
  <c r="L41" i="4"/>
  <c r="N41" i="4" s="1"/>
  <c r="L42" i="4"/>
  <c r="L43" i="4"/>
  <c r="L44" i="4"/>
  <c r="L45" i="4"/>
  <c r="N45" i="4" s="1"/>
  <c r="L46" i="4"/>
  <c r="L47" i="4"/>
  <c r="L48" i="4"/>
  <c r="L49" i="4"/>
  <c r="N49" i="4" s="1"/>
  <c r="L50" i="4"/>
  <c r="L51" i="4"/>
  <c r="L52" i="4"/>
  <c r="L53" i="4"/>
  <c r="N53" i="4" s="1"/>
  <c r="L54" i="4"/>
  <c r="L55" i="4"/>
  <c r="L56" i="4"/>
  <c r="L57" i="4"/>
  <c r="N57" i="4" s="1"/>
  <c r="L58" i="4"/>
  <c r="L59" i="4"/>
  <c r="L60" i="4"/>
  <c r="L61" i="4"/>
  <c r="N61" i="4" s="1"/>
  <c r="L62" i="4"/>
  <c r="L63" i="4"/>
  <c r="L64" i="4"/>
  <c r="L65" i="4"/>
  <c r="N65" i="4" s="1"/>
  <c r="L66" i="4"/>
  <c r="L67" i="4"/>
  <c r="L68" i="4"/>
  <c r="L69" i="4"/>
  <c r="N69" i="4" s="1"/>
  <c r="L70" i="4"/>
  <c r="L71" i="4"/>
  <c r="L72" i="4"/>
  <c r="L73" i="4"/>
  <c r="N73" i="4" s="1"/>
  <c r="L74" i="4"/>
  <c r="L75" i="4"/>
  <c r="L76" i="4"/>
  <c r="L77" i="4"/>
  <c r="N77" i="4" s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M26" i="4" s="1"/>
  <c r="K27" i="4"/>
  <c r="K28" i="4"/>
  <c r="K29" i="4"/>
  <c r="K30" i="4"/>
  <c r="M30" i="4" s="1"/>
  <c r="K31" i="4"/>
  <c r="K32" i="4"/>
  <c r="K33" i="4"/>
  <c r="K34" i="4"/>
  <c r="M34" i="4" s="1"/>
  <c r="K35" i="4"/>
  <c r="K36" i="4"/>
  <c r="K37" i="4"/>
  <c r="K38" i="4"/>
  <c r="M38" i="4" s="1"/>
  <c r="K39" i="4"/>
  <c r="K40" i="4"/>
  <c r="K41" i="4"/>
  <c r="K42" i="4"/>
  <c r="M42" i="4" s="1"/>
  <c r="K43" i="4"/>
  <c r="K44" i="4"/>
  <c r="K45" i="4"/>
  <c r="K46" i="4"/>
  <c r="M46" i="4" s="1"/>
  <c r="K47" i="4"/>
  <c r="K48" i="4"/>
  <c r="K49" i="4"/>
  <c r="K50" i="4"/>
  <c r="M50" i="4" s="1"/>
  <c r="K51" i="4"/>
  <c r="K52" i="4"/>
  <c r="K53" i="4"/>
  <c r="K54" i="4"/>
  <c r="M54" i="4" s="1"/>
  <c r="K55" i="4"/>
  <c r="K56" i="4"/>
  <c r="K57" i="4"/>
  <c r="K58" i="4"/>
  <c r="M58" i="4" s="1"/>
  <c r="K59" i="4"/>
  <c r="K60" i="4"/>
  <c r="K61" i="4"/>
  <c r="K62" i="4"/>
  <c r="M62" i="4" s="1"/>
  <c r="K63" i="4"/>
  <c r="K64" i="4"/>
  <c r="K65" i="4"/>
  <c r="K66" i="4"/>
  <c r="M66" i="4" s="1"/>
  <c r="K67" i="4"/>
  <c r="K68" i="4"/>
  <c r="K69" i="4"/>
  <c r="K70" i="4"/>
  <c r="M70" i="4" s="1"/>
  <c r="K71" i="4"/>
  <c r="K72" i="4"/>
  <c r="K73" i="4"/>
  <c r="K74" i="4"/>
  <c r="M74" i="4" s="1"/>
  <c r="K75" i="4"/>
  <c r="K76" i="4"/>
  <c r="K77" i="4"/>
  <c r="L5" i="4"/>
  <c r="K5" i="4"/>
  <c r="J5" i="2"/>
  <c r="J6" i="2"/>
  <c r="S6" i="2" s="1"/>
  <c r="J7" i="2"/>
  <c r="J8" i="2"/>
  <c r="J9" i="2"/>
  <c r="S9" i="2" s="1"/>
  <c r="J10" i="2"/>
  <c r="S10" i="2" s="1"/>
  <c r="J11" i="2"/>
  <c r="J12" i="2"/>
  <c r="S12" i="2" s="1"/>
  <c r="J13" i="2"/>
  <c r="S13" i="2" s="1"/>
  <c r="J14" i="2"/>
  <c r="S14" i="2" s="1"/>
  <c r="J15" i="2"/>
  <c r="J16" i="2"/>
  <c r="S16" i="2" s="1"/>
  <c r="J17" i="2"/>
  <c r="S17" i="2" s="1"/>
  <c r="J18" i="2"/>
  <c r="S18" i="2" s="1"/>
  <c r="J19" i="2"/>
  <c r="J20" i="2"/>
  <c r="J21" i="2"/>
  <c r="S21" i="2" s="1"/>
  <c r="J22" i="2"/>
  <c r="S22" i="2" s="1"/>
  <c r="J23" i="2"/>
  <c r="J24" i="2"/>
  <c r="J25" i="2"/>
  <c r="S25" i="2" s="1"/>
  <c r="J26" i="2"/>
  <c r="S26" i="2" s="1"/>
  <c r="J27" i="2"/>
  <c r="J28" i="2"/>
  <c r="J29" i="2"/>
  <c r="S29" i="2" s="1"/>
  <c r="J30" i="2"/>
  <c r="S30" i="2" s="1"/>
  <c r="J31" i="2"/>
  <c r="J32" i="2"/>
  <c r="J33" i="2"/>
  <c r="S33" i="2" s="1"/>
  <c r="J34" i="2"/>
  <c r="S34" i="2" s="1"/>
  <c r="J35" i="2"/>
  <c r="J36" i="2"/>
  <c r="J37" i="2"/>
  <c r="S37" i="2" s="1"/>
  <c r="J38" i="2"/>
  <c r="S38" i="2" s="1"/>
  <c r="J39" i="2"/>
  <c r="J40" i="2"/>
  <c r="J41" i="2"/>
  <c r="S41" i="2" s="1"/>
  <c r="J42" i="2"/>
  <c r="S42" i="2" s="1"/>
  <c r="J43" i="2"/>
  <c r="J44" i="2"/>
  <c r="J45" i="2"/>
  <c r="S45" i="2" s="1"/>
  <c r="J46" i="2"/>
  <c r="S46" i="2" s="1"/>
  <c r="J47" i="2"/>
  <c r="J48" i="2"/>
  <c r="J49" i="2"/>
  <c r="S49" i="2" s="1"/>
  <c r="J50" i="2"/>
  <c r="S50" i="2" s="1"/>
  <c r="J51" i="2"/>
  <c r="J52" i="2"/>
  <c r="J53" i="2"/>
  <c r="S53" i="2" s="1"/>
  <c r="J54" i="2"/>
  <c r="S54" i="2" s="1"/>
  <c r="J55" i="2"/>
  <c r="J56" i="2"/>
  <c r="J57" i="2"/>
  <c r="S57" i="2" s="1"/>
  <c r="J58" i="2"/>
  <c r="S58" i="2" s="1"/>
  <c r="J59" i="2"/>
  <c r="J60" i="2"/>
  <c r="J61" i="2"/>
  <c r="S61" i="2" s="1"/>
  <c r="J62" i="2"/>
  <c r="S62" i="2" s="1"/>
  <c r="J63" i="2"/>
  <c r="J64" i="2"/>
  <c r="J65" i="2"/>
  <c r="S65" i="2" s="1"/>
  <c r="J66" i="2"/>
  <c r="S66" i="2" s="1"/>
  <c r="J67" i="2"/>
  <c r="J68" i="2"/>
  <c r="J69" i="2"/>
  <c r="S69" i="2" s="1"/>
  <c r="J70" i="2"/>
  <c r="S70" i="2" s="1"/>
  <c r="J71" i="2"/>
  <c r="J72" i="2"/>
  <c r="J73" i="2"/>
  <c r="S73" i="2" s="1"/>
  <c r="J74" i="2"/>
  <c r="S74" i="2" s="1"/>
  <c r="J75" i="2"/>
  <c r="J76" i="2"/>
  <c r="S76" i="2" s="1"/>
  <c r="I5" i="2"/>
  <c r="I6" i="2"/>
  <c r="R6" i="2" s="1"/>
  <c r="I7" i="2"/>
  <c r="I8" i="2"/>
  <c r="I9" i="2"/>
  <c r="R9" i="2" s="1"/>
  <c r="I10" i="2"/>
  <c r="R10" i="2" s="1"/>
  <c r="I11" i="2"/>
  <c r="I12" i="2"/>
  <c r="I13" i="2"/>
  <c r="R13" i="2" s="1"/>
  <c r="I14" i="2"/>
  <c r="R14" i="2" s="1"/>
  <c r="I15" i="2"/>
  <c r="I16" i="2"/>
  <c r="I17" i="2"/>
  <c r="R17" i="2" s="1"/>
  <c r="I18" i="2"/>
  <c r="R18" i="2" s="1"/>
  <c r="I19" i="2"/>
  <c r="I20" i="2"/>
  <c r="R20" i="2" s="1"/>
  <c r="I21" i="2"/>
  <c r="R21" i="2" s="1"/>
  <c r="I22" i="2"/>
  <c r="R22" i="2" s="1"/>
  <c r="I23" i="2"/>
  <c r="I24" i="2"/>
  <c r="R24" i="2" s="1"/>
  <c r="I25" i="2"/>
  <c r="R25" i="2" s="1"/>
  <c r="I26" i="2"/>
  <c r="R26" i="2" s="1"/>
  <c r="I27" i="2"/>
  <c r="I28" i="2"/>
  <c r="I29" i="2"/>
  <c r="R29" i="2" s="1"/>
  <c r="I30" i="2"/>
  <c r="R30" i="2" s="1"/>
  <c r="I31" i="2"/>
  <c r="I32" i="2"/>
  <c r="I33" i="2"/>
  <c r="R33" i="2" s="1"/>
  <c r="I34" i="2"/>
  <c r="R34" i="2" s="1"/>
  <c r="I35" i="2"/>
  <c r="I36" i="2"/>
  <c r="I37" i="2"/>
  <c r="R37" i="2" s="1"/>
  <c r="I38" i="2"/>
  <c r="R38" i="2" s="1"/>
  <c r="I39" i="2"/>
  <c r="I40" i="2"/>
  <c r="I41" i="2"/>
  <c r="R41" i="2" s="1"/>
  <c r="I42" i="2"/>
  <c r="R42" i="2" s="1"/>
  <c r="I43" i="2"/>
  <c r="I44" i="2"/>
  <c r="I45" i="2"/>
  <c r="R45" i="2" s="1"/>
  <c r="I46" i="2"/>
  <c r="R46" i="2" s="1"/>
  <c r="I47" i="2"/>
  <c r="I48" i="2"/>
  <c r="I49" i="2"/>
  <c r="R49" i="2" s="1"/>
  <c r="I50" i="2"/>
  <c r="R50" i="2" s="1"/>
  <c r="I51" i="2"/>
  <c r="I52" i="2"/>
  <c r="I53" i="2"/>
  <c r="R53" i="2" s="1"/>
  <c r="I54" i="2"/>
  <c r="R54" i="2" s="1"/>
  <c r="I55" i="2"/>
  <c r="I56" i="2"/>
  <c r="I57" i="2"/>
  <c r="R57" i="2" s="1"/>
  <c r="I58" i="2"/>
  <c r="R58" i="2" s="1"/>
  <c r="I59" i="2"/>
  <c r="I60" i="2"/>
  <c r="I61" i="2"/>
  <c r="R61" i="2" s="1"/>
  <c r="I62" i="2"/>
  <c r="R62" i="2" s="1"/>
  <c r="I63" i="2"/>
  <c r="I64" i="2"/>
  <c r="I65" i="2"/>
  <c r="R65" i="2" s="1"/>
  <c r="I66" i="2"/>
  <c r="R66" i="2" s="1"/>
  <c r="I67" i="2"/>
  <c r="I68" i="2"/>
  <c r="I69" i="2"/>
  <c r="R69" i="2" s="1"/>
  <c r="I70" i="2"/>
  <c r="R70" i="2" s="1"/>
  <c r="I71" i="2"/>
  <c r="I72" i="2"/>
  <c r="I73" i="2"/>
  <c r="R73" i="2" s="1"/>
  <c r="I74" i="2"/>
  <c r="R74" i="2" s="1"/>
  <c r="I75" i="2"/>
  <c r="I76" i="2"/>
  <c r="H5" i="2"/>
  <c r="H6" i="2"/>
  <c r="Q6" i="2" s="1"/>
  <c r="H7" i="2"/>
  <c r="H8" i="2"/>
  <c r="H9" i="2"/>
  <c r="Q9" i="2" s="1"/>
  <c r="H10" i="2"/>
  <c r="Q10" i="2" s="1"/>
  <c r="H11" i="2"/>
  <c r="H12" i="2"/>
  <c r="H13" i="2"/>
  <c r="Q13" i="2" s="1"/>
  <c r="H14" i="2"/>
  <c r="Q14" i="2" s="1"/>
  <c r="H15" i="2"/>
  <c r="H16" i="2"/>
  <c r="H17" i="2"/>
  <c r="Q17" i="2" s="1"/>
  <c r="H18" i="2"/>
  <c r="Q18" i="2" s="1"/>
  <c r="H19" i="2"/>
  <c r="H20" i="2"/>
  <c r="H21" i="2"/>
  <c r="Q21" i="2" s="1"/>
  <c r="H22" i="2"/>
  <c r="Q22" i="2" s="1"/>
  <c r="H23" i="2"/>
  <c r="H24" i="2"/>
  <c r="H25" i="2"/>
  <c r="Q25" i="2" s="1"/>
  <c r="H26" i="2"/>
  <c r="Q26" i="2" s="1"/>
  <c r="H27" i="2"/>
  <c r="H28" i="2"/>
  <c r="Q28" i="2" s="1"/>
  <c r="H29" i="2"/>
  <c r="Q29" i="2" s="1"/>
  <c r="H30" i="2"/>
  <c r="Q30" i="2" s="1"/>
  <c r="H31" i="2"/>
  <c r="H32" i="2"/>
  <c r="Q32" i="2" s="1"/>
  <c r="H33" i="2"/>
  <c r="Q33" i="2" s="1"/>
  <c r="H34" i="2"/>
  <c r="Q34" i="2" s="1"/>
  <c r="H35" i="2"/>
  <c r="H36" i="2"/>
  <c r="H37" i="2"/>
  <c r="Q37" i="2" s="1"/>
  <c r="H38" i="2"/>
  <c r="Q38" i="2" s="1"/>
  <c r="H39" i="2"/>
  <c r="H40" i="2"/>
  <c r="H41" i="2"/>
  <c r="Q41" i="2" s="1"/>
  <c r="H42" i="2"/>
  <c r="Q42" i="2" s="1"/>
  <c r="H43" i="2"/>
  <c r="H44" i="2"/>
  <c r="H45" i="2"/>
  <c r="Q45" i="2" s="1"/>
  <c r="H46" i="2"/>
  <c r="Q46" i="2" s="1"/>
  <c r="H47" i="2"/>
  <c r="H48" i="2"/>
  <c r="H49" i="2"/>
  <c r="Q49" i="2" s="1"/>
  <c r="H50" i="2"/>
  <c r="Q50" i="2" s="1"/>
  <c r="H51" i="2"/>
  <c r="H52" i="2"/>
  <c r="H53" i="2"/>
  <c r="Q53" i="2" s="1"/>
  <c r="H54" i="2"/>
  <c r="Q54" i="2" s="1"/>
  <c r="H55" i="2"/>
  <c r="H56" i="2"/>
  <c r="H57" i="2"/>
  <c r="Q57" i="2" s="1"/>
  <c r="H58" i="2"/>
  <c r="Q58" i="2" s="1"/>
  <c r="H59" i="2"/>
  <c r="H60" i="2"/>
  <c r="H61" i="2"/>
  <c r="Q61" i="2" s="1"/>
  <c r="H62" i="2"/>
  <c r="Q62" i="2" s="1"/>
  <c r="H63" i="2"/>
  <c r="H64" i="2"/>
  <c r="H65" i="2"/>
  <c r="Q65" i="2" s="1"/>
  <c r="H66" i="2"/>
  <c r="Q66" i="2" s="1"/>
  <c r="H67" i="2"/>
  <c r="H68" i="2"/>
  <c r="H69" i="2"/>
  <c r="Q69" i="2" s="1"/>
  <c r="H70" i="2"/>
  <c r="Q70" i="2" s="1"/>
  <c r="H71" i="2"/>
  <c r="H72" i="2"/>
  <c r="H73" i="2"/>
  <c r="Q73" i="2" s="1"/>
  <c r="H74" i="2"/>
  <c r="Q74" i="2" s="1"/>
  <c r="H75" i="2"/>
  <c r="H76" i="2"/>
  <c r="G5" i="2"/>
  <c r="G6" i="2"/>
  <c r="P6" i="2" s="1"/>
  <c r="G7" i="2"/>
  <c r="G8" i="2"/>
  <c r="G9" i="2"/>
  <c r="P9" i="2" s="1"/>
  <c r="G10" i="2"/>
  <c r="P10" i="2" s="1"/>
  <c r="G11" i="2"/>
  <c r="G12" i="2"/>
  <c r="G13" i="2"/>
  <c r="P13" i="2" s="1"/>
  <c r="G14" i="2"/>
  <c r="P14" i="2" s="1"/>
  <c r="G15" i="2"/>
  <c r="G16" i="2"/>
  <c r="G17" i="2"/>
  <c r="P17" i="2" s="1"/>
  <c r="G18" i="2"/>
  <c r="P18" i="2" s="1"/>
  <c r="G19" i="2"/>
  <c r="G20" i="2"/>
  <c r="G21" i="2"/>
  <c r="P21" i="2" s="1"/>
  <c r="G22" i="2"/>
  <c r="P22" i="2" s="1"/>
  <c r="G23" i="2"/>
  <c r="G24" i="2"/>
  <c r="G25" i="2"/>
  <c r="P25" i="2" s="1"/>
  <c r="G26" i="2"/>
  <c r="P26" i="2" s="1"/>
  <c r="G27" i="2"/>
  <c r="G28" i="2"/>
  <c r="G29" i="2"/>
  <c r="P29" i="2" s="1"/>
  <c r="G30" i="2"/>
  <c r="P30" i="2" s="1"/>
  <c r="G31" i="2"/>
  <c r="G32" i="2"/>
  <c r="G33" i="2"/>
  <c r="P33" i="2" s="1"/>
  <c r="G34" i="2"/>
  <c r="P34" i="2" s="1"/>
  <c r="G35" i="2"/>
  <c r="G36" i="2"/>
  <c r="P36" i="2" s="1"/>
  <c r="G37" i="2"/>
  <c r="P37" i="2" s="1"/>
  <c r="G38" i="2"/>
  <c r="P38" i="2" s="1"/>
  <c r="G39" i="2"/>
  <c r="G40" i="2"/>
  <c r="P40" i="2" s="1"/>
  <c r="G41" i="2"/>
  <c r="P41" i="2" s="1"/>
  <c r="G42" i="2"/>
  <c r="P42" i="2" s="1"/>
  <c r="G43" i="2"/>
  <c r="G44" i="2"/>
  <c r="G45" i="2"/>
  <c r="P45" i="2" s="1"/>
  <c r="G46" i="2"/>
  <c r="P46" i="2" s="1"/>
  <c r="G47" i="2"/>
  <c r="G48" i="2"/>
  <c r="G49" i="2"/>
  <c r="P49" i="2" s="1"/>
  <c r="G50" i="2"/>
  <c r="P50" i="2" s="1"/>
  <c r="G51" i="2"/>
  <c r="G52" i="2"/>
  <c r="G53" i="2"/>
  <c r="P53" i="2" s="1"/>
  <c r="G54" i="2"/>
  <c r="P54" i="2" s="1"/>
  <c r="G55" i="2"/>
  <c r="G56" i="2"/>
  <c r="G57" i="2"/>
  <c r="P57" i="2" s="1"/>
  <c r="G58" i="2"/>
  <c r="P58" i="2" s="1"/>
  <c r="G59" i="2"/>
  <c r="G60" i="2"/>
  <c r="G61" i="2"/>
  <c r="P61" i="2" s="1"/>
  <c r="G62" i="2"/>
  <c r="P62" i="2" s="1"/>
  <c r="G63" i="2"/>
  <c r="G64" i="2"/>
  <c r="G65" i="2"/>
  <c r="P65" i="2" s="1"/>
  <c r="G66" i="2"/>
  <c r="P66" i="2" s="1"/>
  <c r="G67" i="2"/>
  <c r="G68" i="2"/>
  <c r="G69" i="2"/>
  <c r="P69" i="2" s="1"/>
  <c r="G70" i="2"/>
  <c r="P70" i="2" s="1"/>
  <c r="G71" i="2"/>
  <c r="G72" i="2"/>
  <c r="G73" i="2"/>
  <c r="P73" i="2" s="1"/>
  <c r="G74" i="2"/>
  <c r="P74" i="2" s="1"/>
  <c r="G75" i="2"/>
  <c r="G76" i="2"/>
  <c r="F5" i="2"/>
  <c r="F6" i="2"/>
  <c r="O6" i="2" s="1"/>
  <c r="F7" i="2"/>
  <c r="F8" i="2"/>
  <c r="F9" i="2"/>
  <c r="O9" i="2" s="1"/>
  <c r="F10" i="2"/>
  <c r="O10" i="2" s="1"/>
  <c r="F11" i="2"/>
  <c r="F12" i="2"/>
  <c r="F13" i="2"/>
  <c r="O13" i="2" s="1"/>
  <c r="F14" i="2"/>
  <c r="O14" i="2" s="1"/>
  <c r="F15" i="2"/>
  <c r="F16" i="2"/>
  <c r="F17" i="2"/>
  <c r="O17" i="2" s="1"/>
  <c r="F18" i="2"/>
  <c r="O18" i="2" s="1"/>
  <c r="F19" i="2"/>
  <c r="F20" i="2"/>
  <c r="F21" i="2"/>
  <c r="O21" i="2" s="1"/>
  <c r="F22" i="2"/>
  <c r="O22" i="2" s="1"/>
  <c r="F23" i="2"/>
  <c r="F24" i="2"/>
  <c r="F25" i="2"/>
  <c r="O25" i="2" s="1"/>
  <c r="F26" i="2"/>
  <c r="O26" i="2" s="1"/>
  <c r="F27" i="2"/>
  <c r="F28" i="2"/>
  <c r="F29" i="2"/>
  <c r="O29" i="2" s="1"/>
  <c r="F30" i="2"/>
  <c r="O30" i="2" s="1"/>
  <c r="F31" i="2"/>
  <c r="F32" i="2"/>
  <c r="F33" i="2"/>
  <c r="O33" i="2" s="1"/>
  <c r="F34" i="2"/>
  <c r="O34" i="2" s="1"/>
  <c r="F35" i="2"/>
  <c r="F36" i="2"/>
  <c r="F37" i="2"/>
  <c r="O37" i="2" s="1"/>
  <c r="F38" i="2"/>
  <c r="O38" i="2" s="1"/>
  <c r="F39" i="2"/>
  <c r="F40" i="2"/>
  <c r="F41" i="2"/>
  <c r="O41" i="2" s="1"/>
  <c r="F42" i="2"/>
  <c r="O42" i="2" s="1"/>
  <c r="F43" i="2"/>
  <c r="F44" i="2"/>
  <c r="O44" i="2" s="1"/>
  <c r="F45" i="2"/>
  <c r="O45" i="2" s="1"/>
  <c r="F46" i="2"/>
  <c r="O46" i="2" s="1"/>
  <c r="F47" i="2"/>
  <c r="F48" i="2"/>
  <c r="O48" i="2" s="1"/>
  <c r="F49" i="2"/>
  <c r="O49" i="2" s="1"/>
  <c r="F50" i="2"/>
  <c r="O50" i="2" s="1"/>
  <c r="F51" i="2"/>
  <c r="F52" i="2"/>
  <c r="F53" i="2"/>
  <c r="O53" i="2" s="1"/>
  <c r="F54" i="2"/>
  <c r="O54" i="2" s="1"/>
  <c r="F55" i="2"/>
  <c r="F56" i="2"/>
  <c r="F57" i="2"/>
  <c r="O57" i="2" s="1"/>
  <c r="F58" i="2"/>
  <c r="O58" i="2" s="1"/>
  <c r="F59" i="2"/>
  <c r="F60" i="2"/>
  <c r="F61" i="2"/>
  <c r="O61" i="2" s="1"/>
  <c r="F62" i="2"/>
  <c r="O62" i="2" s="1"/>
  <c r="F63" i="2"/>
  <c r="F64" i="2"/>
  <c r="F65" i="2"/>
  <c r="O65" i="2" s="1"/>
  <c r="F66" i="2"/>
  <c r="O66" i="2" s="1"/>
  <c r="F67" i="2"/>
  <c r="F68" i="2"/>
  <c r="F69" i="2"/>
  <c r="O69" i="2" s="1"/>
  <c r="F70" i="2"/>
  <c r="O70" i="2" s="1"/>
  <c r="F71" i="2"/>
  <c r="F72" i="2"/>
  <c r="F73" i="2"/>
  <c r="O73" i="2" s="1"/>
  <c r="F74" i="2"/>
  <c r="O74" i="2" s="1"/>
  <c r="F75" i="2"/>
  <c r="F76" i="2"/>
  <c r="E5" i="2"/>
  <c r="E6" i="2"/>
  <c r="N6" i="2" s="1"/>
  <c r="E7" i="2"/>
  <c r="E8" i="2"/>
  <c r="E9" i="2"/>
  <c r="N9" i="2" s="1"/>
  <c r="E10" i="2"/>
  <c r="N10" i="2" s="1"/>
  <c r="E11" i="2"/>
  <c r="E12" i="2"/>
  <c r="E13" i="2"/>
  <c r="N13" i="2" s="1"/>
  <c r="E14" i="2"/>
  <c r="N14" i="2" s="1"/>
  <c r="E15" i="2"/>
  <c r="E16" i="2"/>
  <c r="E17" i="2"/>
  <c r="N17" i="2" s="1"/>
  <c r="E18" i="2"/>
  <c r="N18" i="2" s="1"/>
  <c r="E19" i="2"/>
  <c r="E20" i="2"/>
  <c r="E21" i="2"/>
  <c r="N21" i="2" s="1"/>
  <c r="E22" i="2"/>
  <c r="N22" i="2" s="1"/>
  <c r="E23" i="2"/>
  <c r="E24" i="2"/>
  <c r="E25" i="2"/>
  <c r="N25" i="2" s="1"/>
  <c r="E26" i="2"/>
  <c r="N26" i="2" s="1"/>
  <c r="E27" i="2"/>
  <c r="E28" i="2"/>
  <c r="E29" i="2"/>
  <c r="N29" i="2" s="1"/>
  <c r="E30" i="2"/>
  <c r="N30" i="2" s="1"/>
  <c r="E31" i="2"/>
  <c r="E32" i="2"/>
  <c r="E33" i="2"/>
  <c r="N33" i="2" s="1"/>
  <c r="E34" i="2"/>
  <c r="N34" i="2" s="1"/>
  <c r="E35" i="2"/>
  <c r="E36" i="2"/>
  <c r="E37" i="2"/>
  <c r="N37" i="2" s="1"/>
  <c r="E38" i="2"/>
  <c r="N38" i="2" s="1"/>
  <c r="E39" i="2"/>
  <c r="E40" i="2"/>
  <c r="E41" i="2"/>
  <c r="N41" i="2" s="1"/>
  <c r="E42" i="2"/>
  <c r="N42" i="2" s="1"/>
  <c r="E43" i="2"/>
  <c r="E44" i="2"/>
  <c r="E45" i="2"/>
  <c r="N45" i="2" s="1"/>
  <c r="E46" i="2"/>
  <c r="N46" i="2" s="1"/>
  <c r="E47" i="2"/>
  <c r="E48" i="2"/>
  <c r="E49" i="2"/>
  <c r="N49" i="2" s="1"/>
  <c r="E50" i="2"/>
  <c r="N50" i="2" s="1"/>
  <c r="E51" i="2"/>
  <c r="E52" i="2"/>
  <c r="E53" i="2"/>
  <c r="N53" i="2" s="1"/>
  <c r="E54" i="2"/>
  <c r="N54" i="2" s="1"/>
  <c r="E55" i="2"/>
  <c r="E56" i="2"/>
  <c r="E57" i="2"/>
  <c r="N57" i="2" s="1"/>
  <c r="E58" i="2"/>
  <c r="N58" i="2" s="1"/>
  <c r="E59" i="2"/>
  <c r="E60" i="2"/>
  <c r="E61" i="2"/>
  <c r="N61" i="2" s="1"/>
  <c r="E62" i="2"/>
  <c r="N62" i="2" s="1"/>
  <c r="E63" i="2"/>
  <c r="E64" i="2"/>
  <c r="E65" i="2"/>
  <c r="E66" i="2"/>
  <c r="N66" i="2" s="1"/>
  <c r="E67" i="2"/>
  <c r="E68" i="2"/>
  <c r="E69" i="2"/>
  <c r="E70" i="2"/>
  <c r="N70" i="2" s="1"/>
  <c r="E71" i="2"/>
  <c r="E72" i="2"/>
  <c r="E73" i="2"/>
  <c r="E74" i="2"/>
  <c r="N74" i="2" s="1"/>
  <c r="E75" i="2"/>
  <c r="E76" i="2"/>
  <c r="D5" i="2"/>
  <c r="D6" i="2"/>
  <c r="M6" i="2" s="1"/>
  <c r="D7" i="2"/>
  <c r="D8" i="2"/>
  <c r="D9" i="2"/>
  <c r="D10" i="2"/>
  <c r="M10" i="2" s="1"/>
  <c r="D11" i="2"/>
  <c r="D12" i="2"/>
  <c r="D13" i="2"/>
  <c r="D14" i="2"/>
  <c r="M14" i="2" s="1"/>
  <c r="D15" i="2"/>
  <c r="D16" i="2"/>
  <c r="D17" i="2"/>
  <c r="D18" i="2"/>
  <c r="M18" i="2" s="1"/>
  <c r="D19" i="2"/>
  <c r="D20" i="2"/>
  <c r="D21" i="2"/>
  <c r="D22" i="2"/>
  <c r="M22" i="2" s="1"/>
  <c r="D23" i="2"/>
  <c r="D24" i="2"/>
  <c r="D25" i="2"/>
  <c r="D26" i="2"/>
  <c r="M26" i="2" s="1"/>
  <c r="D27" i="2"/>
  <c r="D28" i="2"/>
  <c r="D29" i="2"/>
  <c r="D30" i="2"/>
  <c r="M30" i="2" s="1"/>
  <c r="D31" i="2"/>
  <c r="D32" i="2"/>
  <c r="D33" i="2"/>
  <c r="D34" i="2"/>
  <c r="M34" i="2" s="1"/>
  <c r="D35" i="2"/>
  <c r="D36" i="2"/>
  <c r="D37" i="2"/>
  <c r="D38" i="2"/>
  <c r="M38" i="2" s="1"/>
  <c r="D39" i="2"/>
  <c r="D40" i="2"/>
  <c r="D41" i="2"/>
  <c r="D42" i="2"/>
  <c r="M42" i="2" s="1"/>
  <c r="D43" i="2"/>
  <c r="D44" i="2"/>
  <c r="D45" i="2"/>
  <c r="D46" i="2"/>
  <c r="M46" i="2" s="1"/>
  <c r="D47" i="2"/>
  <c r="D48" i="2"/>
  <c r="D49" i="2"/>
  <c r="D50" i="2"/>
  <c r="M50" i="2" s="1"/>
  <c r="D51" i="2"/>
  <c r="D52" i="2"/>
  <c r="D53" i="2"/>
  <c r="D54" i="2"/>
  <c r="M54" i="2" s="1"/>
  <c r="D55" i="2"/>
  <c r="D56" i="2"/>
  <c r="D57" i="2"/>
  <c r="D58" i="2"/>
  <c r="M58" i="2" s="1"/>
  <c r="D59" i="2"/>
  <c r="D60" i="2"/>
  <c r="D61" i="2"/>
  <c r="D62" i="2"/>
  <c r="M62" i="2" s="1"/>
  <c r="D63" i="2"/>
  <c r="D64" i="2"/>
  <c r="D65" i="2"/>
  <c r="D66" i="2"/>
  <c r="M66" i="2" s="1"/>
  <c r="D67" i="2"/>
  <c r="D68" i="2"/>
  <c r="D69" i="2"/>
  <c r="D70" i="2"/>
  <c r="M70" i="2" s="1"/>
  <c r="D71" i="2"/>
  <c r="D72" i="2"/>
  <c r="D73" i="2"/>
  <c r="D74" i="2"/>
  <c r="M74" i="2" s="1"/>
  <c r="D75" i="2"/>
  <c r="D76" i="2"/>
  <c r="D4" i="2"/>
  <c r="J4" i="2"/>
  <c r="E4" i="2"/>
  <c r="F4" i="2"/>
  <c r="G4" i="2"/>
  <c r="H4" i="2"/>
  <c r="I4" i="2"/>
  <c r="C5" i="2"/>
  <c r="C6" i="2"/>
  <c r="C7" i="2"/>
  <c r="L7" i="2" s="1"/>
  <c r="C8" i="2"/>
  <c r="C9" i="2"/>
  <c r="C10" i="2"/>
  <c r="C11" i="2"/>
  <c r="L11" i="2" s="1"/>
  <c r="C12" i="2"/>
  <c r="C13" i="2"/>
  <c r="C14" i="2"/>
  <c r="C15" i="2"/>
  <c r="L15" i="2" s="1"/>
  <c r="C16" i="2"/>
  <c r="C17" i="2"/>
  <c r="C18" i="2"/>
  <c r="C19" i="2"/>
  <c r="L19" i="2" s="1"/>
  <c r="C20" i="2"/>
  <c r="C21" i="2"/>
  <c r="C22" i="2"/>
  <c r="C23" i="2"/>
  <c r="L23" i="2" s="1"/>
  <c r="C24" i="2"/>
  <c r="C25" i="2"/>
  <c r="C26" i="2"/>
  <c r="C27" i="2"/>
  <c r="L27" i="2" s="1"/>
  <c r="C28" i="2"/>
  <c r="C29" i="2"/>
  <c r="C30" i="2"/>
  <c r="C31" i="2"/>
  <c r="L31" i="2" s="1"/>
  <c r="C32" i="2"/>
  <c r="C33" i="2"/>
  <c r="C34" i="2"/>
  <c r="C35" i="2"/>
  <c r="L35" i="2" s="1"/>
  <c r="C36" i="2"/>
  <c r="C37" i="2"/>
  <c r="C38" i="2"/>
  <c r="C39" i="2"/>
  <c r="L39" i="2" s="1"/>
  <c r="C40" i="2"/>
  <c r="C41" i="2"/>
  <c r="C42" i="2"/>
  <c r="C43" i="2"/>
  <c r="L43" i="2" s="1"/>
  <c r="C44" i="2"/>
  <c r="C45" i="2"/>
  <c r="C46" i="2"/>
  <c r="C47" i="2"/>
  <c r="L47" i="2" s="1"/>
  <c r="C48" i="2"/>
  <c r="C49" i="2"/>
  <c r="C50" i="2"/>
  <c r="C51" i="2"/>
  <c r="L51" i="2" s="1"/>
  <c r="C52" i="2"/>
  <c r="C53" i="2"/>
  <c r="C54" i="2"/>
  <c r="C55" i="2"/>
  <c r="L55" i="2" s="1"/>
  <c r="C56" i="2"/>
  <c r="C57" i="2"/>
  <c r="C58" i="2"/>
  <c r="C59" i="2"/>
  <c r="L59" i="2" s="1"/>
  <c r="C60" i="2"/>
  <c r="C61" i="2"/>
  <c r="C62" i="2"/>
  <c r="C63" i="2"/>
  <c r="L63" i="2" s="1"/>
  <c r="C64" i="2"/>
  <c r="C65" i="2"/>
  <c r="C66" i="2"/>
  <c r="C67" i="2"/>
  <c r="L67" i="2" s="1"/>
  <c r="C68" i="2"/>
  <c r="C69" i="2"/>
  <c r="C70" i="2"/>
  <c r="C71" i="2"/>
  <c r="L71" i="2" s="1"/>
  <c r="C72" i="2"/>
  <c r="C73" i="2"/>
  <c r="C74" i="2"/>
  <c r="C75" i="2"/>
  <c r="L75" i="2" s="1"/>
  <c r="C76" i="2"/>
  <c r="C4" i="2"/>
  <c r="AH6" i="1"/>
  <c r="AH7" i="1" s="1"/>
  <c r="AE6" i="1"/>
  <c r="AE7" i="1" s="1"/>
  <c r="AD6" i="1"/>
  <c r="AD7" i="1" s="1"/>
  <c r="AB6" i="1"/>
  <c r="AB7" i="1" s="1"/>
  <c r="M22" i="4" l="1"/>
  <c r="M18" i="4"/>
  <c r="M14" i="4"/>
  <c r="M10" i="4"/>
  <c r="N74" i="4"/>
  <c r="N70" i="4"/>
  <c r="N66" i="4"/>
  <c r="N62" i="4"/>
  <c r="N58" i="4"/>
  <c r="N54" i="4"/>
  <c r="N50" i="4"/>
  <c r="N46" i="4"/>
  <c r="N42" i="4"/>
  <c r="N38" i="4"/>
  <c r="N34" i="4"/>
  <c r="N30" i="4"/>
  <c r="N26" i="4"/>
  <c r="N22" i="4"/>
  <c r="N18" i="4"/>
  <c r="N14" i="4"/>
  <c r="N10" i="4"/>
  <c r="M75" i="4"/>
  <c r="M71" i="4"/>
  <c r="M67" i="4"/>
  <c r="M63" i="4"/>
  <c r="M59" i="4"/>
  <c r="M55" i="4"/>
  <c r="M51" i="4"/>
  <c r="M47" i="4"/>
  <c r="M43" i="4"/>
  <c r="M39" i="4"/>
  <c r="M35" i="4"/>
  <c r="M31" i="4"/>
  <c r="M27" i="4"/>
  <c r="M23" i="4"/>
  <c r="M19" i="4"/>
  <c r="M15" i="4"/>
  <c r="M11" i="4"/>
  <c r="M7" i="4"/>
  <c r="N75" i="4"/>
  <c r="N71" i="4"/>
  <c r="N67" i="4"/>
  <c r="N63" i="4"/>
  <c r="N59" i="4"/>
  <c r="N55" i="4"/>
  <c r="N51" i="4"/>
  <c r="N47" i="4"/>
  <c r="N43" i="4"/>
  <c r="N39" i="4"/>
  <c r="N35" i="4"/>
  <c r="N31" i="4"/>
  <c r="N27" i="4"/>
  <c r="N23" i="4"/>
  <c r="N19" i="4"/>
  <c r="N15" i="4"/>
  <c r="N11" i="4"/>
  <c r="N7" i="4"/>
  <c r="M6" i="4"/>
  <c r="N6" i="4"/>
  <c r="M77" i="4"/>
  <c r="M73" i="4"/>
  <c r="M69" i="4"/>
  <c r="M64" i="4"/>
  <c r="M61" i="4"/>
  <c r="M56" i="4"/>
  <c r="M53" i="4"/>
  <c r="M49" i="4"/>
  <c r="M44" i="4"/>
  <c r="M40" i="4"/>
  <c r="M37" i="4"/>
  <c r="M33" i="4"/>
  <c r="M28" i="4"/>
  <c r="M25" i="4"/>
  <c r="M20" i="4"/>
  <c r="M17" i="4"/>
  <c r="M12" i="4"/>
  <c r="M9" i="4"/>
  <c r="N76" i="4"/>
  <c r="N72" i="4"/>
  <c r="N68" i="4"/>
  <c r="N64" i="4"/>
  <c r="N60" i="4"/>
  <c r="N56" i="4"/>
  <c r="N52" i="4"/>
  <c r="N48" i="4"/>
  <c r="N44" i="4"/>
  <c r="N40" i="4"/>
  <c r="N36" i="4"/>
  <c r="N32" i="4"/>
  <c r="N28" i="4"/>
  <c r="N24" i="4"/>
  <c r="N20" i="4"/>
  <c r="N16" i="4"/>
  <c r="N12" i="4"/>
  <c r="N8" i="4"/>
  <c r="N280" i="4" s="1"/>
  <c r="M65" i="4"/>
  <c r="M57" i="4"/>
  <c r="M45" i="4"/>
  <c r="M41" i="4"/>
  <c r="M29" i="4"/>
  <c r="M21" i="4"/>
  <c r="M13" i="4"/>
  <c r="M76" i="4"/>
  <c r="M72" i="4"/>
  <c r="M68" i="4"/>
  <c r="M60" i="4"/>
  <c r="M52" i="4"/>
  <c r="M48" i="4"/>
  <c r="M36" i="4"/>
  <c r="M32" i="4"/>
  <c r="M24" i="4"/>
  <c r="M16" i="4"/>
  <c r="M8" i="4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M73" i="2"/>
  <c r="M69" i="2"/>
  <c r="M65" i="2"/>
  <c r="M61" i="2"/>
  <c r="M57" i="2"/>
  <c r="M53" i="2"/>
  <c r="M49" i="2"/>
  <c r="M45" i="2"/>
  <c r="M41" i="2"/>
  <c r="M37" i="2"/>
  <c r="M33" i="2"/>
  <c r="M29" i="2"/>
  <c r="M25" i="2"/>
  <c r="M21" i="2"/>
  <c r="M17" i="2"/>
  <c r="M13" i="2"/>
  <c r="M9" i="2"/>
  <c r="N73" i="2"/>
  <c r="N69" i="2"/>
  <c r="N65" i="2"/>
  <c r="N5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M76" i="2"/>
  <c r="M72" i="2"/>
  <c r="M68" i="2"/>
  <c r="M64" i="2"/>
  <c r="M60" i="2"/>
  <c r="M56" i="2"/>
  <c r="M52" i="2"/>
  <c r="M48" i="2"/>
  <c r="M44" i="2"/>
  <c r="M40" i="2"/>
  <c r="M36" i="2"/>
  <c r="M32" i="2"/>
  <c r="M28" i="2"/>
  <c r="M24" i="2"/>
  <c r="M20" i="2"/>
  <c r="M16" i="2"/>
  <c r="M12" i="2"/>
  <c r="M8" i="2"/>
  <c r="N76" i="2"/>
  <c r="N72" i="2"/>
  <c r="N68" i="2"/>
  <c r="N64" i="2"/>
  <c r="N60" i="2"/>
  <c r="N56" i="2"/>
  <c r="N52" i="2"/>
  <c r="N48" i="2"/>
  <c r="N44" i="2"/>
  <c r="N40" i="2"/>
  <c r="N36" i="2"/>
  <c r="N32" i="2"/>
  <c r="N28" i="2"/>
  <c r="N24" i="2"/>
  <c r="N20" i="2"/>
  <c r="N16" i="2"/>
  <c r="AC6" i="1"/>
  <c r="AC7" i="1" s="1"/>
  <c r="AG6" i="1"/>
  <c r="AG7" i="1" s="1"/>
  <c r="O5" i="2"/>
  <c r="R5" i="2"/>
  <c r="N12" i="2"/>
  <c r="N8" i="2"/>
  <c r="O76" i="2"/>
  <c r="O72" i="2"/>
  <c r="O68" i="2"/>
  <c r="O64" i="2"/>
  <c r="O60" i="2"/>
  <c r="O56" i="2"/>
  <c r="O52" i="2"/>
  <c r="O40" i="2"/>
  <c r="O36" i="2"/>
  <c r="O32" i="2"/>
  <c r="O28" i="2"/>
  <c r="O24" i="2"/>
  <c r="O20" i="2"/>
  <c r="O16" i="2"/>
  <c r="O12" i="2"/>
  <c r="O8" i="2"/>
  <c r="P76" i="2"/>
  <c r="P72" i="2"/>
  <c r="P68" i="2"/>
  <c r="P64" i="2"/>
  <c r="P60" i="2"/>
  <c r="P56" i="2"/>
  <c r="P52" i="2"/>
  <c r="P48" i="2"/>
  <c r="P44" i="2"/>
  <c r="P32" i="2"/>
  <c r="P28" i="2"/>
  <c r="P24" i="2"/>
  <c r="P20" i="2"/>
  <c r="P16" i="2"/>
  <c r="P12" i="2"/>
  <c r="P8" i="2"/>
  <c r="Q76" i="2"/>
  <c r="Q72" i="2"/>
  <c r="Q68" i="2"/>
  <c r="Q64" i="2"/>
  <c r="Q60" i="2"/>
  <c r="Q56" i="2"/>
  <c r="Q52" i="2"/>
  <c r="Q48" i="2"/>
  <c r="Q44" i="2"/>
  <c r="Q40" i="2"/>
  <c r="Q36" i="2"/>
  <c r="Q24" i="2"/>
  <c r="Q20" i="2"/>
  <c r="Q16" i="2"/>
  <c r="Q12" i="2"/>
  <c r="Q8" i="2"/>
  <c r="R76" i="2"/>
  <c r="R72" i="2"/>
  <c r="R68" i="2"/>
  <c r="R64" i="2"/>
  <c r="R60" i="2"/>
  <c r="R56" i="2"/>
  <c r="R52" i="2"/>
  <c r="R48" i="2"/>
  <c r="R44" i="2"/>
  <c r="R40" i="2"/>
  <c r="R36" i="2"/>
  <c r="R32" i="2"/>
  <c r="R28" i="2"/>
  <c r="R16" i="2"/>
  <c r="R12" i="2"/>
  <c r="R8" i="2"/>
  <c r="S72" i="2"/>
  <c r="S68" i="2"/>
  <c r="S64" i="2"/>
  <c r="S60" i="2"/>
  <c r="S56" i="2"/>
  <c r="S52" i="2"/>
  <c r="S48" i="2"/>
  <c r="S44" i="2"/>
  <c r="S40" i="2"/>
  <c r="S36" i="2"/>
  <c r="S32" i="2"/>
  <c r="S28" i="2"/>
  <c r="S24" i="2"/>
  <c r="S20" i="2"/>
  <c r="S8" i="2"/>
  <c r="I3" i="3"/>
  <c r="D7" i="3"/>
  <c r="L64" i="2"/>
  <c r="L48" i="2"/>
  <c r="L32" i="2"/>
  <c r="L16" i="2"/>
  <c r="H9" i="3"/>
  <c r="I5" i="3"/>
  <c r="J8" i="3"/>
  <c r="I8" i="3"/>
  <c r="F8" i="3"/>
  <c r="C8" i="3"/>
  <c r="D8" i="3"/>
  <c r="H8" i="3"/>
  <c r="E10" i="3"/>
  <c r="I10" i="3"/>
  <c r="F10" i="3"/>
  <c r="C10" i="3"/>
  <c r="J10" i="3"/>
  <c r="D10" i="3"/>
  <c r="D3" i="3"/>
  <c r="C5" i="3"/>
  <c r="G8" i="3"/>
  <c r="G4" i="3"/>
  <c r="D4" i="3"/>
  <c r="J4" i="3"/>
  <c r="E4" i="3"/>
  <c r="I4" i="3"/>
  <c r="C4" i="3"/>
  <c r="E3" i="3"/>
  <c r="I6" i="3"/>
  <c r="G10" i="3"/>
  <c r="L56" i="2"/>
  <c r="L24" i="2"/>
  <c r="L5" i="2"/>
  <c r="G6" i="3"/>
  <c r="C6" i="3"/>
  <c r="J6" i="3"/>
  <c r="D6" i="3"/>
  <c r="F6" i="3"/>
  <c r="O27" i="2"/>
  <c r="F4" i="3"/>
  <c r="H6" i="3"/>
  <c r="H10" i="3"/>
  <c r="H7" i="3"/>
  <c r="F7" i="3"/>
  <c r="J7" i="3"/>
  <c r="E7" i="3"/>
  <c r="I7" i="3"/>
  <c r="M5" i="2"/>
  <c r="P5" i="2"/>
  <c r="Q5" i="2"/>
  <c r="S5" i="2"/>
  <c r="H4" i="3"/>
  <c r="D5" i="3"/>
  <c r="E8" i="3"/>
  <c r="L72" i="2"/>
  <c r="L40" i="2"/>
  <c r="L8" i="2"/>
  <c r="G3" i="3"/>
  <c r="C3" i="3"/>
  <c r="H3" i="3"/>
  <c r="F3" i="3"/>
  <c r="L76" i="2"/>
  <c r="L68" i="2"/>
  <c r="L60" i="2"/>
  <c r="L52" i="2"/>
  <c r="L44" i="2"/>
  <c r="L36" i="2"/>
  <c r="L28" i="2"/>
  <c r="L20" i="2"/>
  <c r="L12" i="2"/>
  <c r="E9" i="3"/>
  <c r="J9" i="3"/>
  <c r="F9" i="3"/>
  <c r="I9" i="3"/>
  <c r="C9" i="3"/>
  <c r="D9" i="3"/>
  <c r="J5" i="3"/>
  <c r="F5" i="3"/>
  <c r="E5" i="3"/>
  <c r="H5" i="3"/>
  <c r="G5" i="3"/>
  <c r="M75" i="2"/>
  <c r="M71" i="2"/>
  <c r="M67" i="2"/>
  <c r="M63" i="2"/>
  <c r="M59" i="2"/>
  <c r="M55" i="2"/>
  <c r="M51" i="2"/>
  <c r="M47" i="2"/>
  <c r="O35" i="2"/>
  <c r="J3" i="3"/>
  <c r="G7" i="3"/>
  <c r="E6" i="3"/>
  <c r="C7" i="3"/>
  <c r="G9" i="3"/>
  <c r="M43" i="2"/>
  <c r="M39" i="2"/>
  <c r="M35" i="2"/>
  <c r="M31" i="2"/>
  <c r="M27" i="2"/>
  <c r="M23" i="2"/>
  <c r="M19" i="2"/>
  <c r="M15" i="2"/>
  <c r="M11" i="2"/>
  <c r="M7" i="2"/>
  <c r="N75" i="2"/>
  <c r="N71" i="2"/>
  <c r="N67" i="2"/>
  <c r="N63" i="2"/>
  <c r="N59" i="2"/>
  <c r="N55" i="2"/>
  <c r="N51" i="2"/>
  <c r="N47" i="2"/>
  <c r="N43" i="2"/>
  <c r="N39" i="2"/>
  <c r="N35" i="2"/>
  <c r="N31" i="2"/>
  <c r="N27" i="2"/>
  <c r="N23" i="2"/>
  <c r="N19" i="2"/>
  <c r="N15" i="2"/>
  <c r="N11" i="2"/>
  <c r="N7" i="2"/>
  <c r="O75" i="2"/>
  <c r="O71" i="2"/>
  <c r="O67" i="2"/>
  <c r="O63" i="2"/>
  <c r="O59" i="2"/>
  <c r="O55" i="2"/>
  <c r="O51" i="2"/>
  <c r="O47" i="2"/>
  <c r="O43" i="2"/>
  <c r="O39" i="2"/>
  <c r="O31" i="2"/>
  <c r="O23" i="2"/>
  <c r="O19" i="2"/>
  <c r="O15" i="2"/>
  <c r="O11" i="2"/>
  <c r="O7" i="2"/>
  <c r="P75" i="2"/>
  <c r="P71" i="2"/>
  <c r="P67" i="2"/>
  <c r="P63" i="2"/>
  <c r="P59" i="2"/>
  <c r="P55" i="2"/>
  <c r="P51" i="2"/>
  <c r="P47" i="2"/>
  <c r="P43" i="2"/>
  <c r="P39" i="2"/>
  <c r="P35" i="2"/>
  <c r="P31" i="2"/>
  <c r="P27" i="2"/>
  <c r="P23" i="2"/>
  <c r="P19" i="2"/>
  <c r="P15" i="2"/>
  <c r="P11" i="2"/>
  <c r="P7" i="2"/>
  <c r="Q75" i="2"/>
  <c r="Q71" i="2"/>
  <c r="Q67" i="2"/>
  <c r="Q63" i="2"/>
  <c r="Q59" i="2"/>
  <c r="Q55" i="2"/>
  <c r="Q51" i="2"/>
  <c r="Q47" i="2"/>
  <c r="Q43" i="2"/>
  <c r="Q39" i="2"/>
  <c r="Q35" i="2"/>
  <c r="Q31" i="2"/>
  <c r="Q27" i="2"/>
  <c r="Q23" i="2"/>
  <c r="Q19" i="2"/>
  <c r="Q15" i="2"/>
  <c r="Q11" i="2"/>
  <c r="Q7" i="2"/>
  <c r="R75" i="2"/>
  <c r="R71" i="2"/>
  <c r="R67" i="2"/>
  <c r="R63" i="2"/>
  <c r="R59" i="2"/>
  <c r="R55" i="2"/>
  <c r="R51" i="2"/>
  <c r="R47" i="2"/>
  <c r="R43" i="2"/>
  <c r="R39" i="2"/>
  <c r="R35" i="2"/>
  <c r="R31" i="2"/>
  <c r="R27" i="2"/>
  <c r="R23" i="2"/>
  <c r="R19" i="2"/>
  <c r="R15" i="2"/>
  <c r="R11" i="2"/>
  <c r="R7" i="2"/>
  <c r="S75" i="2"/>
  <c r="S71" i="2"/>
  <c r="S67" i="2"/>
  <c r="S63" i="2"/>
  <c r="S59" i="2"/>
  <c r="S55" i="2"/>
  <c r="S51" i="2"/>
  <c r="S47" i="2"/>
  <c r="S43" i="2"/>
  <c r="S39" i="2"/>
  <c r="S35" i="2"/>
  <c r="S31" i="2"/>
  <c r="S27" i="2"/>
  <c r="S23" i="2"/>
  <c r="S19" i="2"/>
  <c r="S15" i="2"/>
  <c r="S11" i="2"/>
  <c r="S7" i="2"/>
  <c r="AF6" i="1"/>
  <c r="AF7" i="1" s="1"/>
  <c r="AA6" i="1"/>
  <c r="AA7" i="1" s="1"/>
  <c r="N279" i="4" l="1"/>
  <c r="N278" i="4"/>
  <c r="M281" i="4"/>
  <c r="M279" i="4"/>
  <c r="M278" i="4"/>
  <c r="T5" i="4" s="1"/>
  <c r="W5" i="4" s="1"/>
  <c r="M280" i="4"/>
  <c r="M282" i="4"/>
  <c r="T12" i="4"/>
  <c r="W12" i="4" s="1"/>
  <c r="T7" i="4"/>
  <c r="W7" i="4" s="1"/>
  <c r="T9" i="4"/>
  <c r="W9" i="4" s="1"/>
  <c r="T6" i="4"/>
  <c r="W6" i="4" s="1"/>
  <c r="T10" i="4"/>
  <c r="W10" i="4" s="1"/>
  <c r="T14" i="4"/>
  <c r="W14" i="4" s="1"/>
  <c r="AB7" i="2"/>
  <c r="AB8" i="2" s="1"/>
  <c r="Y7" i="2"/>
  <c r="Y8" i="2" s="1"/>
  <c r="W7" i="2"/>
  <c r="W8" i="2" s="1"/>
  <c r="X7" i="2"/>
  <c r="X8" i="2" s="1"/>
  <c r="AA7" i="2"/>
  <c r="AA8" i="2" s="1"/>
  <c r="V7" i="2"/>
  <c r="V8" i="2" s="1"/>
  <c r="AC7" i="2"/>
  <c r="AC8" i="2" s="1"/>
  <c r="Z7" i="2"/>
  <c r="Z8" i="2" s="1"/>
  <c r="T13" i="4" l="1"/>
  <c r="W13" i="4" s="1"/>
  <c r="T8" i="4"/>
  <c r="W8" i="4" s="1"/>
  <c r="T15" i="4"/>
  <c r="W15" i="4" s="1"/>
  <c r="T11" i="4"/>
  <c r="W11" i="4" s="1"/>
  <c r="U7" i="4"/>
  <c r="V7" i="4" s="1"/>
  <c r="U11" i="4"/>
  <c r="V11" i="4" s="1"/>
  <c r="U15" i="4"/>
  <c r="V15" i="4" s="1"/>
  <c r="U10" i="4"/>
  <c r="V10" i="4" s="1"/>
  <c r="U8" i="4"/>
  <c r="V8" i="4" s="1"/>
  <c r="U12" i="4"/>
  <c r="V12" i="4" s="1"/>
  <c r="U5" i="4"/>
  <c r="V5" i="4" s="1"/>
  <c r="U6" i="4"/>
  <c r="V6" i="4" s="1"/>
  <c r="U9" i="4"/>
  <c r="V9" i="4" s="1"/>
  <c r="U13" i="4"/>
  <c r="V13" i="4" s="1"/>
  <c r="U14" i="4"/>
  <c r="V14" i="4" s="1"/>
</calcChain>
</file>

<file path=xl/sharedStrings.xml><?xml version="1.0" encoding="utf-8"?>
<sst xmlns="http://schemas.openxmlformats.org/spreadsheetml/2006/main" count="113" uniqueCount="40">
  <si>
    <t>Exchange Rate (Foreign per USD)</t>
  </si>
  <si>
    <t>Index Values</t>
  </si>
  <si>
    <t>Australia</t>
  </si>
  <si>
    <t>Canada</t>
  </si>
  <si>
    <t>China</t>
  </si>
  <si>
    <r>
      <t>Germany</t>
    </r>
    <r>
      <rPr>
        <b/>
        <vertAlign val="superscript"/>
        <sz val="8"/>
        <color indexed="8"/>
        <rFont val="Palatino"/>
      </rPr>
      <t>a</t>
    </r>
  </si>
  <si>
    <t>India</t>
  </si>
  <si>
    <t>Japan</t>
  </si>
  <si>
    <t>U.K.</t>
  </si>
  <si>
    <r>
      <t>China</t>
    </r>
    <r>
      <rPr>
        <b/>
        <vertAlign val="superscript"/>
        <sz val="8"/>
        <color indexed="8"/>
        <rFont val="Palatino"/>
      </rPr>
      <t>b</t>
    </r>
  </si>
  <si>
    <t>Germany</t>
  </si>
  <si>
    <t>U.S.</t>
  </si>
  <si>
    <t>Source:  Federal Reserve Statistical Release, Foreign Exchange Rates, Historical Data at &lt;http://www.federalreserve.gov/datadownload/Choose.aspx?rel=H10&gt;; Thomson Financial Datastream.</t>
  </si>
  <si>
    <r>
      <t>a</t>
    </r>
    <r>
      <rPr>
        <sz val="10"/>
        <rFont val="Helvetica"/>
      </rPr>
      <t xml:space="preserve"> </t>
    </r>
    <r>
      <rPr>
        <sz val="8"/>
        <rFont val="Helvetica"/>
      </rPr>
      <t>Exchange rates for Germany from 1999 are derived from the fixed exchange rates of the franc and deutschmark with the euro.</t>
    </r>
  </si>
  <si>
    <t>b Chinese index values unavailable before 5/31/1994</t>
  </si>
  <si>
    <r>
      <t xml:space="preserve">Appendix A  </t>
    </r>
    <r>
      <rPr>
        <sz val="10"/>
        <color indexed="8"/>
        <rFont val="Palatino"/>
        <family val="1"/>
      </rPr>
      <t>Exchange Rates and Stock Market Index Values from August 2007 to August 2013</t>
    </r>
  </si>
  <si>
    <t>Monthly Return</t>
  </si>
  <si>
    <t>Average Montly Return</t>
  </si>
  <si>
    <t>Standard Deveation</t>
  </si>
  <si>
    <t>Annual Return</t>
  </si>
  <si>
    <t>Index Values to US Dollars</t>
  </si>
  <si>
    <t>Monthly return to US Dollars</t>
  </si>
  <si>
    <r>
      <t xml:space="preserve">Appendix C  </t>
    </r>
    <r>
      <rPr>
        <sz val="10"/>
        <color indexed="8"/>
        <rFont val="Palatino"/>
        <family val="1"/>
      </rPr>
      <t>Index Values of S&amp;P 500, EAFE, and EM from December 1990 to August 2013</t>
    </r>
  </si>
  <si>
    <t>S&amp;P 500 Composite</t>
  </si>
  <si>
    <t>EAFE</t>
  </si>
  <si>
    <t>EAFE $</t>
  </si>
  <si>
    <t>EM</t>
  </si>
  <si>
    <t>EM$</t>
  </si>
  <si>
    <t>S&amp;P 500 Returns</t>
  </si>
  <si>
    <t>EAFE $ Returns</t>
  </si>
  <si>
    <t>Mean</t>
  </si>
  <si>
    <t>Variance</t>
  </si>
  <si>
    <t>Correlation</t>
  </si>
  <si>
    <t>Covariance</t>
  </si>
  <si>
    <t>S&amp;P 500 Portfolio</t>
  </si>
  <si>
    <t>EAFE $ Portfolio</t>
  </si>
  <si>
    <t>Varience</t>
  </si>
  <si>
    <t>Annual Mean</t>
  </si>
  <si>
    <t>EM $ Returns</t>
  </si>
  <si>
    <t>EM $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</si>
</sst>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0.00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Palatino"/>
      <family val="1"/>
    </font>
    <font>
      <sz val="10"/>
      <color indexed="8"/>
      <name val="Palatino"/>
      <family val="1"/>
    </font>
    <font>
      <b/>
      <sz val="9"/>
      <color indexed="8"/>
      <name val="Palatino"/>
      <family val="1"/>
    </font>
    <font>
      <b/>
      <sz val="8"/>
      <color indexed="8"/>
      <name val="Palatino"/>
      <family val="1"/>
    </font>
    <font>
      <b/>
      <vertAlign val="superscript"/>
      <sz val="8"/>
      <color indexed="8"/>
      <name val="Palatino"/>
    </font>
    <font>
      <sz val="8"/>
      <color indexed="8"/>
      <name val="Helvetica"/>
    </font>
    <font>
      <sz val="10"/>
      <name val="Helvetica"/>
    </font>
    <font>
      <sz val="8"/>
      <name val="Helvetica"/>
    </font>
    <font>
      <sz val="8"/>
      <color indexed="8"/>
      <name val="Helv"/>
      <family val="2"/>
    </font>
    <font>
      <sz val="9"/>
      <color indexed="8"/>
      <name val="Helv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quotePrefix="1" applyFont="1" applyAlignment="1">
      <alignment horizontal="left"/>
    </xf>
    <xf numFmtId="0" fontId="0" fillId="0" borderId="0" xfId="0" applyBorder="1"/>
    <xf numFmtId="0" fontId="5" fillId="2" borderId="1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 wrapText="1"/>
    </xf>
    <xf numFmtId="14" fontId="8" fillId="2" borderId="7" xfId="0" applyNumberFormat="1" applyFont="1" applyFill="1" applyBorder="1"/>
    <xf numFmtId="164" fontId="8" fillId="2" borderId="0" xfId="0" applyNumberFormat="1" applyFont="1" applyFill="1" applyAlignment="1">
      <alignment horizontal="right" wrapText="1"/>
    </xf>
    <xf numFmtId="2" fontId="8" fillId="2" borderId="0" xfId="0" applyNumberFormat="1" applyFont="1" applyFill="1" applyAlignment="1">
      <alignment horizontal="right" wrapText="1"/>
    </xf>
    <xf numFmtId="0" fontId="9" fillId="0" borderId="0" xfId="0" applyFont="1" applyBorder="1"/>
    <xf numFmtId="0" fontId="9" fillId="0" borderId="0" xfId="0" applyFont="1"/>
    <xf numFmtId="164" fontId="8" fillId="2" borderId="8" xfId="0" applyNumberFormat="1" applyFont="1" applyFill="1" applyBorder="1" applyAlignment="1">
      <alignment horizontal="right" wrapText="1"/>
    </xf>
    <xf numFmtId="164" fontId="8" fillId="2" borderId="0" xfId="0" applyNumberFormat="1" applyFont="1" applyFill="1" applyBorder="1" applyAlignment="1">
      <alignment horizontal="right" wrapText="1"/>
    </xf>
    <xf numFmtId="164" fontId="8" fillId="2" borderId="0" xfId="0" applyNumberFormat="1" applyFont="1" applyFill="1" applyBorder="1" applyAlignment="1">
      <alignment horizontal="left"/>
    </xf>
    <xf numFmtId="164" fontId="8" fillId="2" borderId="0" xfId="0" applyNumberFormat="1" applyFont="1" applyFill="1" applyBorder="1" applyAlignment="1"/>
    <xf numFmtId="14" fontId="0" fillId="0" borderId="0" xfId="0" applyNumberFormat="1"/>
    <xf numFmtId="164" fontId="11" fillId="2" borderId="0" xfId="0" applyNumberFormat="1" applyFont="1" applyFill="1" applyBorder="1" applyAlignment="1">
      <alignment horizontal="right" wrapText="1"/>
    </xf>
    <xf numFmtId="165" fontId="9" fillId="0" borderId="0" xfId="0" applyNumberFormat="1" applyFont="1"/>
    <xf numFmtId="10" fontId="9" fillId="0" borderId="0" xfId="0" applyNumberFormat="1" applyFont="1"/>
    <xf numFmtId="0" fontId="6" fillId="2" borderId="9" xfId="0" applyFont="1" applyFill="1" applyBorder="1" applyAlignment="1">
      <alignment horizontal="center" wrapText="1"/>
    </xf>
    <xf numFmtId="0" fontId="2" fillId="0" borderId="0" xfId="0" applyFont="1"/>
    <xf numFmtId="0" fontId="1" fillId="0" borderId="0" xfId="0" applyFont="1"/>
    <xf numFmtId="2" fontId="0" fillId="0" borderId="9" xfId="0" applyNumberFormat="1" applyBorder="1"/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right" wrapText="1"/>
    </xf>
    <xf numFmtId="0" fontId="5" fillId="2" borderId="3" xfId="0" applyFont="1" applyFill="1" applyBorder="1" applyAlignment="1">
      <alignment horizontal="right"/>
    </xf>
    <xf numFmtId="14" fontId="12" fillId="2" borderId="0" xfId="0" applyNumberFormat="1" applyFont="1" applyFill="1" applyAlignment="1">
      <alignment horizontal="right"/>
    </xf>
    <xf numFmtId="166" fontId="12" fillId="2" borderId="0" xfId="0" applyNumberFormat="1" applyFont="1" applyFill="1" applyAlignment="1">
      <alignment horizontal="right"/>
    </xf>
    <xf numFmtId="0" fontId="5" fillId="2" borderId="10" xfId="0" applyFont="1" applyFill="1" applyBorder="1" applyAlignment="1">
      <alignment horizontal="right" wrapText="1"/>
    </xf>
    <xf numFmtId="166" fontId="12" fillId="2" borderId="9" xfId="0" applyNumberFormat="1" applyFont="1" applyFill="1" applyBorder="1" applyAlignment="1">
      <alignment horizontal="right"/>
    </xf>
    <xf numFmtId="14" fontId="12" fillId="2" borderId="9" xfId="0" applyNumberFormat="1" applyFont="1" applyFill="1" applyBorder="1" applyAlignment="1">
      <alignment horizontal="right"/>
    </xf>
    <xf numFmtId="165" fontId="0" fillId="0" borderId="0" xfId="0" applyNumberFormat="1"/>
    <xf numFmtId="10" fontId="12" fillId="2" borderId="9" xfId="0" applyNumberFormat="1" applyFont="1" applyFill="1" applyBorder="1" applyAlignment="1">
      <alignment horizontal="right"/>
    </xf>
    <xf numFmtId="10" fontId="0" fillId="0" borderId="0" xfId="0" applyNumberFormat="1"/>
    <xf numFmtId="0" fontId="2" fillId="0" borderId="0" xfId="0" applyFont="1" applyAlignment="1">
      <alignment wrapText="1"/>
    </xf>
    <xf numFmtId="9" fontId="0" fillId="0" borderId="0" xfId="0" applyNumberFormat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S&amp;P 500 VS EAFE$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EF!$V$5:$V$15</c:f>
              <c:numCache>
                <c:formatCode>0.0%</c:formatCode>
                <c:ptCount val="11"/>
                <c:pt idx="0">
                  <c:v>4.8609149189401714E-2</c:v>
                </c:pt>
                <c:pt idx="1">
                  <c:v>4.7142509385842218E-2</c:v>
                </c:pt>
                <c:pt idx="2">
                  <c:v>4.583640648755808E-2</c:v>
                </c:pt>
                <c:pt idx="3">
                  <c:v>4.4704913492957549E-2</c:v>
                </c:pt>
                <c:pt idx="4">
                  <c:v>4.376157656386144E-2</c:v>
                </c:pt>
                <c:pt idx="5">
                  <c:v>4.3018775418627649E-2</c:v>
                </c:pt>
                <c:pt idx="6">
                  <c:v>4.2487029266632247E-2</c:v>
                </c:pt>
                <c:pt idx="7">
                  <c:v>4.2174321992306342E-2</c:v>
                </c:pt>
                <c:pt idx="8">
                  <c:v>4.2085536438775863E-2</c:v>
                </c:pt>
                <c:pt idx="9">
                  <c:v>4.2222085232613206E-2</c:v>
                </c:pt>
                <c:pt idx="10">
                  <c:v>4.2581800662516663E-2</c:v>
                </c:pt>
              </c:numCache>
            </c:numRef>
          </c:xVal>
          <c:yVal>
            <c:numRef>
              <c:f>EF!$W$5:$W$15</c:f>
              <c:numCache>
                <c:formatCode>0.0%</c:formatCode>
                <c:ptCount val="11"/>
                <c:pt idx="0">
                  <c:v>7.6562575330492599E-2</c:v>
                </c:pt>
                <c:pt idx="1">
                  <c:v>7.9806149479461519E-2</c:v>
                </c:pt>
                <c:pt idx="2">
                  <c:v>8.3058679561197168E-2</c:v>
                </c:pt>
                <c:pt idx="3">
                  <c:v>8.6320188050517999E-2</c:v>
                </c:pt>
                <c:pt idx="4">
                  <c:v>8.959069747298587E-2</c:v>
                </c:pt>
                <c:pt idx="5">
                  <c:v>9.2870230405013077E-2</c:v>
                </c:pt>
                <c:pt idx="6">
                  <c:v>9.6158809473970042E-2</c:v>
                </c:pt>
                <c:pt idx="7">
                  <c:v>9.9456457358275241E-2</c:v>
                </c:pt>
                <c:pt idx="8">
                  <c:v>0.10276319678750045</c:v>
                </c:pt>
                <c:pt idx="9">
                  <c:v>0.10607905054247913</c:v>
                </c:pt>
                <c:pt idx="10">
                  <c:v>0.10940404145540539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EA-4EC3-B728-E28BFD98A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75344"/>
        <c:axId val="538476520"/>
      </c:scatterChart>
      <c:valAx>
        <c:axId val="53847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76520"/>
        <c:crossesAt val="0"/>
        <c:crossBetween val="midCat"/>
      </c:valAx>
      <c:valAx>
        <c:axId val="538476520"/>
        <c:scaling>
          <c:orientation val="minMax"/>
          <c:max val="0.12000000000000001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75344"/>
        <c:crosses val="autoZero"/>
        <c:crossBetween val="midCat"/>
        <c:majorUnit val="4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S&amp;P 500 VS EM$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S&amp;P 500 VS EM$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EF!$AC$5:$AC$15</c:f>
              <c:numCache>
                <c:formatCode>0.0%</c:formatCode>
                <c:ptCount val="11"/>
                <c:pt idx="0">
                  <c:v>6.7740468559755102E-2</c:v>
                </c:pt>
                <c:pt idx="1">
                  <c:v>6.4089898974741003E-2</c:v>
                </c:pt>
                <c:pt idx="2">
                  <c:v>6.0593117117382383E-2</c:v>
                </c:pt>
                <c:pt idx="3">
                  <c:v>5.7278295670525142E-2</c:v>
                </c:pt>
                <c:pt idx="4">
                  <c:v>5.417884355862862E-2</c:v>
                </c:pt>
                <c:pt idx="5">
                  <c:v>5.1333786586336895E-2</c:v>
                </c:pt>
                <c:pt idx="6">
                  <c:v>4.8787650309722659E-2</c:v>
                </c:pt>
                <c:pt idx="7">
                  <c:v>4.6589469000053584E-2</c:v>
                </c:pt>
                <c:pt idx="8">
                  <c:v>4.479050169601919E-2</c:v>
                </c:pt>
                <c:pt idx="9">
                  <c:v>4.3440373895331688E-2</c:v>
                </c:pt>
                <c:pt idx="10">
                  <c:v>4.2581800662516663E-2</c:v>
                </c:pt>
              </c:numCache>
            </c:numRef>
          </c:xVal>
          <c:yVal>
            <c:numRef>
              <c:f>EF!$AD$5:$AD$15</c:f>
              <c:numCache>
                <c:formatCode>0.0%</c:formatCode>
                <c:ptCount val="11"/>
                <c:pt idx="0">
                  <c:v>0.13278208702018324</c:v>
                </c:pt>
                <c:pt idx="1">
                  <c:v>0.13042412585512686</c:v>
                </c:pt>
                <c:pt idx="2">
                  <c:v>0.1280706647025458</c:v>
                </c:pt>
                <c:pt idx="3">
                  <c:v>0.12572169575382897</c:v>
                </c:pt>
                <c:pt idx="4">
                  <c:v>0.1233772112125755</c:v>
                </c:pt>
                <c:pt idx="5">
                  <c:v>0.12103720329455303</c:v>
                </c:pt>
                <c:pt idx="6">
                  <c:v>0.11870166422769812</c:v>
                </c:pt>
                <c:pt idx="7">
                  <c:v>0.11637058625209318</c:v>
                </c:pt>
                <c:pt idx="8">
                  <c:v>0.11404396161994157</c:v>
                </c:pt>
                <c:pt idx="9">
                  <c:v>0.11172178259557541</c:v>
                </c:pt>
                <c:pt idx="10">
                  <c:v>0.10940404145540539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B-4FA0-89C5-FBE3B4454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75736"/>
        <c:axId val="431334608"/>
      </c:scatterChart>
      <c:valAx>
        <c:axId val="538475736"/>
        <c:scaling>
          <c:orientation val="minMax"/>
          <c:min val="4.0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34608"/>
        <c:crossesAt val="0"/>
        <c:crossBetween val="midCat"/>
      </c:valAx>
      <c:valAx>
        <c:axId val="431334608"/>
        <c:scaling>
          <c:orientation val="minMax"/>
          <c:max val="0.14000000000000001"/>
          <c:min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75736"/>
        <c:crosses val="autoZero"/>
        <c:crossBetween val="midCat"/>
        <c:majorUnit val="4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396240</xdr:colOff>
      <xdr:row>16</xdr:row>
      <xdr:rowOff>64770</xdr:rowOff>
    </xdr:from>
    <xdr:to>
      <xdr:col>26</xdr:col>
      <xdr:colOff>320040</xdr:colOff>
      <xdr:row>39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D60BBB-8D0C-4029-8FCB-6545F6D9F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396240</xdr:colOff>
      <xdr:row>40</xdr:row>
      <xdr:rowOff>160020</xdr:rowOff>
    </xdr:from>
    <xdr:to>
      <xdr:col>26</xdr:col>
      <xdr:colOff>320040</xdr:colOff>
      <xdr:row>63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8DA86E-343D-4667-9690-F514DA5C2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48"/>
  <sheetViews>
    <sheetView tabSelected="1" topLeftCell="R1" workbookViewId="0">
      <selection activeCell="AG7" sqref="AG7"/>
    </sheetView>
  </sheetViews>
  <sheetFormatPr defaultColWidth="8.7265625" defaultRowHeight="14.5"/>
  <cols>
    <col min="1" max="1" width="10.1796875" bestFit="1" customWidth="1"/>
    <col min="2" max="8" width="9.26953125" bestFit="1" customWidth="1"/>
    <col min="9" max="9" width="10.1796875" bestFit="1" customWidth="1"/>
    <col min="10" max="13" width="10.7265625" bestFit="1" customWidth="1"/>
    <col min="14" max="14" width="11.7265625" bestFit="1" customWidth="1"/>
    <col min="15" max="15" width="12.453125" bestFit="1" customWidth="1"/>
    <col min="16" max="16" width="10.7265625" bestFit="1" customWidth="1"/>
    <col min="17" max="17" width="11.7265625" bestFit="1" customWidth="1"/>
    <col min="26" max="26" width="26.7265625" bestFit="1" customWidth="1"/>
    <col min="257" max="257" width="10.1796875" bestFit="1" customWidth="1"/>
    <col min="258" max="264" width="9.26953125" bestFit="1" customWidth="1"/>
    <col min="265" max="265" width="10.1796875" bestFit="1" customWidth="1"/>
    <col min="266" max="269" width="10.7265625" bestFit="1" customWidth="1"/>
    <col min="270" max="270" width="11.7265625" bestFit="1" customWidth="1"/>
    <col min="271" max="271" width="12.453125" bestFit="1" customWidth="1"/>
    <col min="272" max="272" width="10.7265625" bestFit="1" customWidth="1"/>
    <col min="273" max="273" width="11.7265625" bestFit="1" customWidth="1"/>
    <col min="513" max="513" width="10.1796875" bestFit="1" customWidth="1"/>
    <col min="514" max="520" width="9.26953125" bestFit="1" customWidth="1"/>
    <col min="521" max="521" width="10.1796875" bestFit="1" customWidth="1"/>
    <col min="522" max="525" width="10.7265625" bestFit="1" customWidth="1"/>
    <col min="526" max="526" width="11.7265625" bestFit="1" customWidth="1"/>
    <col min="527" max="527" width="12.453125" bestFit="1" customWidth="1"/>
    <col min="528" max="528" width="10.7265625" bestFit="1" customWidth="1"/>
    <col min="529" max="529" width="11.7265625" bestFit="1" customWidth="1"/>
    <col min="769" max="769" width="10.1796875" bestFit="1" customWidth="1"/>
    <col min="770" max="776" width="9.26953125" bestFit="1" customWidth="1"/>
    <col min="777" max="777" width="10.1796875" bestFit="1" customWidth="1"/>
    <col min="778" max="781" width="10.7265625" bestFit="1" customWidth="1"/>
    <col min="782" max="782" width="11.7265625" bestFit="1" customWidth="1"/>
    <col min="783" max="783" width="12.453125" bestFit="1" customWidth="1"/>
    <col min="784" max="784" width="10.7265625" bestFit="1" customWidth="1"/>
    <col min="785" max="785" width="11.7265625" bestFit="1" customWidth="1"/>
    <col min="1025" max="1025" width="10.1796875" bestFit="1" customWidth="1"/>
    <col min="1026" max="1032" width="9.26953125" bestFit="1" customWidth="1"/>
    <col min="1033" max="1033" width="10.1796875" bestFit="1" customWidth="1"/>
    <col min="1034" max="1037" width="10.7265625" bestFit="1" customWidth="1"/>
    <col min="1038" max="1038" width="11.7265625" bestFit="1" customWidth="1"/>
    <col min="1039" max="1039" width="12.453125" bestFit="1" customWidth="1"/>
    <col min="1040" max="1040" width="10.7265625" bestFit="1" customWidth="1"/>
    <col min="1041" max="1041" width="11.7265625" bestFit="1" customWidth="1"/>
    <col min="1281" max="1281" width="10.1796875" bestFit="1" customWidth="1"/>
    <col min="1282" max="1288" width="9.26953125" bestFit="1" customWidth="1"/>
    <col min="1289" max="1289" width="10.1796875" bestFit="1" customWidth="1"/>
    <col min="1290" max="1293" width="10.7265625" bestFit="1" customWidth="1"/>
    <col min="1294" max="1294" width="11.7265625" bestFit="1" customWidth="1"/>
    <col min="1295" max="1295" width="12.453125" bestFit="1" customWidth="1"/>
    <col min="1296" max="1296" width="10.7265625" bestFit="1" customWidth="1"/>
    <col min="1297" max="1297" width="11.7265625" bestFit="1" customWidth="1"/>
    <col min="1537" max="1537" width="10.1796875" bestFit="1" customWidth="1"/>
    <col min="1538" max="1544" width="9.26953125" bestFit="1" customWidth="1"/>
    <col min="1545" max="1545" width="10.1796875" bestFit="1" customWidth="1"/>
    <col min="1546" max="1549" width="10.7265625" bestFit="1" customWidth="1"/>
    <col min="1550" max="1550" width="11.7265625" bestFit="1" customWidth="1"/>
    <col min="1551" max="1551" width="12.453125" bestFit="1" customWidth="1"/>
    <col min="1552" max="1552" width="10.7265625" bestFit="1" customWidth="1"/>
    <col min="1553" max="1553" width="11.7265625" bestFit="1" customWidth="1"/>
    <col min="1793" max="1793" width="10.1796875" bestFit="1" customWidth="1"/>
    <col min="1794" max="1800" width="9.26953125" bestFit="1" customWidth="1"/>
    <col min="1801" max="1801" width="10.1796875" bestFit="1" customWidth="1"/>
    <col min="1802" max="1805" width="10.7265625" bestFit="1" customWidth="1"/>
    <col min="1806" max="1806" width="11.7265625" bestFit="1" customWidth="1"/>
    <col min="1807" max="1807" width="12.453125" bestFit="1" customWidth="1"/>
    <col min="1808" max="1808" width="10.7265625" bestFit="1" customWidth="1"/>
    <col min="1809" max="1809" width="11.7265625" bestFit="1" customWidth="1"/>
    <col min="2049" max="2049" width="10.1796875" bestFit="1" customWidth="1"/>
    <col min="2050" max="2056" width="9.26953125" bestFit="1" customWidth="1"/>
    <col min="2057" max="2057" width="10.1796875" bestFit="1" customWidth="1"/>
    <col min="2058" max="2061" width="10.7265625" bestFit="1" customWidth="1"/>
    <col min="2062" max="2062" width="11.7265625" bestFit="1" customWidth="1"/>
    <col min="2063" max="2063" width="12.453125" bestFit="1" customWidth="1"/>
    <col min="2064" max="2064" width="10.7265625" bestFit="1" customWidth="1"/>
    <col min="2065" max="2065" width="11.7265625" bestFit="1" customWidth="1"/>
    <col min="2305" max="2305" width="10.1796875" bestFit="1" customWidth="1"/>
    <col min="2306" max="2312" width="9.26953125" bestFit="1" customWidth="1"/>
    <col min="2313" max="2313" width="10.1796875" bestFit="1" customWidth="1"/>
    <col min="2314" max="2317" width="10.7265625" bestFit="1" customWidth="1"/>
    <col min="2318" max="2318" width="11.7265625" bestFit="1" customWidth="1"/>
    <col min="2319" max="2319" width="12.453125" bestFit="1" customWidth="1"/>
    <col min="2320" max="2320" width="10.7265625" bestFit="1" customWidth="1"/>
    <col min="2321" max="2321" width="11.7265625" bestFit="1" customWidth="1"/>
    <col min="2561" max="2561" width="10.1796875" bestFit="1" customWidth="1"/>
    <col min="2562" max="2568" width="9.26953125" bestFit="1" customWidth="1"/>
    <col min="2569" max="2569" width="10.1796875" bestFit="1" customWidth="1"/>
    <col min="2570" max="2573" width="10.7265625" bestFit="1" customWidth="1"/>
    <col min="2574" max="2574" width="11.7265625" bestFit="1" customWidth="1"/>
    <col min="2575" max="2575" width="12.453125" bestFit="1" customWidth="1"/>
    <col min="2576" max="2576" width="10.7265625" bestFit="1" customWidth="1"/>
    <col min="2577" max="2577" width="11.7265625" bestFit="1" customWidth="1"/>
    <col min="2817" max="2817" width="10.1796875" bestFit="1" customWidth="1"/>
    <col min="2818" max="2824" width="9.26953125" bestFit="1" customWidth="1"/>
    <col min="2825" max="2825" width="10.1796875" bestFit="1" customWidth="1"/>
    <col min="2826" max="2829" width="10.7265625" bestFit="1" customWidth="1"/>
    <col min="2830" max="2830" width="11.7265625" bestFit="1" customWidth="1"/>
    <col min="2831" max="2831" width="12.453125" bestFit="1" customWidth="1"/>
    <col min="2832" max="2832" width="10.7265625" bestFit="1" customWidth="1"/>
    <col min="2833" max="2833" width="11.7265625" bestFit="1" customWidth="1"/>
    <col min="3073" max="3073" width="10.1796875" bestFit="1" customWidth="1"/>
    <col min="3074" max="3080" width="9.26953125" bestFit="1" customWidth="1"/>
    <col min="3081" max="3081" width="10.1796875" bestFit="1" customWidth="1"/>
    <col min="3082" max="3085" width="10.7265625" bestFit="1" customWidth="1"/>
    <col min="3086" max="3086" width="11.7265625" bestFit="1" customWidth="1"/>
    <col min="3087" max="3087" width="12.453125" bestFit="1" customWidth="1"/>
    <col min="3088" max="3088" width="10.7265625" bestFit="1" customWidth="1"/>
    <col min="3089" max="3089" width="11.7265625" bestFit="1" customWidth="1"/>
    <col min="3329" max="3329" width="10.1796875" bestFit="1" customWidth="1"/>
    <col min="3330" max="3336" width="9.26953125" bestFit="1" customWidth="1"/>
    <col min="3337" max="3337" width="10.1796875" bestFit="1" customWidth="1"/>
    <col min="3338" max="3341" width="10.7265625" bestFit="1" customWidth="1"/>
    <col min="3342" max="3342" width="11.7265625" bestFit="1" customWidth="1"/>
    <col min="3343" max="3343" width="12.453125" bestFit="1" customWidth="1"/>
    <col min="3344" max="3344" width="10.7265625" bestFit="1" customWidth="1"/>
    <col min="3345" max="3345" width="11.7265625" bestFit="1" customWidth="1"/>
    <col min="3585" max="3585" width="10.1796875" bestFit="1" customWidth="1"/>
    <col min="3586" max="3592" width="9.26953125" bestFit="1" customWidth="1"/>
    <col min="3593" max="3593" width="10.1796875" bestFit="1" customWidth="1"/>
    <col min="3594" max="3597" width="10.7265625" bestFit="1" customWidth="1"/>
    <col min="3598" max="3598" width="11.7265625" bestFit="1" customWidth="1"/>
    <col min="3599" max="3599" width="12.453125" bestFit="1" customWidth="1"/>
    <col min="3600" max="3600" width="10.7265625" bestFit="1" customWidth="1"/>
    <col min="3601" max="3601" width="11.7265625" bestFit="1" customWidth="1"/>
    <col min="3841" max="3841" width="10.1796875" bestFit="1" customWidth="1"/>
    <col min="3842" max="3848" width="9.26953125" bestFit="1" customWidth="1"/>
    <col min="3849" max="3849" width="10.1796875" bestFit="1" customWidth="1"/>
    <col min="3850" max="3853" width="10.7265625" bestFit="1" customWidth="1"/>
    <col min="3854" max="3854" width="11.7265625" bestFit="1" customWidth="1"/>
    <col min="3855" max="3855" width="12.453125" bestFit="1" customWidth="1"/>
    <col min="3856" max="3856" width="10.7265625" bestFit="1" customWidth="1"/>
    <col min="3857" max="3857" width="11.7265625" bestFit="1" customWidth="1"/>
    <col min="4097" max="4097" width="10.1796875" bestFit="1" customWidth="1"/>
    <col min="4098" max="4104" width="9.26953125" bestFit="1" customWidth="1"/>
    <col min="4105" max="4105" width="10.1796875" bestFit="1" customWidth="1"/>
    <col min="4106" max="4109" width="10.7265625" bestFit="1" customWidth="1"/>
    <col min="4110" max="4110" width="11.7265625" bestFit="1" customWidth="1"/>
    <col min="4111" max="4111" width="12.453125" bestFit="1" customWidth="1"/>
    <col min="4112" max="4112" width="10.7265625" bestFit="1" customWidth="1"/>
    <col min="4113" max="4113" width="11.7265625" bestFit="1" customWidth="1"/>
    <col min="4353" max="4353" width="10.1796875" bestFit="1" customWidth="1"/>
    <col min="4354" max="4360" width="9.26953125" bestFit="1" customWidth="1"/>
    <col min="4361" max="4361" width="10.1796875" bestFit="1" customWidth="1"/>
    <col min="4362" max="4365" width="10.7265625" bestFit="1" customWidth="1"/>
    <col min="4366" max="4366" width="11.7265625" bestFit="1" customWidth="1"/>
    <col min="4367" max="4367" width="12.453125" bestFit="1" customWidth="1"/>
    <col min="4368" max="4368" width="10.7265625" bestFit="1" customWidth="1"/>
    <col min="4369" max="4369" width="11.7265625" bestFit="1" customWidth="1"/>
    <col min="4609" max="4609" width="10.1796875" bestFit="1" customWidth="1"/>
    <col min="4610" max="4616" width="9.26953125" bestFit="1" customWidth="1"/>
    <col min="4617" max="4617" width="10.1796875" bestFit="1" customWidth="1"/>
    <col min="4618" max="4621" width="10.7265625" bestFit="1" customWidth="1"/>
    <col min="4622" max="4622" width="11.7265625" bestFit="1" customWidth="1"/>
    <col min="4623" max="4623" width="12.453125" bestFit="1" customWidth="1"/>
    <col min="4624" max="4624" width="10.7265625" bestFit="1" customWidth="1"/>
    <col min="4625" max="4625" width="11.7265625" bestFit="1" customWidth="1"/>
    <col min="4865" max="4865" width="10.1796875" bestFit="1" customWidth="1"/>
    <col min="4866" max="4872" width="9.26953125" bestFit="1" customWidth="1"/>
    <col min="4873" max="4873" width="10.1796875" bestFit="1" customWidth="1"/>
    <col min="4874" max="4877" width="10.7265625" bestFit="1" customWidth="1"/>
    <col min="4878" max="4878" width="11.7265625" bestFit="1" customWidth="1"/>
    <col min="4879" max="4879" width="12.453125" bestFit="1" customWidth="1"/>
    <col min="4880" max="4880" width="10.7265625" bestFit="1" customWidth="1"/>
    <col min="4881" max="4881" width="11.7265625" bestFit="1" customWidth="1"/>
    <col min="5121" max="5121" width="10.1796875" bestFit="1" customWidth="1"/>
    <col min="5122" max="5128" width="9.26953125" bestFit="1" customWidth="1"/>
    <col min="5129" max="5129" width="10.1796875" bestFit="1" customWidth="1"/>
    <col min="5130" max="5133" width="10.7265625" bestFit="1" customWidth="1"/>
    <col min="5134" max="5134" width="11.7265625" bestFit="1" customWidth="1"/>
    <col min="5135" max="5135" width="12.453125" bestFit="1" customWidth="1"/>
    <col min="5136" max="5136" width="10.7265625" bestFit="1" customWidth="1"/>
    <col min="5137" max="5137" width="11.7265625" bestFit="1" customWidth="1"/>
    <col min="5377" max="5377" width="10.1796875" bestFit="1" customWidth="1"/>
    <col min="5378" max="5384" width="9.26953125" bestFit="1" customWidth="1"/>
    <col min="5385" max="5385" width="10.1796875" bestFit="1" customWidth="1"/>
    <col min="5386" max="5389" width="10.7265625" bestFit="1" customWidth="1"/>
    <col min="5390" max="5390" width="11.7265625" bestFit="1" customWidth="1"/>
    <col min="5391" max="5391" width="12.453125" bestFit="1" customWidth="1"/>
    <col min="5392" max="5392" width="10.7265625" bestFit="1" customWidth="1"/>
    <col min="5393" max="5393" width="11.7265625" bestFit="1" customWidth="1"/>
    <col min="5633" max="5633" width="10.1796875" bestFit="1" customWidth="1"/>
    <col min="5634" max="5640" width="9.26953125" bestFit="1" customWidth="1"/>
    <col min="5641" max="5641" width="10.1796875" bestFit="1" customWidth="1"/>
    <col min="5642" max="5645" width="10.7265625" bestFit="1" customWidth="1"/>
    <col min="5646" max="5646" width="11.7265625" bestFit="1" customWidth="1"/>
    <col min="5647" max="5647" width="12.453125" bestFit="1" customWidth="1"/>
    <col min="5648" max="5648" width="10.7265625" bestFit="1" customWidth="1"/>
    <col min="5649" max="5649" width="11.7265625" bestFit="1" customWidth="1"/>
    <col min="5889" max="5889" width="10.1796875" bestFit="1" customWidth="1"/>
    <col min="5890" max="5896" width="9.26953125" bestFit="1" customWidth="1"/>
    <col min="5897" max="5897" width="10.1796875" bestFit="1" customWidth="1"/>
    <col min="5898" max="5901" width="10.7265625" bestFit="1" customWidth="1"/>
    <col min="5902" max="5902" width="11.7265625" bestFit="1" customWidth="1"/>
    <col min="5903" max="5903" width="12.453125" bestFit="1" customWidth="1"/>
    <col min="5904" max="5904" width="10.7265625" bestFit="1" customWidth="1"/>
    <col min="5905" max="5905" width="11.7265625" bestFit="1" customWidth="1"/>
    <col min="6145" max="6145" width="10.1796875" bestFit="1" customWidth="1"/>
    <col min="6146" max="6152" width="9.26953125" bestFit="1" customWidth="1"/>
    <col min="6153" max="6153" width="10.1796875" bestFit="1" customWidth="1"/>
    <col min="6154" max="6157" width="10.7265625" bestFit="1" customWidth="1"/>
    <col min="6158" max="6158" width="11.7265625" bestFit="1" customWidth="1"/>
    <col min="6159" max="6159" width="12.453125" bestFit="1" customWidth="1"/>
    <col min="6160" max="6160" width="10.7265625" bestFit="1" customWidth="1"/>
    <col min="6161" max="6161" width="11.7265625" bestFit="1" customWidth="1"/>
    <col min="6401" max="6401" width="10.1796875" bestFit="1" customWidth="1"/>
    <col min="6402" max="6408" width="9.26953125" bestFit="1" customWidth="1"/>
    <col min="6409" max="6409" width="10.1796875" bestFit="1" customWidth="1"/>
    <col min="6410" max="6413" width="10.7265625" bestFit="1" customWidth="1"/>
    <col min="6414" max="6414" width="11.7265625" bestFit="1" customWidth="1"/>
    <col min="6415" max="6415" width="12.453125" bestFit="1" customWidth="1"/>
    <col min="6416" max="6416" width="10.7265625" bestFit="1" customWidth="1"/>
    <col min="6417" max="6417" width="11.7265625" bestFit="1" customWidth="1"/>
    <col min="6657" max="6657" width="10.1796875" bestFit="1" customWidth="1"/>
    <col min="6658" max="6664" width="9.26953125" bestFit="1" customWidth="1"/>
    <col min="6665" max="6665" width="10.1796875" bestFit="1" customWidth="1"/>
    <col min="6666" max="6669" width="10.7265625" bestFit="1" customWidth="1"/>
    <col min="6670" max="6670" width="11.7265625" bestFit="1" customWidth="1"/>
    <col min="6671" max="6671" width="12.453125" bestFit="1" customWidth="1"/>
    <col min="6672" max="6672" width="10.7265625" bestFit="1" customWidth="1"/>
    <col min="6673" max="6673" width="11.7265625" bestFit="1" customWidth="1"/>
    <col min="6913" max="6913" width="10.1796875" bestFit="1" customWidth="1"/>
    <col min="6914" max="6920" width="9.26953125" bestFit="1" customWidth="1"/>
    <col min="6921" max="6921" width="10.1796875" bestFit="1" customWidth="1"/>
    <col min="6922" max="6925" width="10.7265625" bestFit="1" customWidth="1"/>
    <col min="6926" max="6926" width="11.7265625" bestFit="1" customWidth="1"/>
    <col min="6927" max="6927" width="12.453125" bestFit="1" customWidth="1"/>
    <col min="6928" max="6928" width="10.7265625" bestFit="1" customWidth="1"/>
    <col min="6929" max="6929" width="11.7265625" bestFit="1" customWidth="1"/>
    <col min="7169" max="7169" width="10.1796875" bestFit="1" customWidth="1"/>
    <col min="7170" max="7176" width="9.26953125" bestFit="1" customWidth="1"/>
    <col min="7177" max="7177" width="10.1796875" bestFit="1" customWidth="1"/>
    <col min="7178" max="7181" width="10.7265625" bestFit="1" customWidth="1"/>
    <col min="7182" max="7182" width="11.7265625" bestFit="1" customWidth="1"/>
    <col min="7183" max="7183" width="12.453125" bestFit="1" customWidth="1"/>
    <col min="7184" max="7184" width="10.7265625" bestFit="1" customWidth="1"/>
    <col min="7185" max="7185" width="11.7265625" bestFit="1" customWidth="1"/>
    <col min="7425" max="7425" width="10.1796875" bestFit="1" customWidth="1"/>
    <col min="7426" max="7432" width="9.26953125" bestFit="1" customWidth="1"/>
    <col min="7433" max="7433" width="10.1796875" bestFit="1" customWidth="1"/>
    <col min="7434" max="7437" width="10.7265625" bestFit="1" customWidth="1"/>
    <col min="7438" max="7438" width="11.7265625" bestFit="1" customWidth="1"/>
    <col min="7439" max="7439" width="12.453125" bestFit="1" customWidth="1"/>
    <col min="7440" max="7440" width="10.7265625" bestFit="1" customWidth="1"/>
    <col min="7441" max="7441" width="11.7265625" bestFit="1" customWidth="1"/>
    <col min="7681" max="7681" width="10.1796875" bestFit="1" customWidth="1"/>
    <col min="7682" max="7688" width="9.26953125" bestFit="1" customWidth="1"/>
    <col min="7689" max="7689" width="10.1796875" bestFit="1" customWidth="1"/>
    <col min="7690" max="7693" width="10.7265625" bestFit="1" customWidth="1"/>
    <col min="7694" max="7694" width="11.7265625" bestFit="1" customWidth="1"/>
    <col min="7695" max="7695" width="12.453125" bestFit="1" customWidth="1"/>
    <col min="7696" max="7696" width="10.7265625" bestFit="1" customWidth="1"/>
    <col min="7697" max="7697" width="11.7265625" bestFit="1" customWidth="1"/>
    <col min="7937" max="7937" width="10.1796875" bestFit="1" customWidth="1"/>
    <col min="7938" max="7944" width="9.26953125" bestFit="1" customWidth="1"/>
    <col min="7945" max="7945" width="10.1796875" bestFit="1" customWidth="1"/>
    <col min="7946" max="7949" width="10.7265625" bestFit="1" customWidth="1"/>
    <col min="7950" max="7950" width="11.7265625" bestFit="1" customWidth="1"/>
    <col min="7951" max="7951" width="12.453125" bestFit="1" customWidth="1"/>
    <col min="7952" max="7952" width="10.7265625" bestFit="1" customWidth="1"/>
    <col min="7953" max="7953" width="11.7265625" bestFit="1" customWidth="1"/>
    <col min="8193" max="8193" width="10.1796875" bestFit="1" customWidth="1"/>
    <col min="8194" max="8200" width="9.26953125" bestFit="1" customWidth="1"/>
    <col min="8201" max="8201" width="10.1796875" bestFit="1" customWidth="1"/>
    <col min="8202" max="8205" width="10.7265625" bestFit="1" customWidth="1"/>
    <col min="8206" max="8206" width="11.7265625" bestFit="1" customWidth="1"/>
    <col min="8207" max="8207" width="12.453125" bestFit="1" customWidth="1"/>
    <col min="8208" max="8208" width="10.7265625" bestFit="1" customWidth="1"/>
    <col min="8209" max="8209" width="11.7265625" bestFit="1" customWidth="1"/>
    <col min="8449" max="8449" width="10.1796875" bestFit="1" customWidth="1"/>
    <col min="8450" max="8456" width="9.26953125" bestFit="1" customWidth="1"/>
    <col min="8457" max="8457" width="10.1796875" bestFit="1" customWidth="1"/>
    <col min="8458" max="8461" width="10.7265625" bestFit="1" customWidth="1"/>
    <col min="8462" max="8462" width="11.7265625" bestFit="1" customWidth="1"/>
    <col min="8463" max="8463" width="12.453125" bestFit="1" customWidth="1"/>
    <col min="8464" max="8464" width="10.7265625" bestFit="1" customWidth="1"/>
    <col min="8465" max="8465" width="11.7265625" bestFit="1" customWidth="1"/>
    <col min="8705" max="8705" width="10.1796875" bestFit="1" customWidth="1"/>
    <col min="8706" max="8712" width="9.26953125" bestFit="1" customWidth="1"/>
    <col min="8713" max="8713" width="10.1796875" bestFit="1" customWidth="1"/>
    <col min="8714" max="8717" width="10.7265625" bestFit="1" customWidth="1"/>
    <col min="8718" max="8718" width="11.7265625" bestFit="1" customWidth="1"/>
    <col min="8719" max="8719" width="12.453125" bestFit="1" customWidth="1"/>
    <col min="8720" max="8720" width="10.7265625" bestFit="1" customWidth="1"/>
    <col min="8721" max="8721" width="11.7265625" bestFit="1" customWidth="1"/>
    <col min="8961" max="8961" width="10.1796875" bestFit="1" customWidth="1"/>
    <col min="8962" max="8968" width="9.26953125" bestFit="1" customWidth="1"/>
    <col min="8969" max="8969" width="10.1796875" bestFit="1" customWidth="1"/>
    <col min="8970" max="8973" width="10.7265625" bestFit="1" customWidth="1"/>
    <col min="8974" max="8974" width="11.7265625" bestFit="1" customWidth="1"/>
    <col min="8975" max="8975" width="12.453125" bestFit="1" customWidth="1"/>
    <col min="8976" max="8976" width="10.7265625" bestFit="1" customWidth="1"/>
    <col min="8977" max="8977" width="11.7265625" bestFit="1" customWidth="1"/>
    <col min="9217" max="9217" width="10.1796875" bestFit="1" customWidth="1"/>
    <col min="9218" max="9224" width="9.26953125" bestFit="1" customWidth="1"/>
    <col min="9225" max="9225" width="10.1796875" bestFit="1" customWidth="1"/>
    <col min="9226" max="9229" width="10.7265625" bestFit="1" customWidth="1"/>
    <col min="9230" max="9230" width="11.7265625" bestFit="1" customWidth="1"/>
    <col min="9231" max="9231" width="12.453125" bestFit="1" customWidth="1"/>
    <col min="9232" max="9232" width="10.7265625" bestFit="1" customWidth="1"/>
    <col min="9233" max="9233" width="11.7265625" bestFit="1" customWidth="1"/>
    <col min="9473" max="9473" width="10.1796875" bestFit="1" customWidth="1"/>
    <col min="9474" max="9480" width="9.26953125" bestFit="1" customWidth="1"/>
    <col min="9481" max="9481" width="10.1796875" bestFit="1" customWidth="1"/>
    <col min="9482" max="9485" width="10.7265625" bestFit="1" customWidth="1"/>
    <col min="9486" max="9486" width="11.7265625" bestFit="1" customWidth="1"/>
    <col min="9487" max="9487" width="12.453125" bestFit="1" customWidth="1"/>
    <col min="9488" max="9488" width="10.7265625" bestFit="1" customWidth="1"/>
    <col min="9489" max="9489" width="11.7265625" bestFit="1" customWidth="1"/>
    <col min="9729" max="9729" width="10.1796875" bestFit="1" customWidth="1"/>
    <col min="9730" max="9736" width="9.26953125" bestFit="1" customWidth="1"/>
    <col min="9737" max="9737" width="10.1796875" bestFit="1" customWidth="1"/>
    <col min="9738" max="9741" width="10.7265625" bestFit="1" customWidth="1"/>
    <col min="9742" max="9742" width="11.7265625" bestFit="1" customWidth="1"/>
    <col min="9743" max="9743" width="12.453125" bestFit="1" customWidth="1"/>
    <col min="9744" max="9744" width="10.7265625" bestFit="1" customWidth="1"/>
    <col min="9745" max="9745" width="11.7265625" bestFit="1" customWidth="1"/>
    <col min="9985" max="9985" width="10.1796875" bestFit="1" customWidth="1"/>
    <col min="9986" max="9992" width="9.26953125" bestFit="1" customWidth="1"/>
    <col min="9993" max="9993" width="10.1796875" bestFit="1" customWidth="1"/>
    <col min="9994" max="9997" width="10.7265625" bestFit="1" customWidth="1"/>
    <col min="9998" max="9998" width="11.7265625" bestFit="1" customWidth="1"/>
    <col min="9999" max="9999" width="12.453125" bestFit="1" customWidth="1"/>
    <col min="10000" max="10000" width="10.7265625" bestFit="1" customWidth="1"/>
    <col min="10001" max="10001" width="11.7265625" bestFit="1" customWidth="1"/>
    <col min="10241" max="10241" width="10.1796875" bestFit="1" customWidth="1"/>
    <col min="10242" max="10248" width="9.26953125" bestFit="1" customWidth="1"/>
    <col min="10249" max="10249" width="10.1796875" bestFit="1" customWidth="1"/>
    <col min="10250" max="10253" width="10.7265625" bestFit="1" customWidth="1"/>
    <col min="10254" max="10254" width="11.7265625" bestFit="1" customWidth="1"/>
    <col min="10255" max="10255" width="12.453125" bestFit="1" customWidth="1"/>
    <col min="10256" max="10256" width="10.7265625" bestFit="1" customWidth="1"/>
    <col min="10257" max="10257" width="11.7265625" bestFit="1" customWidth="1"/>
    <col min="10497" max="10497" width="10.1796875" bestFit="1" customWidth="1"/>
    <col min="10498" max="10504" width="9.26953125" bestFit="1" customWidth="1"/>
    <col min="10505" max="10505" width="10.1796875" bestFit="1" customWidth="1"/>
    <col min="10506" max="10509" width="10.7265625" bestFit="1" customWidth="1"/>
    <col min="10510" max="10510" width="11.7265625" bestFit="1" customWidth="1"/>
    <col min="10511" max="10511" width="12.453125" bestFit="1" customWidth="1"/>
    <col min="10512" max="10512" width="10.7265625" bestFit="1" customWidth="1"/>
    <col min="10513" max="10513" width="11.7265625" bestFit="1" customWidth="1"/>
    <col min="10753" max="10753" width="10.1796875" bestFit="1" customWidth="1"/>
    <col min="10754" max="10760" width="9.26953125" bestFit="1" customWidth="1"/>
    <col min="10761" max="10761" width="10.1796875" bestFit="1" customWidth="1"/>
    <col min="10762" max="10765" width="10.7265625" bestFit="1" customWidth="1"/>
    <col min="10766" max="10766" width="11.7265625" bestFit="1" customWidth="1"/>
    <col min="10767" max="10767" width="12.453125" bestFit="1" customWidth="1"/>
    <col min="10768" max="10768" width="10.7265625" bestFit="1" customWidth="1"/>
    <col min="10769" max="10769" width="11.7265625" bestFit="1" customWidth="1"/>
    <col min="11009" max="11009" width="10.1796875" bestFit="1" customWidth="1"/>
    <col min="11010" max="11016" width="9.26953125" bestFit="1" customWidth="1"/>
    <col min="11017" max="11017" width="10.1796875" bestFit="1" customWidth="1"/>
    <col min="11018" max="11021" width="10.7265625" bestFit="1" customWidth="1"/>
    <col min="11022" max="11022" width="11.7265625" bestFit="1" customWidth="1"/>
    <col min="11023" max="11023" width="12.453125" bestFit="1" customWidth="1"/>
    <col min="11024" max="11024" width="10.7265625" bestFit="1" customWidth="1"/>
    <col min="11025" max="11025" width="11.7265625" bestFit="1" customWidth="1"/>
    <col min="11265" max="11265" width="10.1796875" bestFit="1" customWidth="1"/>
    <col min="11266" max="11272" width="9.26953125" bestFit="1" customWidth="1"/>
    <col min="11273" max="11273" width="10.1796875" bestFit="1" customWidth="1"/>
    <col min="11274" max="11277" width="10.7265625" bestFit="1" customWidth="1"/>
    <col min="11278" max="11278" width="11.7265625" bestFit="1" customWidth="1"/>
    <col min="11279" max="11279" width="12.453125" bestFit="1" customWidth="1"/>
    <col min="11280" max="11280" width="10.7265625" bestFit="1" customWidth="1"/>
    <col min="11281" max="11281" width="11.7265625" bestFit="1" customWidth="1"/>
    <col min="11521" max="11521" width="10.1796875" bestFit="1" customWidth="1"/>
    <col min="11522" max="11528" width="9.26953125" bestFit="1" customWidth="1"/>
    <col min="11529" max="11529" width="10.1796875" bestFit="1" customWidth="1"/>
    <col min="11530" max="11533" width="10.7265625" bestFit="1" customWidth="1"/>
    <col min="11534" max="11534" width="11.7265625" bestFit="1" customWidth="1"/>
    <col min="11535" max="11535" width="12.453125" bestFit="1" customWidth="1"/>
    <col min="11536" max="11536" width="10.7265625" bestFit="1" customWidth="1"/>
    <col min="11537" max="11537" width="11.7265625" bestFit="1" customWidth="1"/>
    <col min="11777" max="11777" width="10.1796875" bestFit="1" customWidth="1"/>
    <col min="11778" max="11784" width="9.26953125" bestFit="1" customWidth="1"/>
    <col min="11785" max="11785" width="10.1796875" bestFit="1" customWidth="1"/>
    <col min="11786" max="11789" width="10.7265625" bestFit="1" customWidth="1"/>
    <col min="11790" max="11790" width="11.7265625" bestFit="1" customWidth="1"/>
    <col min="11791" max="11791" width="12.453125" bestFit="1" customWidth="1"/>
    <col min="11792" max="11792" width="10.7265625" bestFit="1" customWidth="1"/>
    <col min="11793" max="11793" width="11.7265625" bestFit="1" customWidth="1"/>
    <col min="12033" max="12033" width="10.1796875" bestFit="1" customWidth="1"/>
    <col min="12034" max="12040" width="9.26953125" bestFit="1" customWidth="1"/>
    <col min="12041" max="12041" width="10.1796875" bestFit="1" customWidth="1"/>
    <col min="12042" max="12045" width="10.7265625" bestFit="1" customWidth="1"/>
    <col min="12046" max="12046" width="11.7265625" bestFit="1" customWidth="1"/>
    <col min="12047" max="12047" width="12.453125" bestFit="1" customWidth="1"/>
    <col min="12048" max="12048" width="10.7265625" bestFit="1" customWidth="1"/>
    <col min="12049" max="12049" width="11.7265625" bestFit="1" customWidth="1"/>
    <col min="12289" max="12289" width="10.1796875" bestFit="1" customWidth="1"/>
    <col min="12290" max="12296" width="9.26953125" bestFit="1" customWidth="1"/>
    <col min="12297" max="12297" width="10.1796875" bestFit="1" customWidth="1"/>
    <col min="12298" max="12301" width="10.7265625" bestFit="1" customWidth="1"/>
    <col min="12302" max="12302" width="11.7265625" bestFit="1" customWidth="1"/>
    <col min="12303" max="12303" width="12.453125" bestFit="1" customWidth="1"/>
    <col min="12304" max="12304" width="10.7265625" bestFit="1" customWidth="1"/>
    <col min="12305" max="12305" width="11.7265625" bestFit="1" customWidth="1"/>
    <col min="12545" max="12545" width="10.1796875" bestFit="1" customWidth="1"/>
    <col min="12546" max="12552" width="9.26953125" bestFit="1" customWidth="1"/>
    <col min="12553" max="12553" width="10.1796875" bestFit="1" customWidth="1"/>
    <col min="12554" max="12557" width="10.7265625" bestFit="1" customWidth="1"/>
    <col min="12558" max="12558" width="11.7265625" bestFit="1" customWidth="1"/>
    <col min="12559" max="12559" width="12.453125" bestFit="1" customWidth="1"/>
    <col min="12560" max="12560" width="10.7265625" bestFit="1" customWidth="1"/>
    <col min="12561" max="12561" width="11.7265625" bestFit="1" customWidth="1"/>
    <col min="12801" max="12801" width="10.1796875" bestFit="1" customWidth="1"/>
    <col min="12802" max="12808" width="9.26953125" bestFit="1" customWidth="1"/>
    <col min="12809" max="12809" width="10.1796875" bestFit="1" customWidth="1"/>
    <col min="12810" max="12813" width="10.7265625" bestFit="1" customWidth="1"/>
    <col min="12814" max="12814" width="11.7265625" bestFit="1" customWidth="1"/>
    <col min="12815" max="12815" width="12.453125" bestFit="1" customWidth="1"/>
    <col min="12816" max="12816" width="10.7265625" bestFit="1" customWidth="1"/>
    <col min="12817" max="12817" width="11.7265625" bestFit="1" customWidth="1"/>
    <col min="13057" max="13057" width="10.1796875" bestFit="1" customWidth="1"/>
    <col min="13058" max="13064" width="9.26953125" bestFit="1" customWidth="1"/>
    <col min="13065" max="13065" width="10.1796875" bestFit="1" customWidth="1"/>
    <col min="13066" max="13069" width="10.7265625" bestFit="1" customWidth="1"/>
    <col min="13070" max="13070" width="11.7265625" bestFit="1" customWidth="1"/>
    <col min="13071" max="13071" width="12.453125" bestFit="1" customWidth="1"/>
    <col min="13072" max="13072" width="10.7265625" bestFit="1" customWidth="1"/>
    <col min="13073" max="13073" width="11.7265625" bestFit="1" customWidth="1"/>
    <col min="13313" max="13313" width="10.1796875" bestFit="1" customWidth="1"/>
    <col min="13314" max="13320" width="9.26953125" bestFit="1" customWidth="1"/>
    <col min="13321" max="13321" width="10.1796875" bestFit="1" customWidth="1"/>
    <col min="13322" max="13325" width="10.7265625" bestFit="1" customWidth="1"/>
    <col min="13326" max="13326" width="11.7265625" bestFit="1" customWidth="1"/>
    <col min="13327" max="13327" width="12.453125" bestFit="1" customWidth="1"/>
    <col min="13328" max="13328" width="10.7265625" bestFit="1" customWidth="1"/>
    <col min="13329" max="13329" width="11.7265625" bestFit="1" customWidth="1"/>
    <col min="13569" max="13569" width="10.1796875" bestFit="1" customWidth="1"/>
    <col min="13570" max="13576" width="9.26953125" bestFit="1" customWidth="1"/>
    <col min="13577" max="13577" width="10.1796875" bestFit="1" customWidth="1"/>
    <col min="13578" max="13581" width="10.7265625" bestFit="1" customWidth="1"/>
    <col min="13582" max="13582" width="11.7265625" bestFit="1" customWidth="1"/>
    <col min="13583" max="13583" width="12.453125" bestFit="1" customWidth="1"/>
    <col min="13584" max="13584" width="10.7265625" bestFit="1" customWidth="1"/>
    <col min="13585" max="13585" width="11.7265625" bestFit="1" customWidth="1"/>
    <col min="13825" max="13825" width="10.1796875" bestFit="1" customWidth="1"/>
    <col min="13826" max="13832" width="9.26953125" bestFit="1" customWidth="1"/>
    <col min="13833" max="13833" width="10.1796875" bestFit="1" customWidth="1"/>
    <col min="13834" max="13837" width="10.7265625" bestFit="1" customWidth="1"/>
    <col min="13838" max="13838" width="11.7265625" bestFit="1" customWidth="1"/>
    <col min="13839" max="13839" width="12.453125" bestFit="1" customWidth="1"/>
    <col min="13840" max="13840" width="10.7265625" bestFit="1" customWidth="1"/>
    <col min="13841" max="13841" width="11.7265625" bestFit="1" customWidth="1"/>
    <col min="14081" max="14081" width="10.1796875" bestFit="1" customWidth="1"/>
    <col min="14082" max="14088" width="9.26953125" bestFit="1" customWidth="1"/>
    <col min="14089" max="14089" width="10.1796875" bestFit="1" customWidth="1"/>
    <col min="14090" max="14093" width="10.7265625" bestFit="1" customWidth="1"/>
    <col min="14094" max="14094" width="11.7265625" bestFit="1" customWidth="1"/>
    <col min="14095" max="14095" width="12.453125" bestFit="1" customWidth="1"/>
    <col min="14096" max="14096" width="10.7265625" bestFit="1" customWidth="1"/>
    <col min="14097" max="14097" width="11.7265625" bestFit="1" customWidth="1"/>
    <col min="14337" max="14337" width="10.1796875" bestFit="1" customWidth="1"/>
    <col min="14338" max="14344" width="9.26953125" bestFit="1" customWidth="1"/>
    <col min="14345" max="14345" width="10.1796875" bestFit="1" customWidth="1"/>
    <col min="14346" max="14349" width="10.7265625" bestFit="1" customWidth="1"/>
    <col min="14350" max="14350" width="11.7265625" bestFit="1" customWidth="1"/>
    <col min="14351" max="14351" width="12.453125" bestFit="1" customWidth="1"/>
    <col min="14352" max="14352" width="10.7265625" bestFit="1" customWidth="1"/>
    <col min="14353" max="14353" width="11.7265625" bestFit="1" customWidth="1"/>
    <col min="14593" max="14593" width="10.1796875" bestFit="1" customWidth="1"/>
    <col min="14594" max="14600" width="9.26953125" bestFit="1" customWidth="1"/>
    <col min="14601" max="14601" width="10.1796875" bestFit="1" customWidth="1"/>
    <col min="14602" max="14605" width="10.7265625" bestFit="1" customWidth="1"/>
    <col min="14606" max="14606" width="11.7265625" bestFit="1" customWidth="1"/>
    <col min="14607" max="14607" width="12.453125" bestFit="1" customWidth="1"/>
    <col min="14608" max="14608" width="10.7265625" bestFit="1" customWidth="1"/>
    <col min="14609" max="14609" width="11.7265625" bestFit="1" customWidth="1"/>
    <col min="14849" max="14849" width="10.1796875" bestFit="1" customWidth="1"/>
    <col min="14850" max="14856" width="9.26953125" bestFit="1" customWidth="1"/>
    <col min="14857" max="14857" width="10.1796875" bestFit="1" customWidth="1"/>
    <col min="14858" max="14861" width="10.7265625" bestFit="1" customWidth="1"/>
    <col min="14862" max="14862" width="11.7265625" bestFit="1" customWidth="1"/>
    <col min="14863" max="14863" width="12.453125" bestFit="1" customWidth="1"/>
    <col min="14864" max="14864" width="10.7265625" bestFit="1" customWidth="1"/>
    <col min="14865" max="14865" width="11.7265625" bestFit="1" customWidth="1"/>
    <col min="15105" max="15105" width="10.1796875" bestFit="1" customWidth="1"/>
    <col min="15106" max="15112" width="9.26953125" bestFit="1" customWidth="1"/>
    <col min="15113" max="15113" width="10.1796875" bestFit="1" customWidth="1"/>
    <col min="15114" max="15117" width="10.7265625" bestFit="1" customWidth="1"/>
    <col min="15118" max="15118" width="11.7265625" bestFit="1" customWidth="1"/>
    <col min="15119" max="15119" width="12.453125" bestFit="1" customWidth="1"/>
    <col min="15120" max="15120" width="10.7265625" bestFit="1" customWidth="1"/>
    <col min="15121" max="15121" width="11.7265625" bestFit="1" customWidth="1"/>
    <col min="15361" max="15361" width="10.1796875" bestFit="1" customWidth="1"/>
    <col min="15362" max="15368" width="9.26953125" bestFit="1" customWidth="1"/>
    <col min="15369" max="15369" width="10.1796875" bestFit="1" customWidth="1"/>
    <col min="15370" max="15373" width="10.7265625" bestFit="1" customWidth="1"/>
    <col min="15374" max="15374" width="11.7265625" bestFit="1" customWidth="1"/>
    <col min="15375" max="15375" width="12.453125" bestFit="1" customWidth="1"/>
    <col min="15376" max="15376" width="10.7265625" bestFit="1" customWidth="1"/>
    <col min="15377" max="15377" width="11.7265625" bestFit="1" customWidth="1"/>
    <col min="15617" max="15617" width="10.1796875" bestFit="1" customWidth="1"/>
    <col min="15618" max="15624" width="9.26953125" bestFit="1" customWidth="1"/>
    <col min="15625" max="15625" width="10.1796875" bestFit="1" customWidth="1"/>
    <col min="15626" max="15629" width="10.7265625" bestFit="1" customWidth="1"/>
    <col min="15630" max="15630" width="11.7265625" bestFit="1" customWidth="1"/>
    <col min="15631" max="15631" width="12.453125" bestFit="1" customWidth="1"/>
    <col min="15632" max="15632" width="10.7265625" bestFit="1" customWidth="1"/>
    <col min="15633" max="15633" width="11.7265625" bestFit="1" customWidth="1"/>
    <col min="15873" max="15873" width="10.1796875" bestFit="1" customWidth="1"/>
    <col min="15874" max="15880" width="9.26953125" bestFit="1" customWidth="1"/>
    <col min="15881" max="15881" width="10.1796875" bestFit="1" customWidth="1"/>
    <col min="15882" max="15885" width="10.7265625" bestFit="1" customWidth="1"/>
    <col min="15886" max="15886" width="11.7265625" bestFit="1" customWidth="1"/>
    <col min="15887" max="15887" width="12.453125" bestFit="1" customWidth="1"/>
    <col min="15888" max="15888" width="10.7265625" bestFit="1" customWidth="1"/>
    <col min="15889" max="15889" width="11.7265625" bestFit="1" customWidth="1"/>
    <col min="16129" max="16129" width="10.1796875" bestFit="1" customWidth="1"/>
    <col min="16130" max="16136" width="9.26953125" bestFit="1" customWidth="1"/>
    <col min="16137" max="16137" width="10.1796875" bestFit="1" customWidth="1"/>
    <col min="16138" max="16141" width="10.7265625" bestFit="1" customWidth="1"/>
    <col min="16142" max="16142" width="11.7265625" bestFit="1" customWidth="1"/>
    <col min="16143" max="16143" width="12.453125" bestFit="1" customWidth="1"/>
    <col min="16144" max="16144" width="10.7265625" bestFit="1" customWidth="1"/>
    <col min="16145" max="16145" width="11.7265625" bestFit="1" customWidth="1"/>
  </cols>
  <sheetData>
    <row r="1" spans="1:65">
      <c r="A1" s="1" t="s">
        <v>15</v>
      </c>
    </row>
    <row r="2" spans="1:65"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1:65">
      <c r="A3" s="3"/>
      <c r="B3" s="39" t="s">
        <v>0</v>
      </c>
      <c r="C3" s="40"/>
      <c r="D3" s="40"/>
      <c r="E3" s="40"/>
      <c r="F3" s="40"/>
      <c r="G3" s="40"/>
      <c r="H3" s="41"/>
      <c r="I3" s="42" t="s">
        <v>1</v>
      </c>
      <c r="J3" s="43"/>
      <c r="K3" s="43"/>
      <c r="L3" s="43"/>
      <c r="M3" s="43"/>
      <c r="N3" s="43"/>
      <c r="O3" s="43"/>
      <c r="P3" s="43"/>
      <c r="Q3" s="42" t="s">
        <v>16</v>
      </c>
      <c r="R3" s="43"/>
      <c r="S3" s="43"/>
      <c r="T3" s="43"/>
      <c r="U3" s="43"/>
      <c r="V3" s="43"/>
      <c r="W3" s="43"/>
      <c r="X3" s="43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>
      <c r="A4" s="4"/>
      <c r="B4" s="5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7" t="s">
        <v>8</v>
      </c>
      <c r="I4" s="8" t="s">
        <v>2</v>
      </c>
      <c r="J4" s="8" t="s">
        <v>3</v>
      </c>
      <c r="K4" s="8" t="s">
        <v>9</v>
      </c>
      <c r="L4" s="8" t="s">
        <v>10</v>
      </c>
      <c r="M4" s="8" t="s">
        <v>6</v>
      </c>
      <c r="N4" s="8" t="s">
        <v>7</v>
      </c>
      <c r="O4" s="8" t="s">
        <v>8</v>
      </c>
      <c r="P4" s="8" t="s">
        <v>11</v>
      </c>
      <c r="Q4" s="8" t="s">
        <v>2</v>
      </c>
      <c r="R4" s="8" t="s">
        <v>3</v>
      </c>
      <c r="S4" s="8" t="s">
        <v>9</v>
      </c>
      <c r="T4" s="8" t="s">
        <v>10</v>
      </c>
      <c r="U4" s="8" t="s">
        <v>6</v>
      </c>
      <c r="V4" s="8" t="s">
        <v>7</v>
      </c>
      <c r="W4" s="8" t="s">
        <v>8</v>
      </c>
      <c r="X4" s="8" t="s">
        <v>11</v>
      </c>
      <c r="Y4" s="2"/>
      <c r="Z4" s="2"/>
      <c r="AA4" s="8" t="s">
        <v>2</v>
      </c>
      <c r="AB4" s="8" t="s">
        <v>3</v>
      </c>
      <c r="AC4" s="8" t="s">
        <v>9</v>
      </c>
      <c r="AD4" s="8" t="s">
        <v>10</v>
      </c>
      <c r="AE4" s="8" t="s">
        <v>6</v>
      </c>
      <c r="AF4" s="8" t="s">
        <v>7</v>
      </c>
      <c r="AG4" s="8" t="s">
        <v>8</v>
      </c>
      <c r="AH4" s="8" t="s">
        <v>11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s="13" customFormat="1" ht="12.5">
      <c r="A5" s="9">
        <v>39325</v>
      </c>
      <c r="B5" s="10">
        <v>1.2259</v>
      </c>
      <c r="C5" s="10">
        <v>1.056</v>
      </c>
      <c r="D5" s="10">
        <v>7.5461999999999998</v>
      </c>
      <c r="E5" s="10">
        <v>1.4338</v>
      </c>
      <c r="F5" s="10">
        <v>40.630000000000003</v>
      </c>
      <c r="G5" s="10">
        <v>115.83</v>
      </c>
      <c r="H5" s="14">
        <v>0.49590000000000001</v>
      </c>
      <c r="I5" s="11">
        <v>8312.34</v>
      </c>
      <c r="J5" s="11">
        <v>4472.6099999999997</v>
      </c>
      <c r="K5" s="11">
        <v>1079.6500000000001</v>
      </c>
      <c r="L5" s="11">
        <v>2233.7800000000002</v>
      </c>
      <c r="M5" s="11">
        <v>2472.37</v>
      </c>
      <c r="N5" s="11">
        <v>749.08</v>
      </c>
      <c r="O5" s="11">
        <v>29013.97</v>
      </c>
      <c r="P5" s="11">
        <v>4045.36</v>
      </c>
    </row>
    <row r="6" spans="1:65" s="13" customFormat="1" ht="12.5">
      <c r="A6" s="9">
        <v>39353</v>
      </c>
      <c r="B6" s="10">
        <v>1.1293</v>
      </c>
      <c r="C6" s="10">
        <v>0.99590000000000001</v>
      </c>
      <c r="D6" s="10">
        <v>7.4927999999999999</v>
      </c>
      <c r="E6" s="10">
        <v>1.3754999999999999</v>
      </c>
      <c r="F6" s="10">
        <v>39.75</v>
      </c>
      <c r="G6" s="10">
        <v>114.97</v>
      </c>
      <c r="H6" s="14">
        <v>0.49049999999999999</v>
      </c>
      <c r="I6" s="11">
        <v>8789.09</v>
      </c>
      <c r="J6" s="11">
        <v>4621.2</v>
      </c>
      <c r="K6" s="11">
        <v>1155.3800000000001</v>
      </c>
      <c r="L6" s="11">
        <v>2283.79</v>
      </c>
      <c r="M6" s="11">
        <v>2845.06</v>
      </c>
      <c r="N6" s="11">
        <v>753.87</v>
      </c>
      <c r="O6" s="11">
        <v>29608.9</v>
      </c>
      <c r="P6" s="11">
        <v>4200.46</v>
      </c>
      <c r="Q6" s="20">
        <f t="shared" ref="Q6:X6" si="0">I6/I5-1</f>
        <v>5.7354487424720269E-2</v>
      </c>
      <c r="R6" s="20">
        <f t="shared" si="0"/>
        <v>3.3222212533621454E-2</v>
      </c>
      <c r="S6" s="20">
        <f t="shared" si="0"/>
        <v>7.014310193118134E-2</v>
      </c>
      <c r="T6" s="20">
        <f t="shared" si="0"/>
        <v>2.2388059701492491E-2</v>
      </c>
      <c r="U6" s="20">
        <f t="shared" si="0"/>
        <v>0.15074200059052645</v>
      </c>
      <c r="V6" s="20">
        <f t="shared" si="0"/>
        <v>6.394510599668779E-3</v>
      </c>
      <c r="W6" s="20">
        <f t="shared" si="0"/>
        <v>2.0504949856913868E-2</v>
      </c>
      <c r="X6" s="20">
        <f t="shared" si="0"/>
        <v>3.8340221883837344E-2</v>
      </c>
      <c r="Z6" s="13" t="s">
        <v>17</v>
      </c>
      <c r="AA6" s="20">
        <f t="shared" ref="AA6:AH6" si="1">AVERAGE(Q6:Q77)</f>
        <v>2.4402111835437148E-3</v>
      </c>
      <c r="AB6" s="20">
        <f t="shared" si="1"/>
        <v>2.6014093901329497E-3</v>
      </c>
      <c r="AC6" s="20">
        <f t="shared" si="1"/>
        <v>-6.7589018680740843E-3</v>
      </c>
      <c r="AD6" s="20">
        <f t="shared" si="1"/>
        <v>2.3347434538514922E-3</v>
      </c>
      <c r="AE6" s="20">
        <f t="shared" si="1"/>
        <v>5.6137876240991442E-3</v>
      </c>
      <c r="AF6" s="20">
        <f t="shared" si="1"/>
        <v>-1.2293957713209365E-3</v>
      </c>
      <c r="AG6" s="20">
        <f t="shared" si="1"/>
        <v>4.7166259817920326E-3</v>
      </c>
      <c r="AH6" s="20">
        <f t="shared" si="1"/>
        <v>4.9460139269526561E-3</v>
      </c>
    </row>
    <row r="7" spans="1:65" s="13" customFormat="1" ht="12.5">
      <c r="A7" s="9">
        <v>39386</v>
      </c>
      <c r="B7" s="10">
        <v>1.0786</v>
      </c>
      <c r="C7" s="10">
        <v>0.9496</v>
      </c>
      <c r="D7" s="10">
        <v>7.4682000000000004</v>
      </c>
      <c r="E7" s="10">
        <v>1.3517999999999999</v>
      </c>
      <c r="F7" s="10">
        <v>39.26</v>
      </c>
      <c r="G7" s="10">
        <v>115.27</v>
      </c>
      <c r="H7" s="14">
        <v>0.48130000000000001</v>
      </c>
      <c r="I7" s="11">
        <v>9067.56</v>
      </c>
      <c r="J7" s="11">
        <v>4803.8</v>
      </c>
      <c r="K7" s="11">
        <v>1244.1600000000001</v>
      </c>
      <c r="L7" s="11">
        <v>2359.62</v>
      </c>
      <c r="M7" s="11">
        <v>3467.58</v>
      </c>
      <c r="N7" s="11">
        <v>759.86</v>
      </c>
      <c r="O7" s="11">
        <v>30944.53</v>
      </c>
      <c r="P7" s="11">
        <v>4292.2</v>
      </c>
      <c r="Q7" s="20">
        <f t="shared" ref="Q7:S70" si="2">I7/I6-1</f>
        <v>3.1683598643317934E-2</v>
      </c>
      <c r="R7" s="20">
        <f t="shared" si="2"/>
        <v>3.9513546265039556E-2</v>
      </c>
      <c r="S7" s="20">
        <f t="shared" si="2"/>
        <v>7.6840520002077195E-2</v>
      </c>
      <c r="T7" s="20">
        <f t="shared" ref="T7:U70" si="3">L7/L6-1</f>
        <v>3.3203578262449573E-2</v>
      </c>
      <c r="U7" s="20">
        <f t="shared" si="3"/>
        <v>0.21880733622489501</v>
      </c>
      <c r="V7" s="20">
        <f t="shared" ref="V7:X70" si="4">N7/N6-1</f>
        <v>7.9456670248185812E-3</v>
      </c>
      <c r="W7" s="20">
        <f t="shared" si="4"/>
        <v>4.5109071934452016E-2</v>
      </c>
      <c r="X7" s="20">
        <f t="shared" si="4"/>
        <v>2.1840465091918393E-2</v>
      </c>
      <c r="Z7" s="13" t="s">
        <v>19</v>
      </c>
      <c r="AA7" s="21">
        <f t="shared" ref="AA7:AH7" si="5">POWER((1+AA6),12)-1</f>
        <v>2.9678754166083454E-2</v>
      </c>
      <c r="AB7" s="21">
        <f t="shared" si="5"/>
        <v>3.1667452290976783E-2</v>
      </c>
      <c r="AC7" s="21">
        <f t="shared" si="5"/>
        <v>-7.8158667039679997E-2</v>
      </c>
      <c r="AD7" s="21">
        <f t="shared" si="5"/>
        <v>2.837950387619137E-2</v>
      </c>
      <c r="AE7" s="21">
        <f t="shared" si="5"/>
        <v>6.9484833505670363E-2</v>
      </c>
      <c r="AF7" s="21">
        <f t="shared" si="5"/>
        <v>-1.4653403593486214E-2</v>
      </c>
      <c r="AG7" s="21">
        <f t="shared" si="5"/>
        <v>5.8091115939025162E-2</v>
      </c>
      <c r="AH7" s="21">
        <f t="shared" si="5"/>
        <v>6.0993646071095586E-2</v>
      </c>
    </row>
    <row r="8" spans="1:65" s="13" customFormat="1" ht="12.5">
      <c r="A8" s="9">
        <v>39416</v>
      </c>
      <c r="B8" s="10">
        <v>1.1302000000000001</v>
      </c>
      <c r="C8" s="10">
        <v>1.0006999999999999</v>
      </c>
      <c r="D8" s="10">
        <v>7.3849999999999998</v>
      </c>
      <c r="E8" s="10">
        <v>1.3315999999999999</v>
      </c>
      <c r="F8" s="10">
        <v>39.520000000000003</v>
      </c>
      <c r="G8" s="10">
        <v>111.02</v>
      </c>
      <c r="H8" s="14">
        <v>0.48620000000000002</v>
      </c>
      <c r="I8" s="11">
        <v>8842.57</v>
      </c>
      <c r="J8" s="11">
        <v>4513.1899999999996</v>
      </c>
      <c r="K8" s="11">
        <v>1042.5899999999999</v>
      </c>
      <c r="L8" s="11">
        <v>2291.1999999999998</v>
      </c>
      <c r="M8" s="11">
        <v>3439.69</v>
      </c>
      <c r="N8" s="11">
        <v>719.75</v>
      </c>
      <c r="O8" s="11">
        <v>29501.1</v>
      </c>
      <c r="P8" s="11">
        <v>4108.04</v>
      </c>
      <c r="Q8" s="20">
        <f t="shared" si="2"/>
        <v>-2.481262875569612E-2</v>
      </c>
      <c r="R8" s="20">
        <f t="shared" si="2"/>
        <v>-6.0495857446188572E-2</v>
      </c>
      <c r="S8" s="20">
        <f t="shared" si="2"/>
        <v>-0.16201292438271619</v>
      </c>
      <c r="T8" s="20">
        <f t="shared" si="3"/>
        <v>-2.8996194302472467E-2</v>
      </c>
      <c r="U8" s="20">
        <f t="shared" si="3"/>
        <v>-8.0430732672353011E-3</v>
      </c>
      <c r="V8" s="20">
        <f t="shared" si="4"/>
        <v>-5.2786039533598283E-2</v>
      </c>
      <c r="W8" s="20">
        <f t="shared" si="4"/>
        <v>-4.6645723816131635E-2</v>
      </c>
      <c r="X8" s="20">
        <f t="shared" si="4"/>
        <v>-4.2905735986207505E-2</v>
      </c>
    </row>
    <row r="9" spans="1:65" s="13" customFormat="1" ht="12.5">
      <c r="A9" s="9">
        <v>39447</v>
      </c>
      <c r="B9" s="10">
        <v>1.1395</v>
      </c>
      <c r="C9" s="10">
        <v>0.98809999999999998</v>
      </c>
      <c r="D9" s="10">
        <v>7.2946</v>
      </c>
      <c r="E9" s="10">
        <v>1.3392999999999999</v>
      </c>
      <c r="F9" s="10">
        <v>39.409999999999997</v>
      </c>
      <c r="G9" s="10">
        <v>111.71</v>
      </c>
      <c r="H9" s="14">
        <v>0.504</v>
      </c>
      <c r="I9" s="11">
        <v>8627.66</v>
      </c>
      <c r="J9" s="11">
        <v>4582.79</v>
      </c>
      <c r="K9" s="11">
        <v>1158.1400000000001</v>
      </c>
      <c r="L9" s="11">
        <v>2323.35</v>
      </c>
      <c r="M9" s="11">
        <v>3732.4</v>
      </c>
      <c r="N9" s="11">
        <v>696.74</v>
      </c>
      <c r="O9" s="11">
        <v>29638.81</v>
      </c>
      <c r="P9" s="11">
        <v>4083.3</v>
      </c>
      <c r="Q9" s="20">
        <f t="shared" si="2"/>
        <v>-2.4304020211318611E-2</v>
      </c>
      <c r="R9" s="20">
        <f t="shared" si="2"/>
        <v>1.5421464640309912E-2</v>
      </c>
      <c r="S9" s="20">
        <f t="shared" si="2"/>
        <v>0.11082976050029281</v>
      </c>
      <c r="T9" s="20">
        <f t="shared" si="3"/>
        <v>1.4031948324022325E-2</v>
      </c>
      <c r="U9" s="20">
        <f t="shared" si="3"/>
        <v>8.5097784974808688E-2</v>
      </c>
      <c r="V9" s="20">
        <f t="shared" si="4"/>
        <v>-3.196943383119133E-2</v>
      </c>
      <c r="W9" s="20">
        <f t="shared" si="4"/>
        <v>4.6679615336377989E-3</v>
      </c>
      <c r="X9" s="20">
        <f t="shared" si="4"/>
        <v>-6.0223366861081873E-3</v>
      </c>
    </row>
    <row r="10" spans="1:65" s="13" customFormat="1" ht="12.5">
      <c r="A10" s="9">
        <v>39478</v>
      </c>
      <c r="B10" s="10">
        <v>1.1151</v>
      </c>
      <c r="C10" s="10">
        <v>1.0018</v>
      </c>
      <c r="D10" s="10">
        <v>7.1818</v>
      </c>
      <c r="E10" s="10">
        <v>1.3179000000000001</v>
      </c>
      <c r="F10" s="10">
        <v>39.31</v>
      </c>
      <c r="G10" s="10">
        <v>106.74</v>
      </c>
      <c r="H10" s="14">
        <v>0.50260000000000005</v>
      </c>
      <c r="I10" s="11">
        <v>7717.55</v>
      </c>
      <c r="J10" s="11">
        <v>4339.96</v>
      </c>
      <c r="K10" s="11">
        <v>973.72</v>
      </c>
      <c r="L10" s="11">
        <v>2030.64</v>
      </c>
      <c r="M10" s="11">
        <v>3023.36</v>
      </c>
      <c r="N10" s="11">
        <v>633.15</v>
      </c>
      <c r="O10" s="11">
        <v>27139.38</v>
      </c>
      <c r="P10" s="11">
        <v>3832.59</v>
      </c>
      <c r="Q10" s="20">
        <f t="shared" si="2"/>
        <v>-0.10548746705363909</v>
      </c>
      <c r="R10" s="20">
        <f t="shared" si="2"/>
        <v>-5.2987372321227855E-2</v>
      </c>
      <c r="S10" s="20">
        <f t="shared" si="2"/>
        <v>-0.15923808865940214</v>
      </c>
      <c r="T10" s="20">
        <f t="shared" si="3"/>
        <v>-0.12598618374330162</v>
      </c>
      <c r="U10" s="20">
        <f t="shared" si="3"/>
        <v>-0.18996892080162897</v>
      </c>
      <c r="V10" s="20">
        <f t="shared" si="4"/>
        <v>-9.1267904813847389E-2</v>
      </c>
      <c r="W10" s="20">
        <f t="shared" si="4"/>
        <v>-8.4329634017020205E-2</v>
      </c>
      <c r="X10" s="20">
        <f t="shared" si="4"/>
        <v>-6.1398868562192344E-2</v>
      </c>
    </row>
    <row r="11" spans="1:65" s="13" customFormat="1" ht="12.5">
      <c r="A11" s="9">
        <v>39507</v>
      </c>
      <c r="B11" s="10">
        <v>1.0671999999999999</v>
      </c>
      <c r="C11" s="10">
        <v>0.97960000000000003</v>
      </c>
      <c r="D11" s="10">
        <v>7.1115000000000004</v>
      </c>
      <c r="E11" s="10">
        <v>1.2878000000000001</v>
      </c>
      <c r="F11" s="10">
        <v>39.96</v>
      </c>
      <c r="G11" s="10">
        <v>104.19</v>
      </c>
      <c r="H11" s="14">
        <v>0.50339999999999996</v>
      </c>
      <c r="I11" s="11">
        <v>7706.66</v>
      </c>
      <c r="J11" s="11">
        <v>4478.88</v>
      </c>
      <c r="K11" s="11">
        <v>963.42</v>
      </c>
      <c r="L11" s="11">
        <v>2018.64</v>
      </c>
      <c r="M11" s="11">
        <v>3028.27</v>
      </c>
      <c r="N11" s="11">
        <v>624.79</v>
      </c>
      <c r="O11" s="11">
        <v>27389.66</v>
      </c>
      <c r="P11" s="11">
        <v>3727.8</v>
      </c>
      <c r="Q11" s="20">
        <f t="shared" si="2"/>
        <v>-1.4110695751891056E-3</v>
      </c>
      <c r="R11" s="20">
        <f t="shared" si="2"/>
        <v>3.2009511608402041E-2</v>
      </c>
      <c r="S11" s="20">
        <f t="shared" si="2"/>
        <v>-1.0577989565789037E-2</v>
      </c>
      <c r="T11" s="20">
        <f t="shared" si="3"/>
        <v>-5.9094669660796351E-3</v>
      </c>
      <c r="U11" s="20">
        <f t="shared" si="3"/>
        <v>1.6240209568161301E-3</v>
      </c>
      <c r="V11" s="20">
        <f t="shared" si="4"/>
        <v>-1.320382215904603E-2</v>
      </c>
      <c r="W11" s="20">
        <f t="shared" si="4"/>
        <v>9.222023495009779E-3</v>
      </c>
      <c r="X11" s="20">
        <f t="shared" si="4"/>
        <v>-2.7341823675373522E-2</v>
      </c>
    </row>
    <row r="12" spans="1:65" s="13" customFormat="1" ht="12.5">
      <c r="A12" s="9">
        <v>39538</v>
      </c>
      <c r="B12" s="10">
        <v>1.0951</v>
      </c>
      <c r="C12" s="10">
        <v>1.0275000000000001</v>
      </c>
      <c r="D12" s="10">
        <v>7.0119999999999996</v>
      </c>
      <c r="E12" s="10">
        <v>1.2375</v>
      </c>
      <c r="F12" s="10">
        <v>40.020000000000003</v>
      </c>
      <c r="G12" s="10">
        <v>99.85</v>
      </c>
      <c r="H12" s="14">
        <v>0.50370000000000004</v>
      </c>
      <c r="I12" s="11">
        <v>7386.55</v>
      </c>
      <c r="J12" s="11">
        <v>4415.92</v>
      </c>
      <c r="K12" s="11">
        <v>767.49</v>
      </c>
      <c r="L12" s="11">
        <v>1976.23</v>
      </c>
      <c r="M12" s="11">
        <v>2656.51</v>
      </c>
      <c r="N12" s="11">
        <v>575.21</v>
      </c>
      <c r="O12" s="11">
        <v>26690.82</v>
      </c>
      <c r="P12" s="11">
        <v>3700.33</v>
      </c>
      <c r="Q12" s="20">
        <f t="shared" si="2"/>
        <v>-4.1536800637370752E-2</v>
      </c>
      <c r="R12" s="20">
        <f t="shared" si="2"/>
        <v>-1.4057085699996419E-2</v>
      </c>
      <c r="S12" s="20">
        <f t="shared" si="2"/>
        <v>-0.20336924705735815</v>
      </c>
      <c r="T12" s="20">
        <f t="shared" si="3"/>
        <v>-2.1009194309039803E-2</v>
      </c>
      <c r="U12" s="20">
        <f t="shared" si="3"/>
        <v>-0.12276316180525504</v>
      </c>
      <c r="V12" s="20">
        <f t="shared" si="4"/>
        <v>-7.9354663166823936E-2</v>
      </c>
      <c r="W12" s="20">
        <f t="shared" si="4"/>
        <v>-2.55147380434807E-2</v>
      </c>
      <c r="X12" s="20">
        <f t="shared" si="4"/>
        <v>-7.3689575621009862E-3</v>
      </c>
    </row>
    <row r="13" spans="1:65" s="13" customFormat="1" ht="12.5">
      <c r="A13" s="9">
        <v>39568</v>
      </c>
      <c r="B13" s="10">
        <v>1.0617000000000001</v>
      </c>
      <c r="C13" s="10">
        <v>1.0092000000000001</v>
      </c>
      <c r="D13" s="10">
        <v>6.9870000000000001</v>
      </c>
      <c r="E13" s="10">
        <v>1.2563</v>
      </c>
      <c r="F13" s="10">
        <v>40.450000000000003</v>
      </c>
      <c r="G13" s="10">
        <v>104.53</v>
      </c>
      <c r="H13" s="14">
        <v>0.50390000000000001</v>
      </c>
      <c r="I13" s="11">
        <v>7781.23</v>
      </c>
      <c r="J13" s="11">
        <v>4627.96</v>
      </c>
      <c r="K13" s="11">
        <v>821.48</v>
      </c>
      <c r="L13" s="11">
        <v>2066.5500000000002</v>
      </c>
      <c r="M13" s="11">
        <v>2956.94</v>
      </c>
      <c r="N13" s="11">
        <v>638.84</v>
      </c>
      <c r="O13" s="11">
        <v>28300.15</v>
      </c>
      <c r="P13" s="11">
        <v>3888.64</v>
      </c>
      <c r="Q13" s="20">
        <f t="shared" si="2"/>
        <v>5.3432251863183566E-2</v>
      </c>
      <c r="R13" s="20">
        <f t="shared" si="2"/>
        <v>4.8017174224170622E-2</v>
      </c>
      <c r="S13" s="20">
        <f t="shared" si="2"/>
        <v>7.0346193435744997E-2</v>
      </c>
      <c r="T13" s="20">
        <f t="shared" si="3"/>
        <v>4.5703182321895852E-2</v>
      </c>
      <c r="U13" s="20">
        <f t="shared" si="3"/>
        <v>0.11309198911353602</v>
      </c>
      <c r="V13" s="20">
        <f t="shared" si="4"/>
        <v>0.11062046904608747</v>
      </c>
      <c r="W13" s="20">
        <f t="shared" si="4"/>
        <v>6.0295262565930985E-2</v>
      </c>
      <c r="X13" s="20">
        <f t="shared" si="4"/>
        <v>5.089005575178418E-2</v>
      </c>
    </row>
    <row r="14" spans="1:65" s="13" customFormat="1" ht="12.5">
      <c r="A14" s="9">
        <v>39598</v>
      </c>
      <c r="B14" s="10">
        <v>1.0469999999999999</v>
      </c>
      <c r="C14" s="10">
        <v>0.99380000000000002</v>
      </c>
      <c r="D14" s="10">
        <v>6.94</v>
      </c>
      <c r="E14" s="10">
        <v>1.2569999999999999</v>
      </c>
      <c r="F14" s="10">
        <v>42.15</v>
      </c>
      <c r="G14" s="10">
        <v>105.46</v>
      </c>
      <c r="H14" s="14">
        <v>0.50519999999999998</v>
      </c>
      <c r="I14" s="11">
        <v>7969.08</v>
      </c>
      <c r="J14" s="11">
        <v>4883.75</v>
      </c>
      <c r="K14" s="11">
        <v>761.38</v>
      </c>
      <c r="L14" s="11">
        <v>2080.91</v>
      </c>
      <c r="M14" s="11">
        <v>2754.74</v>
      </c>
      <c r="N14" s="11">
        <v>662.97</v>
      </c>
      <c r="O14" s="11">
        <v>28284.16</v>
      </c>
      <c r="P14" s="11">
        <v>3958.78</v>
      </c>
      <c r="Q14" s="20">
        <f t="shared" si="2"/>
        <v>2.4141427512102798E-2</v>
      </c>
      <c r="R14" s="20">
        <f t="shared" si="2"/>
        <v>5.52705727793672E-2</v>
      </c>
      <c r="S14" s="20">
        <f t="shared" si="2"/>
        <v>-7.3160636899255005E-2</v>
      </c>
      <c r="T14" s="20">
        <f t="shared" si="3"/>
        <v>6.948779366577007E-3</v>
      </c>
      <c r="U14" s="20">
        <f t="shared" si="3"/>
        <v>-6.8381502499205382E-2</v>
      </c>
      <c r="V14" s="20">
        <f t="shared" si="4"/>
        <v>3.777158599962438E-2</v>
      </c>
      <c r="W14" s="20">
        <f t="shared" si="4"/>
        <v>-5.6501467306713238E-4</v>
      </c>
      <c r="X14" s="20">
        <f t="shared" si="4"/>
        <v>1.8037154377880338E-2</v>
      </c>
    </row>
    <row r="15" spans="1:65" s="13" customFormat="1" ht="12.5">
      <c r="A15" s="9">
        <v>39629</v>
      </c>
      <c r="B15" s="10">
        <v>1.0458000000000001</v>
      </c>
      <c r="C15" s="10">
        <v>1.0185</v>
      </c>
      <c r="D15" s="10">
        <v>6.8590999999999998</v>
      </c>
      <c r="E15" s="10">
        <v>1.242</v>
      </c>
      <c r="F15" s="10">
        <v>42.93</v>
      </c>
      <c r="G15" s="10">
        <v>106.17</v>
      </c>
      <c r="H15" s="14">
        <v>0.50239999999999996</v>
      </c>
      <c r="I15" s="11">
        <v>7424.4</v>
      </c>
      <c r="J15" s="11">
        <v>4796.1499999999996</v>
      </c>
      <c r="K15" s="11">
        <v>605.99</v>
      </c>
      <c r="L15" s="11">
        <v>1901.44</v>
      </c>
      <c r="M15" s="11">
        <v>2220.56</v>
      </c>
      <c r="N15" s="11">
        <v>622.95000000000005</v>
      </c>
      <c r="O15" s="11">
        <v>26283.67</v>
      </c>
      <c r="P15" s="11">
        <v>3644.36</v>
      </c>
      <c r="Q15" s="20">
        <f t="shared" si="2"/>
        <v>-6.8349169540273147E-2</v>
      </c>
      <c r="R15" s="20">
        <f t="shared" si="2"/>
        <v>-1.7937036089070935E-2</v>
      </c>
      <c r="S15" s="20">
        <f t="shared" si="2"/>
        <v>-0.20408994194751628</v>
      </c>
      <c r="T15" s="20">
        <f t="shared" si="3"/>
        <v>-8.6245921255604374E-2</v>
      </c>
      <c r="U15" s="20">
        <f t="shared" si="3"/>
        <v>-0.19391303716503183</v>
      </c>
      <c r="V15" s="20">
        <f t="shared" si="4"/>
        <v>-6.0364722385628289E-2</v>
      </c>
      <c r="W15" s="20">
        <f t="shared" si="4"/>
        <v>-7.0728280422681866E-2</v>
      </c>
      <c r="X15" s="20">
        <f t="shared" si="4"/>
        <v>-7.9423458742339803E-2</v>
      </c>
    </row>
    <row r="16" spans="1:65" s="13" customFormat="1" ht="12.5">
      <c r="A16" s="9">
        <v>39660</v>
      </c>
      <c r="B16" s="10">
        <v>1.0621</v>
      </c>
      <c r="C16" s="10">
        <v>1.0261</v>
      </c>
      <c r="D16" s="10">
        <v>6.8388</v>
      </c>
      <c r="E16" s="10">
        <v>1.2545999999999999</v>
      </c>
      <c r="F16" s="10">
        <v>42.47</v>
      </c>
      <c r="G16" s="10">
        <v>108.1</v>
      </c>
      <c r="H16" s="14">
        <v>0.50490000000000002</v>
      </c>
      <c r="I16" s="11">
        <v>7075.63</v>
      </c>
      <c r="J16" s="11">
        <v>4524.38</v>
      </c>
      <c r="K16" s="11">
        <v>612.09</v>
      </c>
      <c r="L16" s="11">
        <v>1897.94</v>
      </c>
      <c r="M16" s="11">
        <v>2418.33</v>
      </c>
      <c r="N16" s="11">
        <v>615.91</v>
      </c>
      <c r="O16" s="11">
        <v>25366.75</v>
      </c>
      <c r="P16" s="11">
        <v>3606.62</v>
      </c>
      <c r="Q16" s="20">
        <f t="shared" si="2"/>
        <v>-4.6976186627875616E-2</v>
      </c>
      <c r="R16" s="20">
        <f t="shared" si="2"/>
        <v>-5.6664199409943272E-2</v>
      </c>
      <c r="S16" s="20">
        <f t="shared" si="2"/>
        <v>1.0066172709120691E-2</v>
      </c>
      <c r="T16" s="20">
        <f t="shared" si="3"/>
        <v>-1.8407101985863372E-3</v>
      </c>
      <c r="U16" s="20">
        <f t="shared" si="3"/>
        <v>8.9063119213171449E-2</v>
      </c>
      <c r="V16" s="20">
        <f t="shared" si="4"/>
        <v>-1.1301067501404694E-2</v>
      </c>
      <c r="W16" s="20">
        <f t="shared" si="4"/>
        <v>-3.4885539196010229E-2</v>
      </c>
      <c r="X16" s="20">
        <f t="shared" si="4"/>
        <v>-1.0355727754667532E-2</v>
      </c>
    </row>
    <row r="17" spans="1:24" s="13" customFormat="1" ht="12.5">
      <c r="A17" s="9">
        <v>39689</v>
      </c>
      <c r="B17" s="10">
        <v>1.1677999999999999</v>
      </c>
      <c r="C17" s="10">
        <v>1.0630999999999999</v>
      </c>
      <c r="D17" s="10">
        <v>6.8251999999999997</v>
      </c>
      <c r="E17" s="10">
        <v>1.3332999999999999</v>
      </c>
      <c r="F17" s="10">
        <v>43.25</v>
      </c>
      <c r="G17" s="10">
        <v>108.69</v>
      </c>
      <c r="H17" s="14">
        <v>0.54979999999999996</v>
      </c>
      <c r="I17" s="11">
        <v>7343.43</v>
      </c>
      <c r="J17" s="11">
        <v>4608.6499999999996</v>
      </c>
      <c r="K17" s="11">
        <v>528.98</v>
      </c>
      <c r="L17" s="11">
        <v>1895.87</v>
      </c>
      <c r="M17" s="11">
        <v>2432.4299999999998</v>
      </c>
      <c r="N17" s="11">
        <v>596.41</v>
      </c>
      <c r="O17" s="11">
        <v>26493.279999999999</v>
      </c>
      <c r="P17" s="11">
        <v>3649.82</v>
      </c>
      <c r="Q17" s="20">
        <f t="shared" si="2"/>
        <v>3.7848219875827427E-2</v>
      </c>
      <c r="R17" s="20">
        <f t="shared" si="2"/>
        <v>1.8625756457238296E-2</v>
      </c>
      <c r="S17" s="20">
        <f t="shared" si="2"/>
        <v>-0.13578068584685266</v>
      </c>
      <c r="T17" s="20">
        <f t="shared" si="3"/>
        <v>-1.090656185127159E-3</v>
      </c>
      <c r="U17" s="20">
        <f t="shared" si="3"/>
        <v>5.8304697870017463E-3</v>
      </c>
      <c r="V17" s="20">
        <f t="shared" si="4"/>
        <v>-3.1660469873845187E-2</v>
      </c>
      <c r="W17" s="20">
        <f t="shared" si="4"/>
        <v>4.440970956074386E-2</v>
      </c>
      <c r="X17" s="20">
        <f t="shared" si="4"/>
        <v>1.1977973836999833E-2</v>
      </c>
    </row>
    <row r="18" spans="1:24" s="13" customFormat="1" ht="12.5">
      <c r="A18" s="9">
        <v>39721</v>
      </c>
      <c r="B18" s="10">
        <v>1.2652000000000001</v>
      </c>
      <c r="C18" s="10">
        <v>1.0597000000000001</v>
      </c>
      <c r="D18" s="10">
        <v>6.7899000000000003</v>
      </c>
      <c r="E18" s="10">
        <v>1.389</v>
      </c>
      <c r="F18" s="10">
        <v>46.45</v>
      </c>
      <c r="G18" s="10">
        <v>105.94</v>
      </c>
      <c r="H18" s="14">
        <v>0.56169999999999998</v>
      </c>
      <c r="I18" s="11">
        <v>6566.06</v>
      </c>
      <c r="J18" s="11">
        <v>3949.19</v>
      </c>
      <c r="K18" s="11">
        <v>507.98</v>
      </c>
      <c r="L18" s="11">
        <v>1732.78</v>
      </c>
      <c r="M18" s="11">
        <v>2133.98</v>
      </c>
      <c r="N18" s="11">
        <v>517.6</v>
      </c>
      <c r="O18" s="11">
        <v>22912.51</v>
      </c>
      <c r="P18" s="11">
        <v>3307.7</v>
      </c>
      <c r="Q18" s="20">
        <f t="shared" si="2"/>
        <v>-0.10585925105842908</v>
      </c>
      <c r="R18" s="20">
        <f t="shared" si="2"/>
        <v>-0.14309179477721234</v>
      </c>
      <c r="S18" s="20">
        <f t="shared" si="2"/>
        <v>-3.9699043442096071E-2</v>
      </c>
      <c r="T18" s="20">
        <f t="shared" si="3"/>
        <v>-8.6023830747888774E-2</v>
      </c>
      <c r="U18" s="20">
        <f t="shared" si="3"/>
        <v>-0.12269623380734485</v>
      </c>
      <c r="V18" s="20">
        <f t="shared" si="4"/>
        <v>-0.13214064150500482</v>
      </c>
      <c r="W18" s="20">
        <f t="shared" si="4"/>
        <v>-0.13515767017145486</v>
      </c>
      <c r="X18" s="20">
        <f t="shared" si="4"/>
        <v>-9.3736129452959394E-2</v>
      </c>
    </row>
    <row r="19" spans="1:24" s="13" customFormat="1" ht="12.5">
      <c r="A19" s="9">
        <v>39752</v>
      </c>
      <c r="B19" s="10">
        <v>1.5210999999999999</v>
      </c>
      <c r="C19" s="10">
        <v>1.2158</v>
      </c>
      <c r="D19" s="10">
        <v>6.8388</v>
      </c>
      <c r="E19" s="10">
        <v>1.5422</v>
      </c>
      <c r="F19" s="10">
        <v>49.4</v>
      </c>
      <c r="G19" s="10">
        <v>98.28</v>
      </c>
      <c r="H19" s="14">
        <v>0.61860000000000004</v>
      </c>
      <c r="I19" s="11">
        <v>5734.56</v>
      </c>
      <c r="J19" s="11">
        <v>3319.2</v>
      </c>
      <c r="K19" s="11">
        <v>383.15</v>
      </c>
      <c r="L19" s="11">
        <v>1525.26</v>
      </c>
      <c r="M19" s="11">
        <v>1552.41</v>
      </c>
      <c r="N19" s="11">
        <v>415.38</v>
      </c>
      <c r="O19" s="11">
        <v>20186.87</v>
      </c>
      <c r="P19" s="11">
        <v>2739.03</v>
      </c>
      <c r="Q19" s="20">
        <f t="shared" si="2"/>
        <v>-0.12663606485472256</v>
      </c>
      <c r="R19" s="20">
        <f t="shared" si="2"/>
        <v>-0.1595238517265567</v>
      </c>
      <c r="S19" s="20">
        <f t="shared" si="2"/>
        <v>-0.24573802118193633</v>
      </c>
      <c r="T19" s="20">
        <f t="shared" si="3"/>
        <v>-0.11976130841768717</v>
      </c>
      <c r="U19" s="20">
        <f t="shared" si="3"/>
        <v>-0.27252832735077182</v>
      </c>
      <c r="V19" s="20">
        <f t="shared" si="4"/>
        <v>-0.19748840803709433</v>
      </c>
      <c r="W19" s="20">
        <f t="shared" si="4"/>
        <v>-0.11895859510808726</v>
      </c>
      <c r="X19" s="20">
        <f t="shared" si="4"/>
        <v>-0.17192308855095673</v>
      </c>
    </row>
    <row r="20" spans="1:24" s="13" customFormat="1" ht="12.5">
      <c r="A20" s="9">
        <v>39782</v>
      </c>
      <c r="B20" s="10">
        <v>1.5277000000000001</v>
      </c>
      <c r="C20" s="10">
        <v>1.236</v>
      </c>
      <c r="D20" s="10">
        <v>6.8254000000000001</v>
      </c>
      <c r="E20" s="10">
        <v>1.5407999999999999</v>
      </c>
      <c r="F20" s="10">
        <v>49.55</v>
      </c>
      <c r="G20" s="10">
        <v>95.46</v>
      </c>
      <c r="H20" s="14">
        <v>0.65159999999999996</v>
      </c>
      <c r="I20" s="11">
        <v>5323.52</v>
      </c>
      <c r="J20" s="11">
        <v>3179.45</v>
      </c>
      <c r="K20" s="11">
        <v>416.33</v>
      </c>
      <c r="L20" s="11">
        <v>1371.6</v>
      </c>
      <c r="M20" s="11">
        <v>1467.7</v>
      </c>
      <c r="N20" s="11">
        <v>403.27</v>
      </c>
      <c r="O20" s="11">
        <v>19790.04</v>
      </c>
      <c r="P20" s="11">
        <v>2526.11</v>
      </c>
      <c r="Q20" s="20">
        <f t="shared" si="2"/>
        <v>-7.1677687564521086E-2</v>
      </c>
      <c r="R20" s="20">
        <f t="shared" si="2"/>
        <v>-4.2103518920221794E-2</v>
      </c>
      <c r="S20" s="20">
        <f t="shared" si="2"/>
        <v>8.6597938144329811E-2</v>
      </c>
      <c r="T20" s="20">
        <f t="shared" si="3"/>
        <v>-0.10074347980016529</v>
      </c>
      <c r="U20" s="20">
        <f t="shared" si="3"/>
        <v>-5.4566770376382578E-2</v>
      </c>
      <c r="V20" s="20">
        <f t="shared" si="4"/>
        <v>-2.9154027637344204E-2</v>
      </c>
      <c r="W20" s="20">
        <f t="shared" si="4"/>
        <v>-1.9657827092560587E-2</v>
      </c>
      <c r="X20" s="20">
        <f t="shared" si="4"/>
        <v>-7.7735548716151404E-2</v>
      </c>
    </row>
    <row r="21" spans="1:24" s="13" customFormat="1" ht="12.5">
      <c r="A21" s="9">
        <v>39813</v>
      </c>
      <c r="B21" s="10">
        <v>1.4319999999999999</v>
      </c>
      <c r="C21" s="10">
        <v>1.224</v>
      </c>
      <c r="D21" s="10">
        <v>6.8224999999999998</v>
      </c>
      <c r="E21" s="10">
        <v>1.4052</v>
      </c>
      <c r="F21" s="10">
        <v>48.58</v>
      </c>
      <c r="G21" s="10">
        <v>90.79</v>
      </c>
      <c r="H21" s="14">
        <v>0.68400000000000005</v>
      </c>
      <c r="I21" s="11">
        <v>5326.5</v>
      </c>
      <c r="J21" s="11">
        <v>3099.1</v>
      </c>
      <c r="K21" s="11">
        <v>405.23</v>
      </c>
      <c r="L21" s="11">
        <v>1412.53</v>
      </c>
      <c r="M21" s="11">
        <v>1635.66</v>
      </c>
      <c r="N21" s="11">
        <v>416.39</v>
      </c>
      <c r="O21" s="11">
        <v>20559.34</v>
      </c>
      <c r="P21" s="11">
        <v>2563.9499999999998</v>
      </c>
      <c r="Q21" s="20">
        <f t="shared" si="2"/>
        <v>5.5977999519107868E-4</v>
      </c>
      <c r="R21" s="20">
        <f t="shared" si="2"/>
        <v>-2.5271666483196786E-2</v>
      </c>
      <c r="S21" s="20">
        <f t="shared" si="2"/>
        <v>-2.6661542526361215E-2</v>
      </c>
      <c r="T21" s="20">
        <f t="shared" si="3"/>
        <v>2.9841061533975033E-2</v>
      </c>
      <c r="U21" s="20">
        <f t="shared" si="3"/>
        <v>0.11443755535872446</v>
      </c>
      <c r="V21" s="20">
        <f t="shared" si="4"/>
        <v>3.2534034269844136E-2</v>
      </c>
      <c r="W21" s="20">
        <f t="shared" si="4"/>
        <v>3.8873089695624641E-2</v>
      </c>
      <c r="X21" s="20">
        <f t="shared" si="4"/>
        <v>1.4979553542798785E-2</v>
      </c>
    </row>
    <row r="22" spans="1:24" s="13" customFormat="1" ht="12.5">
      <c r="A22" s="9">
        <v>39843</v>
      </c>
      <c r="B22" s="10">
        <v>1.5673999999999999</v>
      </c>
      <c r="C22" s="10">
        <v>1.2364999999999999</v>
      </c>
      <c r="D22" s="10">
        <v>6.8391999999999999</v>
      </c>
      <c r="E22" s="10">
        <v>1.5275000000000001</v>
      </c>
      <c r="F22" s="10">
        <v>48.83</v>
      </c>
      <c r="G22" s="10">
        <v>89.83</v>
      </c>
      <c r="H22" s="14">
        <v>0.69379999999999997</v>
      </c>
      <c r="I22" s="11">
        <v>5095.0600000000004</v>
      </c>
      <c r="J22" s="11">
        <v>3010.19</v>
      </c>
      <c r="K22" s="11">
        <v>442.36</v>
      </c>
      <c r="L22" s="11">
        <v>1303.3499999999999</v>
      </c>
      <c r="M22" s="11">
        <v>1573.7</v>
      </c>
      <c r="N22" s="11">
        <v>386.14</v>
      </c>
      <c r="O22" s="11">
        <v>19390.88</v>
      </c>
      <c r="P22" s="11">
        <v>2361.25</v>
      </c>
      <c r="Q22" s="20">
        <f t="shared" si="2"/>
        <v>-4.3450671172439614E-2</v>
      </c>
      <c r="R22" s="20">
        <f t="shared" si="2"/>
        <v>-2.8688974218321395E-2</v>
      </c>
      <c r="S22" s="20">
        <f t="shared" si="2"/>
        <v>9.162697727216651E-2</v>
      </c>
      <c r="T22" s="20">
        <f t="shared" si="3"/>
        <v>-7.7293933580171781E-2</v>
      </c>
      <c r="U22" s="20">
        <f t="shared" si="3"/>
        <v>-3.7880733159703084E-2</v>
      </c>
      <c r="V22" s="20">
        <f t="shared" si="4"/>
        <v>-7.2648238430317758E-2</v>
      </c>
      <c r="W22" s="20">
        <f t="shared" si="4"/>
        <v>-5.6833536485120573E-2</v>
      </c>
      <c r="X22" s="20">
        <f t="shared" si="4"/>
        <v>-7.905770393338396E-2</v>
      </c>
    </row>
    <row r="23" spans="1:24" s="13" customFormat="1" ht="12.5">
      <c r="A23" s="9">
        <v>39871</v>
      </c>
      <c r="B23" s="10">
        <v>1.5579000000000001</v>
      </c>
      <c r="C23" s="10">
        <v>1.2709999999999999</v>
      </c>
      <c r="D23" s="10">
        <v>6.8395000000000001</v>
      </c>
      <c r="E23" s="10">
        <v>1.5446</v>
      </c>
      <c r="F23" s="10">
        <v>50.88</v>
      </c>
      <c r="G23" s="10">
        <v>97.74</v>
      </c>
      <c r="H23" s="14">
        <v>0.70050000000000001</v>
      </c>
      <c r="I23" s="11">
        <v>4858.26</v>
      </c>
      <c r="J23" s="11">
        <v>2825.88</v>
      </c>
      <c r="K23" s="11">
        <v>463.41</v>
      </c>
      <c r="L23" s="11">
        <v>1165.19</v>
      </c>
      <c r="M23" s="11">
        <v>1507.27</v>
      </c>
      <c r="N23" s="11">
        <v>369.67</v>
      </c>
      <c r="O23" s="11">
        <v>18102.09</v>
      </c>
      <c r="P23" s="11">
        <v>2123.0300000000002</v>
      </c>
      <c r="Q23" s="20">
        <f t="shared" si="2"/>
        <v>-4.6476390857026262E-2</v>
      </c>
      <c r="R23" s="20">
        <f t="shared" si="2"/>
        <v>-6.1228693205412243E-2</v>
      </c>
      <c r="S23" s="20">
        <f t="shared" si="2"/>
        <v>4.7585676824305922E-2</v>
      </c>
      <c r="T23" s="20">
        <f t="shared" si="3"/>
        <v>-0.10600375954271679</v>
      </c>
      <c r="U23" s="20">
        <f t="shared" si="3"/>
        <v>-4.2212619940268148E-2</v>
      </c>
      <c r="V23" s="20">
        <f t="shared" si="4"/>
        <v>-4.2652923810017063E-2</v>
      </c>
      <c r="W23" s="20">
        <f t="shared" si="4"/>
        <v>-6.6463719026676471E-2</v>
      </c>
      <c r="X23" s="20">
        <f t="shared" si="4"/>
        <v>-0.10088724192694543</v>
      </c>
    </row>
    <row r="24" spans="1:24" s="13" customFormat="1" ht="12.5">
      <c r="A24" s="9">
        <v>39903</v>
      </c>
      <c r="B24" s="10">
        <v>1.444</v>
      </c>
      <c r="C24" s="10">
        <v>1.2605999999999999</v>
      </c>
      <c r="D24" s="10">
        <v>6.8329000000000004</v>
      </c>
      <c r="E24" s="10">
        <v>1.4749000000000001</v>
      </c>
      <c r="F24" s="10">
        <v>50.87</v>
      </c>
      <c r="G24" s="10">
        <v>99.15</v>
      </c>
      <c r="H24" s="14">
        <v>0.69930000000000003</v>
      </c>
      <c r="I24" s="11">
        <v>5223.66</v>
      </c>
      <c r="J24" s="11">
        <v>3038.07</v>
      </c>
      <c r="K24" s="11">
        <v>527.11</v>
      </c>
      <c r="L24" s="11">
        <v>1235.97</v>
      </c>
      <c r="M24" s="11">
        <v>1635.85</v>
      </c>
      <c r="N24" s="11">
        <v>377.05</v>
      </c>
      <c r="O24" s="11">
        <v>18771.150000000001</v>
      </c>
      <c r="P24" s="11">
        <v>2305.14</v>
      </c>
      <c r="Q24" s="20">
        <f t="shared" si="2"/>
        <v>7.5212112978720658E-2</v>
      </c>
      <c r="R24" s="20">
        <f t="shared" si="2"/>
        <v>7.5088114144974405E-2</v>
      </c>
      <c r="S24" s="20">
        <f t="shared" si="2"/>
        <v>0.13745926932953534</v>
      </c>
      <c r="T24" s="20">
        <f t="shared" si="3"/>
        <v>6.0745457822329429E-2</v>
      </c>
      <c r="U24" s="20">
        <f t="shared" si="3"/>
        <v>8.5306547599302007E-2</v>
      </c>
      <c r="V24" s="20">
        <f t="shared" si="4"/>
        <v>1.9963751453999423E-2</v>
      </c>
      <c r="W24" s="20">
        <f t="shared" si="4"/>
        <v>3.6960373083992026E-2</v>
      </c>
      <c r="X24" s="20">
        <f t="shared" si="4"/>
        <v>8.577834510110538E-2</v>
      </c>
    </row>
    <row r="25" spans="1:24" s="13" customFormat="1" ht="12.5">
      <c r="A25" s="9">
        <v>39933</v>
      </c>
      <c r="B25" s="10">
        <v>1.3667</v>
      </c>
      <c r="C25" s="10">
        <v>1.1939</v>
      </c>
      <c r="D25" s="10">
        <v>6.8179999999999996</v>
      </c>
      <c r="E25" s="10">
        <v>1.4767999999999999</v>
      </c>
      <c r="F25" s="10">
        <v>49.7</v>
      </c>
      <c r="G25" s="10">
        <v>98.76</v>
      </c>
      <c r="H25" s="14">
        <v>0.67569999999999997</v>
      </c>
      <c r="I25" s="11">
        <v>5535.98</v>
      </c>
      <c r="J25" s="11">
        <v>3256.77</v>
      </c>
      <c r="K25" s="11">
        <v>550.32000000000005</v>
      </c>
      <c r="L25" s="11">
        <v>1394.37</v>
      </c>
      <c r="M25" s="11">
        <v>1895.02</v>
      </c>
      <c r="N25" s="11">
        <v>407.15</v>
      </c>
      <c r="O25" s="11">
        <v>20839.38</v>
      </c>
      <c r="P25" s="11">
        <v>2532.37</v>
      </c>
      <c r="Q25" s="20">
        <f t="shared" si="2"/>
        <v>5.978949625358454E-2</v>
      </c>
      <c r="R25" s="20">
        <f t="shared" si="2"/>
        <v>7.1986491423831511E-2</v>
      </c>
      <c r="S25" s="20">
        <f t="shared" si="2"/>
        <v>4.4032554874694263E-2</v>
      </c>
      <c r="T25" s="20">
        <f t="shared" si="3"/>
        <v>0.12815845044782637</v>
      </c>
      <c r="U25" s="20">
        <f t="shared" si="3"/>
        <v>0.15843139652168592</v>
      </c>
      <c r="V25" s="20">
        <f t="shared" si="4"/>
        <v>7.9830261238562406E-2</v>
      </c>
      <c r="W25" s="20">
        <f t="shared" si="4"/>
        <v>0.11018131547614285</v>
      </c>
      <c r="X25" s="20">
        <f t="shared" si="4"/>
        <v>9.8575357678926334E-2</v>
      </c>
    </row>
    <row r="26" spans="1:24" s="13" customFormat="1" ht="12.5">
      <c r="A26" s="9">
        <v>39962</v>
      </c>
      <c r="B26" s="10">
        <v>1.2511000000000001</v>
      </c>
      <c r="C26" s="10">
        <v>1.0956999999999999</v>
      </c>
      <c r="D26" s="10">
        <v>6.8277999999999999</v>
      </c>
      <c r="E26" s="10">
        <v>1.3846000000000001</v>
      </c>
      <c r="F26" s="10">
        <v>47.11</v>
      </c>
      <c r="G26" s="10">
        <v>95.55</v>
      </c>
      <c r="H26" s="14">
        <v>0.61880000000000002</v>
      </c>
      <c r="I26" s="11">
        <v>5641.55</v>
      </c>
      <c r="J26" s="11">
        <v>3614.52</v>
      </c>
      <c r="K26" s="11">
        <v>585.83000000000004</v>
      </c>
      <c r="L26" s="11">
        <v>1418.4</v>
      </c>
      <c r="M26" s="11">
        <v>2534.0100000000002</v>
      </c>
      <c r="N26" s="11">
        <v>436.13</v>
      </c>
      <c r="O26" s="11">
        <v>21686.33</v>
      </c>
      <c r="P26" s="11">
        <v>2665.42</v>
      </c>
      <c r="Q26" s="20">
        <f t="shared" si="2"/>
        <v>1.9069794327291723E-2</v>
      </c>
      <c r="R26" s="20">
        <f t="shared" si="2"/>
        <v>0.10984810103261822</v>
      </c>
      <c r="S26" s="20">
        <f t="shared" si="2"/>
        <v>6.4526093908998439E-2</v>
      </c>
      <c r="T26" s="20">
        <f t="shared" si="3"/>
        <v>1.7233589362938284E-2</v>
      </c>
      <c r="U26" s="20">
        <f t="shared" si="3"/>
        <v>0.33719433040284552</v>
      </c>
      <c r="V26" s="20">
        <f t="shared" si="4"/>
        <v>7.117769863686596E-2</v>
      </c>
      <c r="W26" s="20">
        <f t="shared" si="4"/>
        <v>4.0641804122771408E-2</v>
      </c>
      <c r="X26" s="20">
        <f t="shared" si="4"/>
        <v>5.2539715760335337E-2</v>
      </c>
    </row>
    <row r="27" spans="1:24" s="13" customFormat="1" ht="12.5">
      <c r="A27" s="9">
        <v>39994</v>
      </c>
      <c r="B27" s="10">
        <v>1.2415</v>
      </c>
      <c r="C27" s="10">
        <v>1.1626000000000001</v>
      </c>
      <c r="D27" s="10">
        <v>6.8301999999999996</v>
      </c>
      <c r="E27" s="10">
        <v>1.395</v>
      </c>
      <c r="F27" s="10">
        <v>47.74</v>
      </c>
      <c r="G27" s="10">
        <v>96.42</v>
      </c>
      <c r="H27" s="14">
        <v>0.60780000000000001</v>
      </c>
      <c r="I27" s="11">
        <v>5886.35</v>
      </c>
      <c r="J27" s="11">
        <v>3627.01</v>
      </c>
      <c r="K27" s="11">
        <v>662.94</v>
      </c>
      <c r="L27" s="11">
        <v>1404</v>
      </c>
      <c r="M27" s="11">
        <v>2463.62</v>
      </c>
      <c r="N27" s="11">
        <v>452.76</v>
      </c>
      <c r="O27" s="11">
        <v>21014.31</v>
      </c>
      <c r="P27" s="11">
        <v>2669.92</v>
      </c>
      <c r="Q27" s="20">
        <f t="shared" si="2"/>
        <v>4.3392330122040912E-2</v>
      </c>
      <c r="R27" s="20">
        <f t="shared" si="2"/>
        <v>3.455507231942434E-3</v>
      </c>
      <c r="S27" s="20">
        <f t="shared" si="2"/>
        <v>0.13162521550620498</v>
      </c>
      <c r="T27" s="20">
        <f t="shared" si="3"/>
        <v>-1.0152284263959421E-2</v>
      </c>
      <c r="U27" s="20">
        <f t="shared" si="3"/>
        <v>-2.7778106637306177E-2</v>
      </c>
      <c r="V27" s="20">
        <f t="shared" si="4"/>
        <v>3.8130832549927662E-2</v>
      </c>
      <c r="W27" s="20">
        <f t="shared" si="4"/>
        <v>-3.0988184722818501E-2</v>
      </c>
      <c r="X27" s="20">
        <f t="shared" si="4"/>
        <v>1.6882892752361212E-3</v>
      </c>
    </row>
    <row r="28" spans="1:24" s="13" customFormat="1" ht="12.5">
      <c r="A28" s="9">
        <v>40025</v>
      </c>
      <c r="B28" s="10">
        <v>1.1992</v>
      </c>
      <c r="C28" s="10">
        <v>1.0790999999999999</v>
      </c>
      <c r="D28" s="10">
        <v>6.8319000000000001</v>
      </c>
      <c r="E28" s="10">
        <v>1.3696999999999999</v>
      </c>
      <c r="F28" s="10">
        <v>47.91</v>
      </c>
      <c r="G28" s="10">
        <v>94.54</v>
      </c>
      <c r="H28" s="14">
        <v>0.59830000000000005</v>
      </c>
      <c r="I28" s="11">
        <v>6366.44</v>
      </c>
      <c r="J28" s="11">
        <v>3778.41</v>
      </c>
      <c r="K28" s="11">
        <v>768.36</v>
      </c>
      <c r="L28" s="11">
        <v>1535.06</v>
      </c>
      <c r="M28" s="11">
        <v>2657.45</v>
      </c>
      <c r="N28" s="11">
        <v>464.49</v>
      </c>
      <c r="O28" s="11">
        <v>22966.53</v>
      </c>
      <c r="P28" s="11">
        <v>2874.51</v>
      </c>
      <c r="Q28" s="20">
        <f t="shared" si="2"/>
        <v>8.1559880061498058E-2</v>
      </c>
      <c r="R28" s="20">
        <f t="shared" si="2"/>
        <v>4.1742371815903345E-2</v>
      </c>
      <c r="S28" s="20">
        <f t="shared" si="2"/>
        <v>0.15901891573898075</v>
      </c>
      <c r="T28" s="20">
        <f t="shared" si="3"/>
        <v>9.3347578347578342E-2</v>
      </c>
      <c r="U28" s="20">
        <f t="shared" si="3"/>
        <v>7.867690634107527E-2</v>
      </c>
      <c r="V28" s="20">
        <f t="shared" si="4"/>
        <v>2.5907765703684138E-2</v>
      </c>
      <c r="W28" s="20">
        <f t="shared" si="4"/>
        <v>9.2899552733351598E-2</v>
      </c>
      <c r="X28" s="20">
        <f t="shared" si="4"/>
        <v>7.6627764127764175E-2</v>
      </c>
    </row>
    <row r="29" spans="1:24" s="13" customFormat="1" ht="12.5">
      <c r="A29" s="9">
        <v>40056</v>
      </c>
      <c r="B29" s="10">
        <v>1.1850000000000001</v>
      </c>
      <c r="C29" s="10">
        <v>1.0967</v>
      </c>
      <c r="D29" s="10">
        <v>6.8299000000000003</v>
      </c>
      <c r="E29" s="10">
        <v>1.3626</v>
      </c>
      <c r="F29" s="10">
        <v>48.83</v>
      </c>
      <c r="G29" s="10">
        <v>92.82</v>
      </c>
      <c r="H29" s="14">
        <v>0.61299999999999999</v>
      </c>
      <c r="I29" s="11">
        <v>6732.89</v>
      </c>
      <c r="J29" s="11">
        <v>3806.92</v>
      </c>
      <c r="K29" s="11">
        <v>596.92999999999995</v>
      </c>
      <c r="L29" s="11">
        <v>1541.53</v>
      </c>
      <c r="M29" s="11">
        <v>2681.59</v>
      </c>
      <c r="N29" s="11">
        <v>472.43</v>
      </c>
      <c r="O29" s="11">
        <v>24746.66</v>
      </c>
      <c r="P29" s="11">
        <v>2972.84</v>
      </c>
      <c r="Q29" s="20">
        <f t="shared" si="2"/>
        <v>5.7559640866795325E-2</v>
      </c>
      <c r="R29" s="20">
        <f t="shared" si="2"/>
        <v>7.5455019439394366E-3</v>
      </c>
      <c r="S29" s="20">
        <f t="shared" si="2"/>
        <v>-0.2231115622885107</v>
      </c>
      <c r="T29" s="20">
        <f t="shared" si="3"/>
        <v>4.2148189647310819E-3</v>
      </c>
      <c r="U29" s="20">
        <f t="shared" si="3"/>
        <v>9.0838962162977932E-3</v>
      </c>
      <c r="V29" s="20">
        <f t="shared" si="4"/>
        <v>1.7094017094017033E-2</v>
      </c>
      <c r="W29" s="20">
        <f t="shared" si="4"/>
        <v>7.75097500580193E-2</v>
      </c>
      <c r="X29" s="20">
        <f t="shared" si="4"/>
        <v>3.4207569290070294E-2</v>
      </c>
    </row>
    <row r="30" spans="1:24" s="13" customFormat="1" ht="12.5">
      <c r="A30" s="9">
        <v>40086</v>
      </c>
      <c r="B30" s="10">
        <v>1.1333</v>
      </c>
      <c r="C30" s="10">
        <v>1.0719000000000001</v>
      </c>
      <c r="D30" s="10">
        <v>6.8262</v>
      </c>
      <c r="E30" s="10">
        <v>1.3369</v>
      </c>
      <c r="F30" s="10">
        <v>48.09</v>
      </c>
      <c r="G30" s="10">
        <v>89.49</v>
      </c>
      <c r="H30" s="14">
        <v>0.62480000000000002</v>
      </c>
      <c r="I30" s="11">
        <v>7139.33</v>
      </c>
      <c r="J30" s="11">
        <v>3993.2</v>
      </c>
      <c r="K30" s="11">
        <v>626.23</v>
      </c>
      <c r="L30" s="11">
        <v>1608.92</v>
      </c>
      <c r="M30" s="11">
        <v>2880.54</v>
      </c>
      <c r="N30" s="11">
        <v>448.71</v>
      </c>
      <c r="O30" s="11">
        <v>25892.05</v>
      </c>
      <c r="P30" s="11">
        <v>3093.68</v>
      </c>
      <c r="Q30" s="20">
        <f t="shared" si="2"/>
        <v>6.0366350853793715E-2</v>
      </c>
      <c r="R30" s="20">
        <f t="shared" si="2"/>
        <v>4.8931944984396791E-2</v>
      </c>
      <c r="S30" s="20">
        <f t="shared" si="2"/>
        <v>4.9084482267602647E-2</v>
      </c>
      <c r="T30" s="20">
        <f t="shared" si="3"/>
        <v>4.3716307824045009E-2</v>
      </c>
      <c r="U30" s="20">
        <f t="shared" si="3"/>
        <v>7.4191058290044243E-2</v>
      </c>
      <c r="V30" s="20">
        <f t="shared" si="4"/>
        <v>-5.0208496496835564E-2</v>
      </c>
      <c r="W30" s="20">
        <f t="shared" si="4"/>
        <v>4.6284629925816168E-2</v>
      </c>
      <c r="X30" s="20">
        <f t="shared" si="4"/>
        <v>4.0647999892358788E-2</v>
      </c>
    </row>
    <row r="31" spans="1:24" s="13" customFormat="1" ht="12.5">
      <c r="A31" s="9">
        <v>40116</v>
      </c>
      <c r="B31" s="10">
        <v>1.1064000000000001</v>
      </c>
      <c r="C31" s="10">
        <v>1.0767</v>
      </c>
      <c r="D31" s="10">
        <v>6.8263999999999996</v>
      </c>
      <c r="E31" s="10">
        <v>1.3254999999999999</v>
      </c>
      <c r="F31" s="10">
        <v>46.9</v>
      </c>
      <c r="G31" s="10">
        <v>90.5</v>
      </c>
      <c r="H31" s="14">
        <v>0.60680000000000001</v>
      </c>
      <c r="I31" s="11">
        <v>7018.51</v>
      </c>
      <c r="J31" s="11">
        <v>3833.02</v>
      </c>
      <c r="K31" s="11">
        <v>675.8</v>
      </c>
      <c r="L31" s="11">
        <v>1533.81</v>
      </c>
      <c r="M31" s="11">
        <v>2687.45</v>
      </c>
      <c r="N31" s="11">
        <v>441.23</v>
      </c>
      <c r="O31" s="11">
        <v>25384.78</v>
      </c>
      <c r="P31" s="11">
        <v>3029.08</v>
      </c>
      <c r="Q31" s="20">
        <f t="shared" si="2"/>
        <v>-1.6923156654756077E-2</v>
      </c>
      <c r="R31" s="20">
        <f t="shared" si="2"/>
        <v>-4.0113192427126076E-2</v>
      </c>
      <c r="S31" s="20">
        <f t="shared" si="2"/>
        <v>7.9156220557941914E-2</v>
      </c>
      <c r="T31" s="20">
        <f t="shared" si="3"/>
        <v>-4.6683489545782386E-2</v>
      </c>
      <c r="U31" s="20">
        <f t="shared" si="3"/>
        <v>-6.7032570281961079E-2</v>
      </c>
      <c r="V31" s="20">
        <f t="shared" si="4"/>
        <v>-1.6670009583026779E-2</v>
      </c>
      <c r="W31" s="20">
        <f t="shared" si="4"/>
        <v>-1.9591727962830263E-2</v>
      </c>
      <c r="X31" s="20">
        <f t="shared" si="4"/>
        <v>-2.0881280546145686E-2</v>
      </c>
    </row>
    <row r="32" spans="1:24" s="13" customFormat="1" ht="12.5">
      <c r="A32" s="9">
        <v>40147</v>
      </c>
      <c r="B32" s="10">
        <v>1.0936999999999999</v>
      </c>
      <c r="C32" s="10">
        <v>1.0569999999999999</v>
      </c>
      <c r="D32" s="10">
        <v>6.8265000000000002</v>
      </c>
      <c r="E32" s="10">
        <v>1.3044</v>
      </c>
      <c r="F32" s="10">
        <v>46.44</v>
      </c>
      <c r="G32" s="10">
        <v>86.12</v>
      </c>
      <c r="H32" s="14">
        <v>0.60940000000000005</v>
      </c>
      <c r="I32" s="11">
        <v>7150.91</v>
      </c>
      <c r="J32" s="11">
        <v>4026.77</v>
      </c>
      <c r="K32" s="11">
        <v>718.15</v>
      </c>
      <c r="L32" s="11">
        <v>1590.84</v>
      </c>
      <c r="M32" s="11">
        <v>2896.12</v>
      </c>
      <c r="N32" s="11">
        <v>415.57</v>
      </c>
      <c r="O32" s="11">
        <v>26047.7</v>
      </c>
      <c r="P32" s="11">
        <v>3204.79</v>
      </c>
      <c r="Q32" s="20">
        <f t="shared" si="2"/>
        <v>1.8864402843338457E-2</v>
      </c>
      <c r="R32" s="20">
        <f t="shared" si="2"/>
        <v>5.0547609978554675E-2</v>
      </c>
      <c r="S32" s="20">
        <f t="shared" si="2"/>
        <v>6.2666469369635935E-2</v>
      </c>
      <c r="T32" s="20">
        <f t="shared" si="3"/>
        <v>3.7181919533710195E-2</v>
      </c>
      <c r="U32" s="20">
        <f t="shared" si="3"/>
        <v>7.764609574131609E-2</v>
      </c>
      <c r="V32" s="20">
        <f t="shared" si="4"/>
        <v>-5.8155610452598427E-2</v>
      </c>
      <c r="W32" s="20">
        <f t="shared" si="4"/>
        <v>2.6114860952113794E-2</v>
      </c>
      <c r="X32" s="20">
        <f t="shared" si="4"/>
        <v>5.8007711912527959E-2</v>
      </c>
    </row>
    <row r="33" spans="1:24" s="13" customFormat="1" ht="12.5">
      <c r="A33" s="9">
        <v>40178</v>
      </c>
      <c r="B33" s="10">
        <v>1.1136999999999999</v>
      </c>
      <c r="C33" s="10">
        <v>1.0461</v>
      </c>
      <c r="D33" s="10">
        <v>6.8258999999999999</v>
      </c>
      <c r="E33" s="10">
        <v>1.3647</v>
      </c>
      <c r="F33" s="10">
        <v>46.4</v>
      </c>
      <c r="G33" s="10">
        <v>93.08</v>
      </c>
      <c r="H33" s="14">
        <v>0.61850000000000005</v>
      </c>
      <c r="I33" s="11">
        <v>7432.5</v>
      </c>
      <c r="J33" s="11">
        <v>4155.63</v>
      </c>
      <c r="K33" s="11">
        <v>736.26</v>
      </c>
      <c r="L33" s="11">
        <v>1671.8</v>
      </c>
      <c r="M33" s="11">
        <v>3017.72</v>
      </c>
      <c r="N33" s="11">
        <v>449.77</v>
      </c>
      <c r="O33" s="11">
        <v>27177.95</v>
      </c>
      <c r="P33" s="11">
        <v>3282.28</v>
      </c>
      <c r="Q33" s="20">
        <f t="shared" si="2"/>
        <v>3.9378205011669776E-2</v>
      </c>
      <c r="R33" s="20">
        <f t="shared" si="2"/>
        <v>3.200083441567303E-2</v>
      </c>
      <c r="S33" s="20">
        <f t="shared" si="2"/>
        <v>2.5217572930446241E-2</v>
      </c>
      <c r="T33" s="20">
        <f t="shared" si="3"/>
        <v>5.089135299590164E-2</v>
      </c>
      <c r="U33" s="20">
        <f t="shared" si="3"/>
        <v>4.1987210474704106E-2</v>
      </c>
      <c r="V33" s="20">
        <f t="shared" si="4"/>
        <v>8.2296604663474326E-2</v>
      </c>
      <c r="W33" s="20">
        <f t="shared" si="4"/>
        <v>4.3391547046380374E-2</v>
      </c>
      <c r="X33" s="20">
        <f t="shared" si="4"/>
        <v>2.4179431413602792E-2</v>
      </c>
    </row>
    <row r="34" spans="1:24" s="13" customFormat="1" ht="12.5">
      <c r="A34" s="9">
        <v>40207</v>
      </c>
      <c r="B34" s="10">
        <v>1.127</v>
      </c>
      <c r="C34" s="10">
        <v>1.0651999999999999</v>
      </c>
      <c r="D34" s="10">
        <v>6.8268000000000004</v>
      </c>
      <c r="E34" s="10">
        <v>1.4100999999999999</v>
      </c>
      <c r="F34" s="10">
        <v>46.08</v>
      </c>
      <c r="G34" s="10">
        <v>90.38</v>
      </c>
      <c r="H34" s="14">
        <v>0.62460000000000004</v>
      </c>
      <c r="I34" s="11">
        <v>7016.36</v>
      </c>
      <c r="J34" s="11">
        <v>3947.79</v>
      </c>
      <c r="K34" s="11">
        <v>664.85</v>
      </c>
      <c r="L34" s="11">
        <v>1595.25</v>
      </c>
      <c r="M34" s="11">
        <v>2906.12</v>
      </c>
      <c r="N34" s="11">
        <v>447.2</v>
      </c>
      <c r="O34" s="11">
        <v>26282.43</v>
      </c>
      <c r="P34" s="11">
        <v>3173.3</v>
      </c>
      <c r="Q34" s="20">
        <f t="shared" si="2"/>
        <v>-5.5989236461486791E-2</v>
      </c>
      <c r="R34" s="20">
        <f t="shared" si="2"/>
        <v>-5.0014077287920289E-2</v>
      </c>
      <c r="S34" s="20">
        <f t="shared" si="2"/>
        <v>-9.6990193681579795E-2</v>
      </c>
      <c r="T34" s="20">
        <f t="shared" si="3"/>
        <v>-4.5788969972484717E-2</v>
      </c>
      <c r="U34" s="20">
        <f t="shared" si="3"/>
        <v>-3.6981562239041366E-2</v>
      </c>
      <c r="V34" s="20">
        <f t="shared" si="4"/>
        <v>-5.7140316161593541E-3</v>
      </c>
      <c r="W34" s="20">
        <f t="shared" si="4"/>
        <v>-3.2950240912210105E-2</v>
      </c>
      <c r="X34" s="20">
        <f t="shared" si="4"/>
        <v>-3.3202529948694215E-2</v>
      </c>
    </row>
    <row r="35" spans="1:24" s="13" customFormat="1" ht="12.5">
      <c r="A35" s="9">
        <v>40235</v>
      </c>
      <c r="B35" s="10">
        <v>1.1158999999999999</v>
      </c>
      <c r="C35" s="10">
        <v>1.052</v>
      </c>
      <c r="D35" s="10">
        <v>6.8258000000000001</v>
      </c>
      <c r="E35" s="10">
        <v>1.4318</v>
      </c>
      <c r="F35" s="10">
        <v>46.05</v>
      </c>
      <c r="G35" s="10">
        <v>88.84</v>
      </c>
      <c r="H35" s="14">
        <v>0.65620000000000001</v>
      </c>
      <c r="I35" s="11">
        <v>7135.8</v>
      </c>
      <c r="J35" s="11">
        <v>4142.1400000000003</v>
      </c>
      <c r="K35" s="11">
        <v>676.53</v>
      </c>
      <c r="L35" s="11">
        <v>1594.98</v>
      </c>
      <c r="M35" s="11">
        <v>2889.84</v>
      </c>
      <c r="N35" s="11">
        <v>443.94</v>
      </c>
      <c r="O35" s="11">
        <v>27152.94</v>
      </c>
      <c r="P35" s="11">
        <v>3276.52</v>
      </c>
      <c r="Q35" s="20">
        <f t="shared" si="2"/>
        <v>1.7023071792211519E-2</v>
      </c>
      <c r="R35" s="20">
        <f t="shared" si="2"/>
        <v>4.9230075561263575E-2</v>
      </c>
      <c r="S35" s="20">
        <f t="shared" si="2"/>
        <v>1.7567872452432853E-2</v>
      </c>
      <c r="T35" s="20">
        <f t="shared" si="3"/>
        <v>-1.692524682651575E-4</v>
      </c>
      <c r="U35" s="20">
        <f t="shared" si="3"/>
        <v>-5.6019710128968336E-3</v>
      </c>
      <c r="V35" s="20">
        <f t="shared" si="4"/>
        <v>-7.2898032200358065E-3</v>
      </c>
      <c r="W35" s="20">
        <f t="shared" si="4"/>
        <v>3.3121366631624127E-2</v>
      </c>
      <c r="X35" s="20">
        <f t="shared" si="4"/>
        <v>3.2527652601392898E-2</v>
      </c>
    </row>
    <row r="36" spans="1:24" s="13" customFormat="1" ht="12.5">
      <c r="A36" s="9">
        <v>40268</v>
      </c>
      <c r="B36" s="10">
        <v>1.0906</v>
      </c>
      <c r="C36" s="10">
        <v>1.0156000000000001</v>
      </c>
      <c r="D36" s="10">
        <v>6.8258000000000001</v>
      </c>
      <c r="E36" s="10">
        <v>1.446</v>
      </c>
      <c r="F36" s="10">
        <v>44.95</v>
      </c>
      <c r="G36" s="10">
        <v>93.4</v>
      </c>
      <c r="H36" s="14">
        <v>0.65849999999999997</v>
      </c>
      <c r="I36" s="11">
        <v>7535.01</v>
      </c>
      <c r="J36" s="11">
        <v>4305.92</v>
      </c>
      <c r="K36" s="11">
        <v>688.09</v>
      </c>
      <c r="L36" s="11">
        <v>1743.14</v>
      </c>
      <c r="M36" s="11">
        <v>2995.88</v>
      </c>
      <c r="N36" s="11">
        <v>485.21</v>
      </c>
      <c r="O36" s="11">
        <v>29077.11</v>
      </c>
      <c r="P36" s="11">
        <v>3475.68</v>
      </c>
      <c r="Q36" s="20">
        <f t="shared" si="2"/>
        <v>5.5944673337257278E-2</v>
      </c>
      <c r="R36" s="20">
        <f t="shared" si="2"/>
        <v>3.9539947949610577E-2</v>
      </c>
      <c r="S36" s="20">
        <f t="shared" si="2"/>
        <v>1.7087194950704321E-2</v>
      </c>
      <c r="T36" s="20">
        <f t="shared" si="3"/>
        <v>9.2891446914694864E-2</v>
      </c>
      <c r="U36" s="20">
        <f t="shared" si="3"/>
        <v>3.6694073028264551E-2</v>
      </c>
      <c r="V36" s="20">
        <f t="shared" si="4"/>
        <v>9.2963013019777385E-2</v>
      </c>
      <c r="W36" s="20">
        <f t="shared" si="4"/>
        <v>7.0864149517510855E-2</v>
      </c>
      <c r="X36" s="20">
        <f t="shared" si="4"/>
        <v>6.0784002539279403E-2</v>
      </c>
    </row>
    <row r="37" spans="1:24" s="13" customFormat="1" ht="12.5">
      <c r="A37" s="9">
        <v>40298</v>
      </c>
      <c r="B37" s="10">
        <v>1.0746</v>
      </c>
      <c r="C37" s="10">
        <v>1.0112000000000001</v>
      </c>
      <c r="D37" s="10">
        <v>6.8247</v>
      </c>
      <c r="E37" s="10">
        <v>1.4702999999999999</v>
      </c>
      <c r="F37" s="10">
        <v>44.2</v>
      </c>
      <c r="G37" s="10">
        <v>94.24</v>
      </c>
      <c r="H37" s="14">
        <v>0.65329999999999999</v>
      </c>
      <c r="I37" s="11">
        <v>7441.5</v>
      </c>
      <c r="J37" s="11">
        <v>4367.63</v>
      </c>
      <c r="K37" s="11">
        <v>634.41</v>
      </c>
      <c r="L37" s="11">
        <v>1736.23</v>
      </c>
      <c r="M37" s="11">
        <v>3004.4</v>
      </c>
      <c r="N37" s="11">
        <v>489.63</v>
      </c>
      <c r="O37" s="11">
        <v>28768.15</v>
      </c>
      <c r="P37" s="11">
        <v>3535.35</v>
      </c>
      <c r="Q37" s="20">
        <f t="shared" si="2"/>
        <v>-1.2410069794200673E-2</v>
      </c>
      <c r="R37" s="20">
        <f t="shared" si="2"/>
        <v>1.4331432074910833E-2</v>
      </c>
      <c r="S37" s="20">
        <f t="shared" si="2"/>
        <v>-7.8013050618378488E-2</v>
      </c>
      <c r="T37" s="20">
        <f t="shared" si="3"/>
        <v>-3.9641107426827693E-3</v>
      </c>
      <c r="U37" s="20">
        <f t="shared" si="3"/>
        <v>2.8439056303990462E-3</v>
      </c>
      <c r="V37" s="20">
        <f t="shared" si="4"/>
        <v>9.1094577605572713E-3</v>
      </c>
      <c r="W37" s="20">
        <f t="shared" si="4"/>
        <v>-1.0625540158564539E-2</v>
      </c>
      <c r="X37" s="20">
        <f t="shared" si="4"/>
        <v>1.7167863554757634E-2</v>
      </c>
    </row>
    <row r="38" spans="1:24" s="13" customFormat="1" ht="12.5">
      <c r="A38" s="9">
        <v>40329</v>
      </c>
      <c r="B38" s="10">
        <v>1.1777</v>
      </c>
      <c r="C38" s="10">
        <v>1.0497000000000001</v>
      </c>
      <c r="D38" s="10">
        <v>6.8304999999999998</v>
      </c>
      <c r="E38" s="10">
        <v>1.5811999999999999</v>
      </c>
      <c r="F38" s="10">
        <v>46.31</v>
      </c>
      <c r="G38" s="10">
        <v>90.81</v>
      </c>
      <c r="H38" s="14">
        <v>0.69</v>
      </c>
      <c r="I38" s="11">
        <v>6877.34</v>
      </c>
      <c r="J38" s="11">
        <v>4210.0200000000004</v>
      </c>
      <c r="K38" s="11">
        <v>574.99</v>
      </c>
      <c r="L38" s="11">
        <v>1669.42</v>
      </c>
      <c r="M38" s="11">
        <v>2916.83</v>
      </c>
      <c r="N38" s="11">
        <v>438.52</v>
      </c>
      <c r="O38" s="11">
        <v>26865.23</v>
      </c>
      <c r="P38" s="11">
        <v>3247.98</v>
      </c>
      <c r="Q38" s="20">
        <f t="shared" si="2"/>
        <v>-7.5812672176308493E-2</v>
      </c>
      <c r="R38" s="20">
        <f t="shared" si="2"/>
        <v>-3.6085932187479131E-2</v>
      </c>
      <c r="S38" s="20">
        <f t="shared" si="2"/>
        <v>-9.36618275247868E-2</v>
      </c>
      <c r="T38" s="20">
        <f t="shared" si="3"/>
        <v>-3.8479924894743167E-2</v>
      </c>
      <c r="U38" s="20">
        <f t="shared" si="3"/>
        <v>-2.9147250698974836E-2</v>
      </c>
      <c r="V38" s="20">
        <f t="shared" si="4"/>
        <v>-0.10438494373302287</v>
      </c>
      <c r="W38" s="20">
        <f t="shared" si="4"/>
        <v>-6.6146763000053954E-2</v>
      </c>
      <c r="X38" s="20">
        <f t="shared" si="4"/>
        <v>-8.1284738427595538E-2</v>
      </c>
    </row>
    <row r="39" spans="1:24" s="13" customFormat="1" ht="12.5">
      <c r="A39" s="9">
        <v>40359</v>
      </c>
      <c r="B39" s="10">
        <v>1.1792</v>
      </c>
      <c r="C39" s="10">
        <v>1.0606</v>
      </c>
      <c r="D39" s="10">
        <v>6.7815000000000003</v>
      </c>
      <c r="E39" s="10">
        <v>1.5912999999999999</v>
      </c>
      <c r="F39" s="10">
        <v>46.41</v>
      </c>
      <c r="G39" s="10">
        <v>88.49</v>
      </c>
      <c r="H39" s="14">
        <v>0.66900000000000004</v>
      </c>
      <c r="I39" s="11">
        <v>6711.96</v>
      </c>
      <c r="J39" s="11">
        <v>4057.46</v>
      </c>
      <c r="K39" s="11">
        <v>533.36</v>
      </c>
      <c r="L39" s="11">
        <v>1674.05</v>
      </c>
      <c r="M39" s="11">
        <v>3033.17</v>
      </c>
      <c r="N39" s="11">
        <v>421.38</v>
      </c>
      <c r="O39" s="11">
        <v>25595.52</v>
      </c>
      <c r="P39" s="11">
        <v>3079.69</v>
      </c>
      <c r="Q39" s="20">
        <f t="shared" si="2"/>
        <v>-2.4047087972966286E-2</v>
      </c>
      <c r="R39" s="20">
        <f t="shared" si="2"/>
        <v>-3.6237357542244553E-2</v>
      </c>
      <c r="S39" s="20">
        <f t="shared" si="2"/>
        <v>-7.2401259152333086E-2</v>
      </c>
      <c r="T39" s="20">
        <f t="shared" si="3"/>
        <v>2.7734183129468626E-3</v>
      </c>
      <c r="U39" s="20">
        <f t="shared" si="3"/>
        <v>3.9885766397081746E-2</v>
      </c>
      <c r="V39" s="20">
        <f t="shared" si="4"/>
        <v>-3.9086016601295182E-2</v>
      </c>
      <c r="W39" s="20">
        <f t="shared" si="4"/>
        <v>-4.7262204715909695E-2</v>
      </c>
      <c r="X39" s="20">
        <f t="shared" si="4"/>
        <v>-5.1813742695459908E-2</v>
      </c>
    </row>
    <row r="40" spans="1:24" s="13" customFormat="1" ht="12.5">
      <c r="A40" s="9">
        <v>40389</v>
      </c>
      <c r="B40" s="10">
        <v>1.1049</v>
      </c>
      <c r="C40" s="10">
        <v>1.0293000000000001</v>
      </c>
      <c r="D40" s="10">
        <v>6.7735000000000003</v>
      </c>
      <c r="E40" s="10">
        <v>1.4964999999999999</v>
      </c>
      <c r="F40" s="10">
        <v>46.35</v>
      </c>
      <c r="G40" s="10">
        <v>86.43</v>
      </c>
      <c r="H40" s="14">
        <v>0.63639999999999997</v>
      </c>
      <c r="I40" s="11">
        <v>7022.64</v>
      </c>
      <c r="J40" s="11">
        <v>4222.46</v>
      </c>
      <c r="K40" s="11">
        <v>588.07000000000005</v>
      </c>
      <c r="L40" s="11">
        <v>1723.69</v>
      </c>
      <c r="M40" s="11">
        <v>3064.13</v>
      </c>
      <c r="N40" s="11">
        <v>425.53</v>
      </c>
      <c r="O40" s="11">
        <v>27516.95</v>
      </c>
      <c r="P40" s="11">
        <v>3298</v>
      </c>
      <c r="Q40" s="20">
        <f t="shared" si="2"/>
        <v>4.6287522571648365E-2</v>
      </c>
      <c r="R40" s="20">
        <f t="shared" si="2"/>
        <v>4.0665835276256557E-2</v>
      </c>
      <c r="S40" s="20">
        <f t="shared" si="2"/>
        <v>0.10257612119394044</v>
      </c>
      <c r="T40" s="20">
        <f t="shared" si="3"/>
        <v>2.9652638810071519E-2</v>
      </c>
      <c r="U40" s="20">
        <f t="shared" si="3"/>
        <v>1.0207143021986997E-2</v>
      </c>
      <c r="V40" s="20">
        <f t="shared" si="4"/>
        <v>9.8485927191607203E-3</v>
      </c>
      <c r="W40" s="20">
        <f t="shared" si="4"/>
        <v>7.50689964493787E-2</v>
      </c>
      <c r="X40" s="20">
        <f t="shared" si="4"/>
        <v>7.0887004860878733E-2</v>
      </c>
    </row>
    <row r="41" spans="1:24" s="13" customFormat="1" ht="12.5">
      <c r="A41" s="9">
        <v>40421</v>
      </c>
      <c r="B41" s="10">
        <v>1.1223000000000001</v>
      </c>
      <c r="C41" s="10">
        <v>1.0640000000000001</v>
      </c>
      <c r="D41" s="10">
        <v>6.8068999999999997</v>
      </c>
      <c r="E41" s="10">
        <v>1.5395000000000001</v>
      </c>
      <c r="F41" s="10">
        <v>47.02</v>
      </c>
      <c r="G41" s="10">
        <v>84.1</v>
      </c>
      <c r="H41" s="14">
        <v>0.65110000000000001</v>
      </c>
      <c r="I41" s="11">
        <v>6921.17</v>
      </c>
      <c r="J41" s="11">
        <v>4291.62</v>
      </c>
      <c r="K41" s="11">
        <v>590.41999999999996</v>
      </c>
      <c r="L41" s="11">
        <v>1674.71</v>
      </c>
      <c r="M41" s="11">
        <v>3065.17</v>
      </c>
      <c r="N41" s="11">
        <v>404.33</v>
      </c>
      <c r="O41" s="11">
        <v>27369.4</v>
      </c>
      <c r="P41" s="11">
        <v>3151.54</v>
      </c>
      <c r="Q41" s="20">
        <f t="shared" si="2"/>
        <v>-1.4448982149163347E-2</v>
      </c>
      <c r="R41" s="20">
        <f t="shared" si="2"/>
        <v>1.6379077599314007E-2</v>
      </c>
      <c r="S41" s="20">
        <f t="shared" si="2"/>
        <v>3.9961229105376361E-3</v>
      </c>
      <c r="T41" s="20">
        <f t="shared" si="3"/>
        <v>-2.8415782420272762E-2</v>
      </c>
      <c r="U41" s="20">
        <f t="shared" si="3"/>
        <v>3.3941118686220406E-4</v>
      </c>
      <c r="V41" s="20">
        <f t="shared" si="4"/>
        <v>-4.9820224191008844E-2</v>
      </c>
      <c r="W41" s="20">
        <f t="shared" si="4"/>
        <v>-5.3621495114829498E-3</v>
      </c>
      <c r="X41" s="20">
        <f t="shared" si="4"/>
        <v>-4.4408732565191067E-2</v>
      </c>
    </row>
    <row r="42" spans="1:24" s="13" customFormat="1" ht="12.5">
      <c r="A42" s="9">
        <v>40451</v>
      </c>
      <c r="B42" s="10">
        <v>1.0373000000000001</v>
      </c>
      <c r="C42" s="10">
        <v>1.0293000000000001</v>
      </c>
      <c r="D42" s="10">
        <v>6.6905000000000001</v>
      </c>
      <c r="E42" s="10">
        <v>1.4379999999999999</v>
      </c>
      <c r="F42" s="10">
        <v>44.56</v>
      </c>
      <c r="G42" s="10">
        <v>83.53</v>
      </c>
      <c r="H42" s="14">
        <v>0.63570000000000004</v>
      </c>
      <c r="I42" s="11">
        <v>7228.31</v>
      </c>
      <c r="J42" s="11">
        <v>4462.8900000000003</v>
      </c>
      <c r="K42" s="11">
        <v>595.57000000000005</v>
      </c>
      <c r="L42" s="11">
        <v>1776.27</v>
      </c>
      <c r="M42" s="11">
        <v>3333.93</v>
      </c>
      <c r="N42" s="11">
        <v>417.17</v>
      </c>
      <c r="O42" s="11">
        <v>29225.37</v>
      </c>
      <c r="P42" s="11">
        <v>3442.62</v>
      </c>
      <c r="Q42" s="20">
        <f t="shared" si="2"/>
        <v>4.4376890034488525E-2</v>
      </c>
      <c r="R42" s="20">
        <f t="shared" si="2"/>
        <v>3.9908006766675719E-2</v>
      </c>
      <c r="S42" s="20">
        <f t="shared" si="2"/>
        <v>8.7226042478236732E-3</v>
      </c>
      <c r="T42" s="20">
        <f t="shared" si="3"/>
        <v>6.0643335264015885E-2</v>
      </c>
      <c r="U42" s="20">
        <f t="shared" si="3"/>
        <v>8.7681923025476394E-2</v>
      </c>
      <c r="V42" s="20">
        <f t="shared" si="4"/>
        <v>3.1756238715900498E-2</v>
      </c>
      <c r="W42" s="20">
        <f t="shared" si="4"/>
        <v>6.7811862883365936E-2</v>
      </c>
      <c r="X42" s="20">
        <f t="shared" si="4"/>
        <v>9.2361194844425176E-2</v>
      </c>
    </row>
    <row r="43" spans="1:24" s="13" customFormat="1" ht="12.5">
      <c r="A43" s="9">
        <v>40480</v>
      </c>
      <c r="B43" s="10">
        <v>1.0206</v>
      </c>
      <c r="C43" s="10">
        <v>1.0186999999999999</v>
      </c>
      <c r="D43" s="10">
        <v>6.6707000000000001</v>
      </c>
      <c r="E43" s="10">
        <v>1.4077</v>
      </c>
      <c r="F43" s="10">
        <v>44.44</v>
      </c>
      <c r="G43" s="10">
        <v>80.48</v>
      </c>
      <c r="H43" s="14">
        <v>0.62419999999999998</v>
      </c>
      <c r="I43" s="11">
        <v>7391.12</v>
      </c>
      <c r="J43" s="11">
        <v>4589.6400000000003</v>
      </c>
      <c r="K43" s="11">
        <v>674.95</v>
      </c>
      <c r="L43" s="11">
        <v>1881.73</v>
      </c>
      <c r="M43" s="11">
        <v>3324.8</v>
      </c>
      <c r="N43" s="11">
        <v>408.53</v>
      </c>
      <c r="O43" s="11">
        <v>29920.16</v>
      </c>
      <c r="P43" s="11">
        <v>3579.8</v>
      </c>
      <c r="Q43" s="20">
        <f t="shared" si="2"/>
        <v>2.2523937130532579E-2</v>
      </c>
      <c r="R43" s="20">
        <f t="shared" si="2"/>
        <v>2.8400879250888966E-2</v>
      </c>
      <c r="S43" s="20">
        <f t="shared" si="2"/>
        <v>0.13328408079654785</v>
      </c>
      <c r="T43" s="20">
        <f t="shared" si="3"/>
        <v>5.9371604542102219E-2</v>
      </c>
      <c r="U43" s="20">
        <f t="shared" si="3"/>
        <v>-2.7385098067445046E-3</v>
      </c>
      <c r="V43" s="20">
        <f t="shared" si="4"/>
        <v>-2.0710981134789308E-2</v>
      </c>
      <c r="W43" s="20">
        <f t="shared" si="4"/>
        <v>2.3773522798856028E-2</v>
      </c>
      <c r="X43" s="20">
        <f t="shared" si="4"/>
        <v>3.9847557964573621E-2</v>
      </c>
    </row>
    <row r="44" spans="1:24" s="13" customFormat="1" ht="12.5">
      <c r="A44" s="9">
        <v>40512</v>
      </c>
      <c r="B44" s="10">
        <v>1.0408999999999999</v>
      </c>
      <c r="C44" s="10">
        <v>1.0266</v>
      </c>
      <c r="D44" s="10">
        <v>6.6669999999999998</v>
      </c>
      <c r="E44" s="10">
        <v>1.5003</v>
      </c>
      <c r="F44" s="10">
        <v>45.83</v>
      </c>
      <c r="G44" s="10">
        <v>83.56</v>
      </c>
      <c r="H44" s="14">
        <v>0.64190000000000003</v>
      </c>
      <c r="I44" s="11">
        <v>7310.33</v>
      </c>
      <c r="J44" s="11">
        <v>4693.32</v>
      </c>
      <c r="K44" s="11">
        <v>637.54999999999995</v>
      </c>
      <c r="L44" s="11">
        <v>1912.18</v>
      </c>
      <c r="M44" s="11">
        <v>3179.82</v>
      </c>
      <c r="N44" s="11">
        <v>434.02</v>
      </c>
      <c r="O44" s="11">
        <v>29224.27</v>
      </c>
      <c r="P44" s="11">
        <v>3589.49</v>
      </c>
      <c r="Q44" s="20">
        <f t="shared" si="2"/>
        <v>-1.0930684388834155E-2</v>
      </c>
      <c r="R44" s="20">
        <f t="shared" si="2"/>
        <v>2.2590007059376971E-2</v>
      </c>
      <c r="S44" s="20">
        <f t="shared" si="2"/>
        <v>-5.5411511963849303E-2</v>
      </c>
      <c r="T44" s="20">
        <f t="shared" si="3"/>
        <v>1.6181917703389948E-2</v>
      </c>
      <c r="U44" s="20">
        <f t="shared" si="3"/>
        <v>-4.3605630413859453E-2</v>
      </c>
      <c r="V44" s="20">
        <f t="shared" si="4"/>
        <v>6.2394438596920621E-2</v>
      </c>
      <c r="W44" s="20">
        <f t="shared" si="4"/>
        <v>-2.3258231239405069E-2</v>
      </c>
      <c r="X44" s="20">
        <f t="shared" si="4"/>
        <v>2.7068551315714284E-3</v>
      </c>
    </row>
    <row r="45" spans="1:24" s="13" customFormat="1" ht="12.5">
      <c r="A45" s="9">
        <v>40543</v>
      </c>
      <c r="B45" s="10">
        <v>0.9879</v>
      </c>
      <c r="C45" s="10">
        <v>1.0008999999999999</v>
      </c>
      <c r="D45" s="10">
        <v>6.6</v>
      </c>
      <c r="E45" s="10">
        <v>1.474</v>
      </c>
      <c r="F45" s="10">
        <v>44.8</v>
      </c>
      <c r="G45" s="10">
        <v>81.67</v>
      </c>
      <c r="H45" s="14">
        <v>0.64970000000000006</v>
      </c>
      <c r="I45" s="11">
        <v>7586.7</v>
      </c>
      <c r="J45" s="11">
        <v>4885.13</v>
      </c>
      <c r="K45" s="11">
        <v>638.73</v>
      </c>
      <c r="L45" s="11">
        <v>1989.58</v>
      </c>
      <c r="M45" s="11">
        <v>3309.54</v>
      </c>
      <c r="N45" s="11">
        <v>453.13</v>
      </c>
      <c r="O45" s="11">
        <v>31446.75</v>
      </c>
      <c r="P45" s="11">
        <v>3825.24</v>
      </c>
      <c r="Q45" s="20">
        <f t="shared" si="2"/>
        <v>3.7805406869457325E-2</v>
      </c>
      <c r="R45" s="20">
        <f t="shared" si="2"/>
        <v>4.0868724058875205E-2</v>
      </c>
      <c r="S45" s="20">
        <f t="shared" si="2"/>
        <v>1.8508352286095153E-3</v>
      </c>
      <c r="T45" s="20">
        <f t="shared" si="3"/>
        <v>4.0477360917905214E-2</v>
      </c>
      <c r="U45" s="20">
        <f t="shared" si="3"/>
        <v>4.0794761967658522E-2</v>
      </c>
      <c r="V45" s="20">
        <f t="shared" si="4"/>
        <v>4.4030229021704059E-2</v>
      </c>
      <c r="W45" s="20">
        <f t="shared" si="4"/>
        <v>7.6049119447637148E-2</v>
      </c>
      <c r="X45" s="20">
        <f t="shared" si="4"/>
        <v>6.5677853956968901E-2</v>
      </c>
    </row>
    <row r="46" spans="1:24" s="13" customFormat="1" ht="12.5">
      <c r="A46" s="9">
        <v>40574</v>
      </c>
      <c r="B46" s="10">
        <v>1.0024</v>
      </c>
      <c r="C46" s="10">
        <v>1.002</v>
      </c>
      <c r="D46" s="10">
        <v>6.6017000000000001</v>
      </c>
      <c r="E46" s="10">
        <v>1.4260999999999999</v>
      </c>
      <c r="F46" s="10">
        <v>45.92</v>
      </c>
      <c r="G46" s="10">
        <v>81.97</v>
      </c>
      <c r="H46" s="14">
        <v>0.62339999999999995</v>
      </c>
      <c r="I46" s="11">
        <v>7619.59</v>
      </c>
      <c r="J46" s="11">
        <v>4941.13</v>
      </c>
      <c r="K46" s="11">
        <v>630.42999999999995</v>
      </c>
      <c r="L46" s="11">
        <v>2024.94</v>
      </c>
      <c r="M46" s="11">
        <v>2996.5</v>
      </c>
      <c r="N46" s="11">
        <v>459.49</v>
      </c>
      <c r="O46" s="11">
        <v>31221.96</v>
      </c>
      <c r="P46" s="11">
        <v>3914.83</v>
      </c>
      <c r="Q46" s="20">
        <f t="shared" si="2"/>
        <v>4.3352182108162829E-3</v>
      </c>
      <c r="R46" s="20">
        <f t="shared" si="2"/>
        <v>1.1463359214596069E-2</v>
      </c>
      <c r="S46" s="20">
        <f t="shared" si="2"/>
        <v>-1.2994536032439497E-2</v>
      </c>
      <c r="T46" s="20">
        <f t="shared" si="3"/>
        <v>1.7772595221102083E-2</v>
      </c>
      <c r="U46" s="20">
        <f t="shared" si="3"/>
        <v>-9.4587163170712585E-2</v>
      </c>
      <c r="V46" s="20">
        <f t="shared" si="4"/>
        <v>1.40357071921966E-2</v>
      </c>
      <c r="W46" s="20">
        <f t="shared" si="4"/>
        <v>-7.148274463974813E-3</v>
      </c>
      <c r="X46" s="20">
        <f t="shared" si="4"/>
        <v>2.3420752684798929E-2</v>
      </c>
    </row>
    <row r="47" spans="1:24" s="13" customFormat="1" ht="12.5">
      <c r="A47" s="9">
        <v>40602</v>
      </c>
      <c r="B47" s="10">
        <v>0.9829</v>
      </c>
      <c r="C47" s="10">
        <v>0.97370000000000001</v>
      </c>
      <c r="D47" s="10">
        <v>6.5712999999999999</v>
      </c>
      <c r="E47" s="10">
        <v>1.4179999999999999</v>
      </c>
      <c r="F47" s="10">
        <v>45.18</v>
      </c>
      <c r="G47" s="10">
        <v>81.94</v>
      </c>
      <c r="H47" s="14">
        <v>0.61550000000000005</v>
      </c>
      <c r="I47" s="11">
        <v>7763.54</v>
      </c>
      <c r="J47" s="11">
        <v>5163</v>
      </c>
      <c r="K47" s="11">
        <v>654.84</v>
      </c>
      <c r="L47" s="11">
        <v>2071.5500000000002</v>
      </c>
      <c r="M47" s="11">
        <v>2895.51</v>
      </c>
      <c r="N47" s="11">
        <v>480.42</v>
      </c>
      <c r="O47" s="11">
        <v>31868.27</v>
      </c>
      <c r="P47" s="11">
        <v>4044.32</v>
      </c>
      <c r="Q47" s="20">
        <f t="shared" si="2"/>
        <v>1.8892092619156697E-2</v>
      </c>
      <c r="R47" s="20">
        <f t="shared" si="2"/>
        <v>4.4902684203815602E-2</v>
      </c>
      <c r="S47" s="20">
        <f t="shared" si="2"/>
        <v>3.8719604079755277E-2</v>
      </c>
      <c r="T47" s="20">
        <f t="shared" si="3"/>
        <v>2.3017965964423626E-2</v>
      </c>
      <c r="U47" s="20">
        <f t="shared" si="3"/>
        <v>-3.3702653095277757E-2</v>
      </c>
      <c r="V47" s="20">
        <f t="shared" si="4"/>
        <v>4.5550501643126129E-2</v>
      </c>
      <c r="W47" s="20">
        <f t="shared" si="4"/>
        <v>2.0700494139381354E-2</v>
      </c>
      <c r="X47" s="20">
        <f t="shared" si="4"/>
        <v>3.3076787497796856E-2</v>
      </c>
    </row>
    <row r="48" spans="1:24" s="13" customFormat="1" ht="12.5">
      <c r="A48" s="9">
        <v>40633</v>
      </c>
      <c r="B48" s="10">
        <v>0.96540000000000004</v>
      </c>
      <c r="C48" s="10">
        <v>0.97170000000000001</v>
      </c>
      <c r="D48" s="10">
        <v>6.5483000000000002</v>
      </c>
      <c r="E48" s="10">
        <v>1.379</v>
      </c>
      <c r="F48" s="10">
        <v>44.54</v>
      </c>
      <c r="G48" s="10">
        <v>82.76</v>
      </c>
      <c r="H48" s="14">
        <v>0.62309999999999999</v>
      </c>
      <c r="I48" s="11">
        <v>7809.79</v>
      </c>
      <c r="J48" s="11">
        <v>5154.5</v>
      </c>
      <c r="K48" s="11">
        <v>655.73</v>
      </c>
      <c r="L48" s="11">
        <v>2036.9</v>
      </c>
      <c r="M48" s="11">
        <v>3118.91</v>
      </c>
      <c r="N48" s="11">
        <v>441.04</v>
      </c>
      <c r="O48" s="11">
        <v>31508.57</v>
      </c>
      <c r="P48" s="11">
        <v>4052.48</v>
      </c>
      <c r="Q48" s="20">
        <f t="shared" si="2"/>
        <v>5.9573338966503186E-3</v>
      </c>
      <c r="R48" s="20">
        <f t="shared" si="2"/>
        <v>-1.6463296533023586E-3</v>
      </c>
      <c r="S48" s="20">
        <f t="shared" si="2"/>
        <v>1.3591106224422056E-3</v>
      </c>
      <c r="T48" s="20">
        <f t="shared" si="3"/>
        <v>-1.6726605681735895E-2</v>
      </c>
      <c r="U48" s="20">
        <f t="shared" si="3"/>
        <v>7.7153938339014516E-2</v>
      </c>
      <c r="V48" s="20">
        <f t="shared" si="4"/>
        <v>-8.1969942966570897E-2</v>
      </c>
      <c r="W48" s="20">
        <f t="shared" si="4"/>
        <v>-1.1287089007341766E-2</v>
      </c>
      <c r="X48" s="20">
        <f t="shared" si="4"/>
        <v>2.0176444989514764E-3</v>
      </c>
    </row>
    <row r="49" spans="1:24" s="13" customFormat="1" ht="12.5">
      <c r="A49" s="9">
        <v>40662</v>
      </c>
      <c r="B49" s="10">
        <v>0.9143</v>
      </c>
      <c r="C49" s="10">
        <v>0.9486</v>
      </c>
      <c r="D49" s="10">
        <v>6.49</v>
      </c>
      <c r="E49" s="10">
        <v>1.3196000000000001</v>
      </c>
      <c r="F49" s="10">
        <v>44.24</v>
      </c>
      <c r="G49" s="10">
        <v>81.31</v>
      </c>
      <c r="H49" s="14">
        <v>0.59909999999999997</v>
      </c>
      <c r="I49" s="11">
        <v>7793.66</v>
      </c>
      <c r="J49" s="11">
        <v>5108.75</v>
      </c>
      <c r="K49" s="11">
        <v>651.14</v>
      </c>
      <c r="L49" s="11">
        <v>2135.92</v>
      </c>
      <c r="M49" s="11">
        <v>3117.31</v>
      </c>
      <c r="N49" s="11">
        <v>434.82</v>
      </c>
      <c r="O49" s="11">
        <v>32478.81</v>
      </c>
      <c r="P49" s="11">
        <v>4174</v>
      </c>
      <c r="Q49" s="20">
        <f t="shared" si="2"/>
        <v>-2.0653564308387162E-3</v>
      </c>
      <c r="R49" s="20">
        <f t="shared" si="2"/>
        <v>-8.8757396449704595E-3</v>
      </c>
      <c r="S49" s="20">
        <f t="shared" si="2"/>
        <v>-6.9998322480289143E-3</v>
      </c>
      <c r="T49" s="20">
        <f t="shared" si="3"/>
        <v>4.8613088516863856E-2</v>
      </c>
      <c r="U49" s="20">
        <f t="shared" si="3"/>
        <v>-5.1299973388141407E-4</v>
      </c>
      <c r="V49" s="20">
        <f t="shared" si="4"/>
        <v>-1.4103029203700435E-2</v>
      </c>
      <c r="W49" s="20">
        <f t="shared" si="4"/>
        <v>3.0792892219482004E-2</v>
      </c>
      <c r="X49" s="20">
        <f t="shared" si="4"/>
        <v>2.9986576121288744E-2</v>
      </c>
    </row>
    <row r="50" spans="1:24" s="13" customFormat="1" ht="12.5">
      <c r="A50" s="9">
        <v>40694</v>
      </c>
      <c r="B50" s="10">
        <v>0.93810000000000004</v>
      </c>
      <c r="C50" s="10">
        <v>0.96879999999999999</v>
      </c>
      <c r="D50" s="10">
        <v>6.4786000000000001</v>
      </c>
      <c r="E50" s="10">
        <v>1.3605</v>
      </c>
      <c r="F50" s="10">
        <v>45.04</v>
      </c>
      <c r="G50" s="10">
        <v>81.290000000000006</v>
      </c>
      <c r="H50" s="14">
        <v>0.60829999999999995</v>
      </c>
      <c r="I50" s="11">
        <v>7639.83</v>
      </c>
      <c r="J50" s="11">
        <v>5070.4799999999996</v>
      </c>
      <c r="K50" s="11">
        <v>613.46</v>
      </c>
      <c r="L50" s="11">
        <v>2065.84</v>
      </c>
      <c r="M50" s="11">
        <v>3038.98</v>
      </c>
      <c r="N50" s="11">
        <v>430.13</v>
      </c>
      <c r="O50" s="11">
        <v>32134.71</v>
      </c>
      <c r="P50" s="11">
        <v>4120.9399999999996</v>
      </c>
      <c r="Q50" s="20">
        <f t="shared" si="2"/>
        <v>-1.9737838191555723E-2</v>
      </c>
      <c r="R50" s="20">
        <f t="shared" si="2"/>
        <v>-7.4910692439442705E-3</v>
      </c>
      <c r="S50" s="20">
        <f t="shared" si="2"/>
        <v>-5.7867739656602191E-2</v>
      </c>
      <c r="T50" s="20">
        <f t="shared" si="3"/>
        <v>-3.2810217611146442E-2</v>
      </c>
      <c r="U50" s="20">
        <f t="shared" si="3"/>
        <v>-2.5127433588574721E-2</v>
      </c>
      <c r="V50" s="20">
        <f t="shared" si="4"/>
        <v>-1.0786072397773738E-2</v>
      </c>
      <c r="W50" s="20">
        <f t="shared" si="4"/>
        <v>-1.0594599986883835E-2</v>
      </c>
      <c r="X50" s="20">
        <f t="shared" si="4"/>
        <v>-1.2712026832774392E-2</v>
      </c>
    </row>
    <row r="51" spans="1:24" s="13" customFormat="1" ht="12.5">
      <c r="A51" s="9">
        <v>40724</v>
      </c>
      <c r="B51" s="10">
        <v>0.93179999999999996</v>
      </c>
      <c r="C51" s="10">
        <v>0.96419999999999995</v>
      </c>
      <c r="D51" s="10">
        <v>6.4634999999999998</v>
      </c>
      <c r="E51" s="10">
        <v>1.3467</v>
      </c>
      <c r="F51" s="10">
        <v>44.59</v>
      </c>
      <c r="G51" s="10">
        <v>80.64</v>
      </c>
      <c r="H51" s="14">
        <v>0.62239999999999995</v>
      </c>
      <c r="I51" s="11">
        <v>7467.94</v>
      </c>
      <c r="J51" s="11">
        <v>4887.6400000000003</v>
      </c>
      <c r="K51" s="11">
        <v>621.54</v>
      </c>
      <c r="L51" s="11">
        <v>2085.7600000000002</v>
      </c>
      <c r="M51" s="11">
        <v>3045.96</v>
      </c>
      <c r="N51" s="11">
        <v>435.8</v>
      </c>
      <c r="O51" s="11">
        <v>31882</v>
      </c>
      <c r="P51" s="11">
        <v>4050.85</v>
      </c>
      <c r="Q51" s="20">
        <f t="shared" si="2"/>
        <v>-2.2499191735941837E-2</v>
      </c>
      <c r="R51" s="20">
        <f t="shared" si="2"/>
        <v>-3.605970243448342E-2</v>
      </c>
      <c r="S51" s="20">
        <f t="shared" si="2"/>
        <v>1.3171192905812701E-2</v>
      </c>
      <c r="T51" s="20">
        <f t="shared" si="3"/>
        <v>9.6425667041011298E-3</v>
      </c>
      <c r="U51" s="20">
        <f t="shared" si="3"/>
        <v>2.2968232762308194E-3</v>
      </c>
      <c r="V51" s="20">
        <f t="shared" si="4"/>
        <v>1.3182061237300369E-2</v>
      </c>
      <c r="W51" s="20">
        <f t="shared" si="4"/>
        <v>-7.8640821715832976E-3</v>
      </c>
      <c r="X51" s="20">
        <f t="shared" si="4"/>
        <v>-1.7008255398040184E-2</v>
      </c>
    </row>
    <row r="52" spans="1:24" s="13" customFormat="1" ht="12.5">
      <c r="A52" s="9">
        <v>40753</v>
      </c>
      <c r="B52" s="10">
        <v>0.90900000000000003</v>
      </c>
      <c r="C52" s="10">
        <v>0.95389999999999997</v>
      </c>
      <c r="D52" s="10">
        <v>6.4359999999999999</v>
      </c>
      <c r="E52" s="10">
        <v>1.3593</v>
      </c>
      <c r="F52" s="10">
        <v>44.2</v>
      </c>
      <c r="G52" s="10">
        <v>77.180000000000007</v>
      </c>
      <c r="H52" s="14">
        <v>0.60770000000000002</v>
      </c>
      <c r="I52" s="11">
        <v>7206.64</v>
      </c>
      <c r="J52" s="11">
        <v>4761.72</v>
      </c>
      <c r="K52" s="11">
        <v>608.19000000000005</v>
      </c>
      <c r="L52" s="11">
        <v>2025.39</v>
      </c>
      <c r="M52" s="11">
        <v>2966.36</v>
      </c>
      <c r="N52" s="11">
        <v>432.67</v>
      </c>
      <c r="O52" s="11">
        <v>31215.040000000001</v>
      </c>
      <c r="P52" s="11">
        <v>3966.92</v>
      </c>
      <c r="Q52" s="20">
        <f t="shared" si="2"/>
        <v>-3.4989568743187482E-2</v>
      </c>
      <c r="R52" s="20">
        <f t="shared" si="2"/>
        <v>-2.5762944897742113E-2</v>
      </c>
      <c r="S52" s="20">
        <f t="shared" si="2"/>
        <v>-2.1478907230427557E-2</v>
      </c>
      <c r="T52" s="20">
        <f t="shared" si="3"/>
        <v>-2.8943886161399202E-2</v>
      </c>
      <c r="U52" s="20">
        <f t="shared" si="3"/>
        <v>-2.6132976138885544E-2</v>
      </c>
      <c r="V52" s="20">
        <f t="shared" si="4"/>
        <v>-7.1821936668196029E-3</v>
      </c>
      <c r="W52" s="20">
        <f t="shared" si="4"/>
        <v>-2.0919641176839532E-2</v>
      </c>
      <c r="X52" s="20">
        <f t="shared" si="4"/>
        <v>-2.0719108335287562E-2</v>
      </c>
    </row>
    <row r="53" spans="1:24" s="13" customFormat="1" ht="12.5">
      <c r="A53" s="9">
        <v>40786</v>
      </c>
      <c r="B53" s="10">
        <v>0.93440000000000001</v>
      </c>
      <c r="C53" s="10">
        <v>0.97829999999999995</v>
      </c>
      <c r="D53" s="10">
        <v>6.3777999999999997</v>
      </c>
      <c r="E53" s="10">
        <v>1.3575999999999999</v>
      </c>
      <c r="F53" s="10">
        <v>45.79</v>
      </c>
      <c r="G53" s="10">
        <v>76.5</v>
      </c>
      <c r="H53" s="14">
        <v>0.61470000000000002</v>
      </c>
      <c r="I53" s="11">
        <v>7027.54</v>
      </c>
      <c r="J53" s="11">
        <v>4690.42</v>
      </c>
      <c r="K53" s="11">
        <v>578.76</v>
      </c>
      <c r="L53" s="11">
        <v>1698.66</v>
      </c>
      <c r="M53" s="11">
        <v>2723.34</v>
      </c>
      <c r="N53" s="11">
        <v>399</v>
      </c>
      <c r="O53" s="11">
        <v>28898.85</v>
      </c>
      <c r="P53" s="11">
        <v>3738.54</v>
      </c>
      <c r="Q53" s="20">
        <f t="shared" si="2"/>
        <v>-2.485208085876367E-2</v>
      </c>
      <c r="R53" s="20">
        <f t="shared" si="2"/>
        <v>-1.4973580974941836E-2</v>
      </c>
      <c r="S53" s="20">
        <f t="shared" si="2"/>
        <v>-4.8389483549548751E-2</v>
      </c>
      <c r="T53" s="20">
        <f t="shared" si="3"/>
        <v>-0.16131707967354436</v>
      </c>
      <c r="U53" s="20">
        <f t="shared" si="3"/>
        <v>-8.1925322617618868E-2</v>
      </c>
      <c r="V53" s="20">
        <f t="shared" si="4"/>
        <v>-7.7819123119236444E-2</v>
      </c>
      <c r="W53" s="20">
        <f t="shared" si="4"/>
        <v>-7.4201090243677492E-2</v>
      </c>
      <c r="X53" s="20">
        <f t="shared" si="4"/>
        <v>-5.7571113105381544E-2</v>
      </c>
    </row>
    <row r="54" spans="1:24" s="13" customFormat="1" ht="12.5">
      <c r="A54" s="9">
        <v>40816</v>
      </c>
      <c r="B54" s="10">
        <v>1.0263</v>
      </c>
      <c r="C54" s="10">
        <v>1.0388999999999999</v>
      </c>
      <c r="D54" s="10">
        <v>6.3780000000000001</v>
      </c>
      <c r="E54" s="10">
        <v>1.4542999999999999</v>
      </c>
      <c r="F54" s="10">
        <v>49.05</v>
      </c>
      <c r="G54" s="10">
        <v>77.040000000000006</v>
      </c>
      <c r="H54" s="14">
        <v>0.64</v>
      </c>
      <c r="I54" s="11">
        <v>6580.99</v>
      </c>
      <c r="J54" s="11">
        <v>4296.7</v>
      </c>
      <c r="K54" s="11">
        <v>533.33000000000004</v>
      </c>
      <c r="L54" s="11">
        <v>1595.09</v>
      </c>
      <c r="M54" s="11">
        <v>2676.13</v>
      </c>
      <c r="N54" s="11">
        <v>396.48</v>
      </c>
      <c r="O54" s="11">
        <v>27369.119999999999</v>
      </c>
      <c r="P54" s="11">
        <v>3457.32</v>
      </c>
      <c r="Q54" s="20">
        <f t="shared" si="2"/>
        <v>-6.3542861371119974E-2</v>
      </c>
      <c r="R54" s="20">
        <f t="shared" si="2"/>
        <v>-8.394131015985784E-2</v>
      </c>
      <c r="S54" s="20">
        <f t="shared" si="2"/>
        <v>-7.8495403967101973E-2</v>
      </c>
      <c r="T54" s="20">
        <f t="shared" si="3"/>
        <v>-6.0971589370445001E-2</v>
      </c>
      <c r="U54" s="20">
        <f t="shared" si="3"/>
        <v>-1.7335330880463018E-2</v>
      </c>
      <c r="V54" s="20">
        <f t="shared" si="4"/>
        <v>-6.3157894736841635E-3</v>
      </c>
      <c r="W54" s="20">
        <f t="shared" si="4"/>
        <v>-5.2933940277900327E-2</v>
      </c>
      <c r="X54" s="20">
        <f t="shared" si="4"/>
        <v>-7.5221878059349323E-2</v>
      </c>
    </row>
    <row r="55" spans="1:24" s="13" customFormat="1" ht="12.5">
      <c r="A55" s="9">
        <v>40847</v>
      </c>
      <c r="B55" s="10">
        <v>0.9425</v>
      </c>
      <c r="C55" s="10">
        <v>0.99319999999999997</v>
      </c>
      <c r="D55" s="10">
        <v>6.3547000000000002</v>
      </c>
      <c r="E55" s="10">
        <v>1.4023000000000001</v>
      </c>
      <c r="F55" s="10">
        <v>48.67</v>
      </c>
      <c r="G55" s="10">
        <v>77.97</v>
      </c>
      <c r="H55" s="14">
        <v>0.61950000000000005</v>
      </c>
      <c r="I55" s="11">
        <v>7085.99</v>
      </c>
      <c r="J55" s="11">
        <v>4545.3500000000004</v>
      </c>
      <c r="K55" s="11">
        <v>556.85</v>
      </c>
      <c r="L55" s="11">
        <v>1776.7</v>
      </c>
      <c r="M55" s="11">
        <v>2814.36</v>
      </c>
      <c r="N55" s="11">
        <v>398.41</v>
      </c>
      <c r="O55" s="11">
        <v>29598.16</v>
      </c>
      <c r="P55" s="11">
        <v>3850.87</v>
      </c>
      <c r="Q55" s="20">
        <f t="shared" si="2"/>
        <v>7.6736174952400704E-2</v>
      </c>
      <c r="R55" s="20">
        <f t="shared" si="2"/>
        <v>5.7869993250634355E-2</v>
      </c>
      <c r="S55" s="20">
        <f t="shared" si="2"/>
        <v>4.4100275626722585E-2</v>
      </c>
      <c r="T55" s="20">
        <f t="shared" si="3"/>
        <v>0.11385564450908725</v>
      </c>
      <c r="U55" s="20">
        <f t="shared" si="3"/>
        <v>5.1652946605732941E-2</v>
      </c>
      <c r="V55" s="20">
        <f t="shared" si="4"/>
        <v>4.8678369652945808E-3</v>
      </c>
      <c r="W55" s="20">
        <f t="shared" si="4"/>
        <v>8.1443612363130358E-2</v>
      </c>
      <c r="X55" s="20">
        <f t="shared" si="4"/>
        <v>0.11383094419955331</v>
      </c>
    </row>
    <row r="56" spans="1:24" s="13" customFormat="1" ht="12.5">
      <c r="A56" s="9">
        <v>40877</v>
      </c>
      <c r="B56" s="10">
        <v>0.97619999999999996</v>
      </c>
      <c r="C56" s="10">
        <v>1.0199</v>
      </c>
      <c r="D56" s="10">
        <v>6.3765000000000001</v>
      </c>
      <c r="E56" s="10">
        <v>1.4538</v>
      </c>
      <c r="F56" s="10">
        <v>52.12</v>
      </c>
      <c r="G56" s="10">
        <v>77.58</v>
      </c>
      <c r="H56" s="14">
        <v>0.63670000000000004</v>
      </c>
      <c r="I56" s="11">
        <v>6825.75</v>
      </c>
      <c r="J56" s="11">
        <v>4533.09</v>
      </c>
      <c r="K56" s="11">
        <v>526.41999999999996</v>
      </c>
      <c r="L56" s="11">
        <v>1754.28</v>
      </c>
      <c r="M56" s="11">
        <v>2575.7199999999998</v>
      </c>
      <c r="N56" s="11">
        <v>380.65</v>
      </c>
      <c r="O56" s="11">
        <v>29286.17</v>
      </c>
      <c r="P56" s="11">
        <v>3831.6</v>
      </c>
      <c r="Q56" s="20">
        <f t="shared" si="2"/>
        <v>-3.6725990299167788E-2</v>
      </c>
      <c r="R56" s="20">
        <f t="shared" si="2"/>
        <v>-2.6972620370269151E-3</v>
      </c>
      <c r="S56" s="20">
        <f t="shared" si="2"/>
        <v>-5.4646673251324551E-2</v>
      </c>
      <c r="T56" s="20">
        <f t="shared" si="3"/>
        <v>-1.2618900208251294E-2</v>
      </c>
      <c r="U56" s="20">
        <f t="shared" si="3"/>
        <v>-8.4793700876931277E-2</v>
      </c>
      <c r="V56" s="20">
        <f t="shared" si="4"/>
        <v>-4.4577194347531601E-2</v>
      </c>
      <c r="W56" s="20">
        <f t="shared" si="4"/>
        <v>-1.0540857945223636E-2</v>
      </c>
      <c r="X56" s="20">
        <f t="shared" si="4"/>
        <v>-5.004064016702725E-3</v>
      </c>
    </row>
    <row r="57" spans="1:24" s="13" customFormat="1" ht="12.5">
      <c r="A57" s="9">
        <v>40907</v>
      </c>
      <c r="B57" s="10">
        <v>0.97550000000000003</v>
      </c>
      <c r="C57" s="10">
        <v>1.0167999999999999</v>
      </c>
      <c r="D57" s="10">
        <v>6.2938999999999998</v>
      </c>
      <c r="E57" s="10">
        <v>1.5076000000000001</v>
      </c>
      <c r="F57" s="10">
        <v>53.01</v>
      </c>
      <c r="G57" s="10">
        <v>76.98</v>
      </c>
      <c r="H57" s="14">
        <v>0.64359999999999995</v>
      </c>
      <c r="I57" s="11">
        <v>6736.58</v>
      </c>
      <c r="J57" s="11">
        <v>4458.51</v>
      </c>
      <c r="K57" s="11">
        <v>502.41</v>
      </c>
      <c r="L57" s="11">
        <v>1709.94</v>
      </c>
      <c r="M57" s="11">
        <v>2444.0300000000002</v>
      </c>
      <c r="N57" s="11">
        <v>382.31</v>
      </c>
      <c r="O57" s="11">
        <v>29525.63</v>
      </c>
      <c r="P57" s="11">
        <v>3860.54</v>
      </c>
      <c r="Q57" s="20">
        <f t="shared" si="2"/>
        <v>-1.3063765886532575E-2</v>
      </c>
      <c r="R57" s="20">
        <f t="shared" si="2"/>
        <v>-1.645235369251441E-2</v>
      </c>
      <c r="S57" s="20">
        <f t="shared" si="2"/>
        <v>-4.5609969226093061E-2</v>
      </c>
      <c r="T57" s="20">
        <f t="shared" si="3"/>
        <v>-2.5275326629728423E-2</v>
      </c>
      <c r="U57" s="20">
        <f t="shared" si="3"/>
        <v>-5.1127451741648788E-2</v>
      </c>
      <c r="V57" s="20">
        <f t="shared" si="4"/>
        <v>4.3609615132012003E-3</v>
      </c>
      <c r="W57" s="20">
        <f t="shared" si="4"/>
        <v>8.1765556916457705E-3</v>
      </c>
      <c r="X57" s="20">
        <f t="shared" si="4"/>
        <v>7.5529804781293564E-3</v>
      </c>
    </row>
    <row r="58" spans="1:24" s="13" customFormat="1" ht="12.5">
      <c r="A58" s="9">
        <v>40939</v>
      </c>
      <c r="B58" s="10">
        <v>0.94359999999999999</v>
      </c>
      <c r="C58" s="10">
        <v>1.0049999999999999</v>
      </c>
      <c r="D58" s="10">
        <v>6.3079999999999998</v>
      </c>
      <c r="E58" s="10">
        <v>1.4984</v>
      </c>
      <c r="F58" s="10">
        <v>49.54</v>
      </c>
      <c r="G58" s="10">
        <v>76.34</v>
      </c>
      <c r="H58" s="14">
        <v>0.63480000000000003</v>
      </c>
      <c r="I58" s="11">
        <v>7108.91</v>
      </c>
      <c r="J58" s="11">
        <v>4648.99</v>
      </c>
      <c r="K58" s="11">
        <v>523.71</v>
      </c>
      <c r="L58" s="11">
        <v>1876.75</v>
      </c>
      <c r="M58" s="11">
        <v>2763</v>
      </c>
      <c r="N58" s="11">
        <v>394.66</v>
      </c>
      <c r="O58" s="11">
        <v>30526.97</v>
      </c>
      <c r="P58" s="11">
        <v>4055.59</v>
      </c>
      <c r="Q58" s="20">
        <f t="shared" si="2"/>
        <v>5.5269884718952333E-2</v>
      </c>
      <c r="R58" s="20">
        <f t="shared" si="2"/>
        <v>4.2722793040724349E-2</v>
      </c>
      <c r="S58" s="20">
        <f t="shared" si="2"/>
        <v>4.2395652952767593E-2</v>
      </c>
      <c r="T58" s="20">
        <f t="shared" si="3"/>
        <v>9.7553130519199449E-2</v>
      </c>
      <c r="U58" s="20">
        <f t="shared" si="3"/>
        <v>0.13050985462535225</v>
      </c>
      <c r="V58" s="20">
        <f t="shared" si="4"/>
        <v>3.2303627945907909E-2</v>
      </c>
      <c r="W58" s="20">
        <f t="shared" si="4"/>
        <v>3.3914263641453113E-2</v>
      </c>
      <c r="X58" s="20">
        <f t="shared" si="4"/>
        <v>5.0524019955757504E-2</v>
      </c>
    </row>
    <row r="59" spans="1:24" s="13" customFormat="1" ht="12.5">
      <c r="A59" s="9">
        <v>40968</v>
      </c>
      <c r="B59" s="10">
        <v>0.92789999999999995</v>
      </c>
      <c r="C59" s="10">
        <v>0.98660000000000003</v>
      </c>
      <c r="D59" s="10">
        <v>6.2934999999999999</v>
      </c>
      <c r="E59" s="10">
        <v>1.4641</v>
      </c>
      <c r="F59" s="10">
        <v>48.99</v>
      </c>
      <c r="G59" s="10">
        <v>81.099999999999994</v>
      </c>
      <c r="H59" s="14">
        <v>0.62690000000000001</v>
      </c>
      <c r="I59" s="11">
        <v>7205.02</v>
      </c>
      <c r="J59" s="11">
        <v>4737.45</v>
      </c>
      <c r="K59" s="11">
        <v>554.75</v>
      </c>
      <c r="L59" s="11">
        <v>1985.98</v>
      </c>
      <c r="M59" s="11">
        <v>2890.54</v>
      </c>
      <c r="N59" s="11">
        <v>435.87</v>
      </c>
      <c r="O59" s="11">
        <v>31799.87</v>
      </c>
      <c r="P59" s="11">
        <v>4231.3999999999996</v>
      </c>
      <c r="Q59" s="20">
        <f t="shared" si="2"/>
        <v>1.3519653505249085E-2</v>
      </c>
      <c r="R59" s="20">
        <f t="shared" si="2"/>
        <v>1.902778883155265E-2</v>
      </c>
      <c r="S59" s="20">
        <f t="shared" si="2"/>
        <v>5.926944301235415E-2</v>
      </c>
      <c r="T59" s="20">
        <f t="shared" si="3"/>
        <v>5.8201678433462023E-2</v>
      </c>
      <c r="U59" s="20">
        <f t="shared" si="3"/>
        <v>4.6159971045964587E-2</v>
      </c>
      <c r="V59" s="20">
        <f t="shared" si="4"/>
        <v>0.10441899356408046</v>
      </c>
      <c r="W59" s="20">
        <f t="shared" si="4"/>
        <v>4.1697554654130276E-2</v>
      </c>
      <c r="X59" s="20">
        <f t="shared" si="4"/>
        <v>4.3350042780458509E-2</v>
      </c>
    </row>
    <row r="60" spans="1:24" s="13" customFormat="1" ht="12.5">
      <c r="A60" s="9">
        <v>40998</v>
      </c>
      <c r="B60" s="10">
        <v>0.96460000000000001</v>
      </c>
      <c r="C60" s="10">
        <v>0.999</v>
      </c>
      <c r="D60" s="10">
        <v>6.2975000000000003</v>
      </c>
      <c r="E60" s="10">
        <v>1.4668000000000001</v>
      </c>
      <c r="F60" s="10">
        <v>50.89</v>
      </c>
      <c r="G60" s="10">
        <v>82.41</v>
      </c>
      <c r="H60" s="14">
        <v>0.62560000000000004</v>
      </c>
      <c r="I60" s="11">
        <v>7293.57</v>
      </c>
      <c r="J60" s="11">
        <v>4658.17</v>
      </c>
      <c r="K60" s="11">
        <v>519.57000000000005</v>
      </c>
      <c r="L60" s="11">
        <v>2012.9</v>
      </c>
      <c r="M60" s="11">
        <v>2826.15</v>
      </c>
      <c r="N60" s="11">
        <v>447.41</v>
      </c>
      <c r="O60" s="11">
        <v>31379.57</v>
      </c>
      <c r="P60" s="11">
        <v>4357.38</v>
      </c>
      <c r="Q60" s="20">
        <f t="shared" si="2"/>
        <v>1.2290042220562736E-2</v>
      </c>
      <c r="R60" s="20">
        <f t="shared" si="2"/>
        <v>-1.6734741263759956E-2</v>
      </c>
      <c r="S60" s="20">
        <f t="shared" si="2"/>
        <v>-6.3415953132041403E-2</v>
      </c>
      <c r="T60" s="20">
        <f t="shared" si="3"/>
        <v>1.3555020695072528E-2</v>
      </c>
      <c r="U60" s="20">
        <f t="shared" si="3"/>
        <v>-2.2276114497637112E-2</v>
      </c>
      <c r="V60" s="20">
        <f t="shared" si="4"/>
        <v>2.6475784064055929E-2</v>
      </c>
      <c r="W60" s="20">
        <f t="shared" si="4"/>
        <v>-1.3217035163980206E-2</v>
      </c>
      <c r="X60" s="20">
        <f t="shared" si="4"/>
        <v>2.9772652077326711E-2</v>
      </c>
    </row>
    <row r="61" spans="1:24" s="13" customFormat="1" ht="12.5">
      <c r="A61" s="9">
        <v>41029</v>
      </c>
      <c r="B61" s="10">
        <v>0.96060000000000001</v>
      </c>
      <c r="C61" s="10">
        <v>0.98860000000000003</v>
      </c>
      <c r="D61" s="10">
        <v>6.2789999999999999</v>
      </c>
      <c r="E61" s="10">
        <v>1.4783999999999999</v>
      </c>
      <c r="F61" s="10">
        <v>52.65</v>
      </c>
      <c r="G61" s="10">
        <v>79.81</v>
      </c>
      <c r="H61" s="14">
        <v>0.61629999999999996</v>
      </c>
      <c r="I61" s="11">
        <v>7418.74</v>
      </c>
      <c r="J61" s="11">
        <v>4634.57</v>
      </c>
      <c r="K61" s="11">
        <v>548.58000000000004</v>
      </c>
      <c r="L61" s="11">
        <v>1970.34</v>
      </c>
      <c r="M61" s="11">
        <v>2801.34</v>
      </c>
      <c r="N61" s="11">
        <v>423.75</v>
      </c>
      <c r="O61" s="11">
        <v>31306.03</v>
      </c>
      <c r="P61" s="11">
        <v>4333.38</v>
      </c>
      <c r="Q61" s="20">
        <f t="shared" si="2"/>
        <v>1.7161691736694129E-2</v>
      </c>
      <c r="R61" s="20">
        <f t="shared" si="2"/>
        <v>-5.0663672643979085E-3</v>
      </c>
      <c r="S61" s="20">
        <f t="shared" si="2"/>
        <v>5.5834632484554447E-2</v>
      </c>
      <c r="T61" s="20">
        <f t="shared" si="3"/>
        <v>-2.1143623627602026E-2</v>
      </c>
      <c r="U61" s="20">
        <f t="shared" si="3"/>
        <v>-8.7787272437768182E-3</v>
      </c>
      <c r="V61" s="20">
        <f t="shared" si="4"/>
        <v>-5.2882143894861566E-2</v>
      </c>
      <c r="W61" s="20">
        <f t="shared" si="4"/>
        <v>-2.3435630252423012E-3</v>
      </c>
      <c r="X61" s="20">
        <f t="shared" si="4"/>
        <v>-5.5078969472480699E-3</v>
      </c>
    </row>
    <row r="62" spans="1:24" s="13" customFormat="1" ht="12.5">
      <c r="A62" s="9">
        <v>41060</v>
      </c>
      <c r="B62" s="10">
        <v>1.0298</v>
      </c>
      <c r="C62" s="10">
        <v>1.0348999999999999</v>
      </c>
      <c r="D62" s="10">
        <v>6.3684000000000003</v>
      </c>
      <c r="E62" s="10">
        <v>1.5819000000000001</v>
      </c>
      <c r="F62" s="10">
        <v>56.38</v>
      </c>
      <c r="G62" s="10">
        <v>78.290000000000006</v>
      </c>
      <c r="H62" s="14">
        <v>0.64910000000000001</v>
      </c>
      <c r="I62" s="11">
        <v>6900.56</v>
      </c>
      <c r="J62" s="11">
        <v>4344.29</v>
      </c>
      <c r="K62" s="11">
        <v>545.91999999999996</v>
      </c>
      <c r="L62" s="11">
        <v>1814.71</v>
      </c>
      <c r="M62" s="11">
        <v>2636.92</v>
      </c>
      <c r="N62" s="11">
        <v>381.71</v>
      </c>
      <c r="O62" s="11">
        <v>28972.48</v>
      </c>
      <c r="P62" s="11">
        <v>4059.64</v>
      </c>
      <c r="Q62" s="20">
        <f t="shared" si="2"/>
        <v>-6.9847440400930494E-2</v>
      </c>
      <c r="R62" s="20">
        <f t="shared" si="2"/>
        <v>-6.2633642387535327E-2</v>
      </c>
      <c r="S62" s="20">
        <f t="shared" si="2"/>
        <v>-4.8488825695433002E-3</v>
      </c>
      <c r="T62" s="20">
        <f t="shared" si="3"/>
        <v>-7.898636783499291E-2</v>
      </c>
      <c r="U62" s="20">
        <f t="shared" si="3"/>
        <v>-5.8693339616040952E-2</v>
      </c>
      <c r="V62" s="20">
        <f t="shared" si="4"/>
        <v>-9.9209439528023635E-2</v>
      </c>
      <c r="W62" s="20">
        <f t="shared" si="4"/>
        <v>-7.4539952846145008E-2</v>
      </c>
      <c r="X62" s="20">
        <f t="shared" si="4"/>
        <v>-6.3170088937503754E-2</v>
      </c>
    </row>
    <row r="63" spans="1:24" s="13" customFormat="1" ht="12.5">
      <c r="A63" s="9">
        <v>41089</v>
      </c>
      <c r="B63" s="10">
        <v>0.97689999999999999</v>
      </c>
      <c r="C63" s="10">
        <v>1.0189999999999999</v>
      </c>
      <c r="D63" s="10">
        <v>6.3529999999999998</v>
      </c>
      <c r="E63" s="10">
        <v>1.5439000000000001</v>
      </c>
      <c r="F63" s="10">
        <v>55.57</v>
      </c>
      <c r="G63" s="10">
        <v>79.81</v>
      </c>
      <c r="H63" s="14">
        <v>0.63749999999999996</v>
      </c>
      <c r="I63" s="11">
        <v>6955.89</v>
      </c>
      <c r="J63" s="11">
        <v>4396.01</v>
      </c>
      <c r="K63" s="11">
        <v>516.13</v>
      </c>
      <c r="L63" s="11">
        <v>1837.87</v>
      </c>
      <c r="M63" s="11">
        <v>2798.28</v>
      </c>
      <c r="N63" s="11">
        <v>408.19</v>
      </c>
      <c r="O63" s="11">
        <v>30321.34</v>
      </c>
      <c r="P63" s="11">
        <v>4214.55</v>
      </c>
      <c r="Q63" s="20">
        <f t="shared" si="2"/>
        <v>8.0181898280720088E-3</v>
      </c>
      <c r="R63" s="20">
        <f t="shared" si="2"/>
        <v>1.1905282566311293E-2</v>
      </c>
      <c r="S63" s="20">
        <f t="shared" si="2"/>
        <v>-5.4568434935521659E-2</v>
      </c>
      <c r="T63" s="20">
        <f t="shared" si="3"/>
        <v>1.276236974502809E-2</v>
      </c>
      <c r="U63" s="20">
        <f t="shared" si="3"/>
        <v>6.1192603491952768E-2</v>
      </c>
      <c r="V63" s="20">
        <f t="shared" si="4"/>
        <v>6.9372036362683742E-2</v>
      </c>
      <c r="W63" s="20">
        <f t="shared" si="4"/>
        <v>4.65565943957853E-2</v>
      </c>
      <c r="X63" s="20">
        <f t="shared" si="4"/>
        <v>3.8158555931067761E-2</v>
      </c>
    </row>
    <row r="64" spans="1:24" s="13" customFormat="1" ht="12.5">
      <c r="A64" s="9">
        <v>41121</v>
      </c>
      <c r="B64" s="10">
        <v>0.95040000000000002</v>
      </c>
      <c r="C64" s="10">
        <v>1.0014000000000001</v>
      </c>
      <c r="D64" s="10">
        <v>6.3609999999999998</v>
      </c>
      <c r="E64" s="10">
        <v>1.5882000000000001</v>
      </c>
      <c r="F64" s="10">
        <v>55.55</v>
      </c>
      <c r="G64" s="10">
        <v>78.099999999999994</v>
      </c>
      <c r="H64" s="14">
        <v>0.63749999999999996</v>
      </c>
      <c r="I64" s="11">
        <v>7264.56</v>
      </c>
      <c r="J64" s="11">
        <v>4423.55</v>
      </c>
      <c r="K64" s="11">
        <v>491.63</v>
      </c>
      <c r="L64" s="11">
        <v>1933.67</v>
      </c>
      <c r="M64" s="11">
        <v>2766.94</v>
      </c>
      <c r="N64" s="11">
        <v>393</v>
      </c>
      <c r="O64" s="11">
        <v>30798.81</v>
      </c>
      <c r="P64" s="11">
        <v>4268.9799999999996</v>
      </c>
      <c r="Q64" s="20">
        <f t="shared" si="2"/>
        <v>4.437534233577578E-2</v>
      </c>
      <c r="R64" s="20">
        <f t="shared" si="2"/>
        <v>6.264771918171208E-3</v>
      </c>
      <c r="S64" s="20">
        <f t="shared" si="2"/>
        <v>-4.7468660996260681E-2</v>
      </c>
      <c r="T64" s="20">
        <f t="shared" si="3"/>
        <v>5.2125558390963445E-2</v>
      </c>
      <c r="U64" s="20">
        <f t="shared" si="3"/>
        <v>-1.1199736981288511E-2</v>
      </c>
      <c r="V64" s="20">
        <f t="shared" si="4"/>
        <v>-3.7213062544403375E-2</v>
      </c>
      <c r="W64" s="20">
        <f t="shared" si="4"/>
        <v>1.5746995350469417E-2</v>
      </c>
      <c r="X64" s="20">
        <f t="shared" si="4"/>
        <v>1.2914783310199018E-2</v>
      </c>
    </row>
    <row r="65" spans="1:35" s="13" customFormat="1" ht="12.5">
      <c r="A65" s="9">
        <v>41152</v>
      </c>
      <c r="B65" s="10">
        <v>0.9677</v>
      </c>
      <c r="C65" s="10">
        <v>0.98619999999999997</v>
      </c>
      <c r="D65" s="10">
        <v>6.3483999999999998</v>
      </c>
      <c r="E65" s="10">
        <v>1.5549999999999999</v>
      </c>
      <c r="F65" s="10">
        <v>55.52</v>
      </c>
      <c r="G65" s="10">
        <v>78.3</v>
      </c>
      <c r="H65" s="14">
        <v>0.63039999999999996</v>
      </c>
      <c r="I65" s="11">
        <v>7364.02</v>
      </c>
      <c r="J65" s="11">
        <v>4537.66</v>
      </c>
      <c r="K65" s="11">
        <v>473.4</v>
      </c>
      <c r="L65" s="11">
        <v>1982.06</v>
      </c>
      <c r="M65" s="11">
        <v>2769.02</v>
      </c>
      <c r="N65" s="11">
        <v>392.52</v>
      </c>
      <c r="O65" s="11">
        <v>31423.759999999998</v>
      </c>
      <c r="P65" s="11">
        <v>4369.05</v>
      </c>
      <c r="Q65" s="20">
        <f t="shared" si="2"/>
        <v>1.3691125133524995E-2</v>
      </c>
      <c r="R65" s="20">
        <f t="shared" si="2"/>
        <v>2.5796023555741288E-2</v>
      </c>
      <c r="S65" s="20">
        <f t="shared" si="2"/>
        <v>-3.7080731444378956E-2</v>
      </c>
      <c r="T65" s="20">
        <f t="shared" si="3"/>
        <v>2.5024952551365942E-2</v>
      </c>
      <c r="U65" s="20">
        <f t="shared" si="3"/>
        <v>7.5173296132180489E-4</v>
      </c>
      <c r="V65" s="20">
        <f t="shared" si="4"/>
        <v>-1.221374045801582E-3</v>
      </c>
      <c r="W65" s="20">
        <f t="shared" si="4"/>
        <v>2.0291368400272569E-2</v>
      </c>
      <c r="X65" s="20">
        <f t="shared" si="4"/>
        <v>2.3441196726150082E-2</v>
      </c>
    </row>
    <row r="66" spans="1:35" s="13" customFormat="1" ht="12.5">
      <c r="A66" s="9">
        <v>41180</v>
      </c>
      <c r="B66" s="15">
        <v>0.96260000000000001</v>
      </c>
      <c r="C66" s="15">
        <v>0.98370000000000002</v>
      </c>
      <c r="D66" s="15">
        <v>6.2847999999999997</v>
      </c>
      <c r="E66" s="15">
        <v>1.5213000000000001</v>
      </c>
      <c r="F66" s="10">
        <v>52.92</v>
      </c>
      <c r="G66" s="10">
        <v>77.92</v>
      </c>
      <c r="H66" s="14">
        <v>0.61990000000000001</v>
      </c>
      <c r="I66" s="11">
        <v>7494.63</v>
      </c>
      <c r="J66" s="11">
        <v>4681.71</v>
      </c>
      <c r="K66" s="11">
        <v>486.11</v>
      </c>
      <c r="L66" s="11">
        <v>2047.48</v>
      </c>
      <c r="M66" s="11">
        <v>2989.07</v>
      </c>
      <c r="N66" s="11">
        <v>396.29</v>
      </c>
      <c r="O66" s="11">
        <v>31863.53</v>
      </c>
      <c r="P66" s="11">
        <v>4479.05</v>
      </c>
      <c r="Q66" s="20">
        <f t="shared" si="2"/>
        <v>1.77362364578042E-2</v>
      </c>
      <c r="R66" s="20">
        <f t="shared" si="2"/>
        <v>3.1745437075497041E-2</v>
      </c>
      <c r="S66" s="20">
        <f t="shared" si="2"/>
        <v>2.6848331220954869E-2</v>
      </c>
      <c r="T66" s="20">
        <f t="shared" si="3"/>
        <v>3.3006064397646862E-2</v>
      </c>
      <c r="U66" s="20">
        <f t="shared" si="3"/>
        <v>7.9468548439520115E-2</v>
      </c>
      <c r="V66" s="20">
        <f t="shared" si="4"/>
        <v>9.6046061347192513E-3</v>
      </c>
      <c r="W66" s="20">
        <f t="shared" si="4"/>
        <v>1.3994824298556363E-2</v>
      </c>
      <c r="X66" s="20">
        <f t="shared" si="4"/>
        <v>2.5177097996131881E-2</v>
      </c>
    </row>
    <row r="67" spans="1:35" s="13" customFormat="1" ht="12.5">
      <c r="A67" s="9">
        <v>41213</v>
      </c>
      <c r="B67" s="15">
        <v>0.96430000000000005</v>
      </c>
      <c r="C67" s="15">
        <v>0.99939999999999996</v>
      </c>
      <c r="D67" s="15">
        <v>6.2371999999999996</v>
      </c>
      <c r="E67" s="15">
        <v>1.5094000000000001</v>
      </c>
      <c r="F67" s="10">
        <v>53.8</v>
      </c>
      <c r="G67" s="10">
        <v>79.94</v>
      </c>
      <c r="H67" s="14">
        <v>0.62070000000000003</v>
      </c>
      <c r="I67" s="11">
        <v>7762.35</v>
      </c>
      <c r="J67" s="11">
        <v>4739.26</v>
      </c>
      <c r="K67" s="11">
        <v>481.85</v>
      </c>
      <c r="L67" s="11">
        <v>2083.9</v>
      </c>
      <c r="M67" s="11">
        <v>2944.22</v>
      </c>
      <c r="N67" s="11">
        <v>399.35</v>
      </c>
      <c r="O67" s="11">
        <v>32288.36</v>
      </c>
      <c r="P67" s="11">
        <v>4408.42</v>
      </c>
      <c r="Q67" s="20">
        <f t="shared" si="2"/>
        <v>3.5721576648880538E-2</v>
      </c>
      <c r="R67" s="20">
        <f t="shared" si="2"/>
        <v>1.2292517050394025E-2</v>
      </c>
      <c r="S67" s="20">
        <f t="shared" si="2"/>
        <v>-8.7634486021682667E-3</v>
      </c>
      <c r="T67" s="20">
        <f t="shared" si="3"/>
        <v>1.7787719538163937E-2</v>
      </c>
      <c r="U67" s="20">
        <f t="shared" si="3"/>
        <v>-1.5004667003449379E-2</v>
      </c>
      <c r="V67" s="20">
        <f t="shared" si="4"/>
        <v>7.7216180070149854E-3</v>
      </c>
      <c r="W67" s="20">
        <f t="shared" si="4"/>
        <v>1.333279771575846E-2</v>
      </c>
      <c r="X67" s="20">
        <f t="shared" si="4"/>
        <v>-1.5768968866165856E-2</v>
      </c>
    </row>
    <row r="68" spans="1:35" s="13" customFormat="1" ht="12.5">
      <c r="A68" s="9">
        <v>41243</v>
      </c>
      <c r="B68" s="15">
        <v>0.95889999999999997</v>
      </c>
      <c r="C68" s="15">
        <v>0.99309999999999998</v>
      </c>
      <c r="D68" s="15">
        <v>6.2264999999999997</v>
      </c>
      <c r="E68" s="15">
        <v>1.5033000000000001</v>
      </c>
      <c r="F68" s="10">
        <v>54.26</v>
      </c>
      <c r="G68" s="10">
        <v>82.54</v>
      </c>
      <c r="H68" s="14">
        <v>0.62390000000000001</v>
      </c>
      <c r="I68" s="11">
        <v>7775.45</v>
      </c>
      <c r="J68" s="11">
        <v>4690.74</v>
      </c>
      <c r="K68" s="11">
        <v>461.54</v>
      </c>
      <c r="L68" s="11">
        <v>2136.58</v>
      </c>
      <c r="M68" s="11">
        <v>3066.09</v>
      </c>
      <c r="N68" s="11">
        <v>420.16</v>
      </c>
      <c r="O68" s="11">
        <v>32870.46</v>
      </c>
      <c r="P68" s="11">
        <v>4436.3999999999996</v>
      </c>
      <c r="Q68" s="20">
        <f t="shared" si="2"/>
        <v>1.6876332553930062E-3</v>
      </c>
      <c r="R68" s="20">
        <f t="shared" si="2"/>
        <v>-1.0237885239467892E-2</v>
      </c>
      <c r="S68" s="20">
        <f t="shared" si="2"/>
        <v>-4.215004669502953E-2</v>
      </c>
      <c r="T68" s="20">
        <f t="shared" si="3"/>
        <v>2.52795239694803E-2</v>
      </c>
      <c r="U68" s="20">
        <f t="shared" si="3"/>
        <v>4.139296655820579E-2</v>
      </c>
      <c r="V68" s="20">
        <f t="shared" si="4"/>
        <v>5.2109678227119094E-2</v>
      </c>
      <c r="W68" s="20">
        <f t="shared" si="4"/>
        <v>1.8028168665116473E-2</v>
      </c>
      <c r="X68" s="20">
        <f t="shared" si="4"/>
        <v>6.3469451640270069E-3</v>
      </c>
    </row>
    <row r="69" spans="1:35" s="13" customFormat="1" ht="12.5">
      <c r="A69" s="9">
        <v>41274</v>
      </c>
      <c r="B69" s="15">
        <v>0.96220000000000006</v>
      </c>
      <c r="C69" s="15">
        <v>0.99580000000000002</v>
      </c>
      <c r="D69" s="15">
        <v>6.2301000000000002</v>
      </c>
      <c r="E69" s="15">
        <v>1.4833000000000001</v>
      </c>
      <c r="F69" s="10">
        <v>54.86</v>
      </c>
      <c r="G69" s="10">
        <v>86.64</v>
      </c>
      <c r="H69" s="14">
        <v>0.6149</v>
      </c>
      <c r="I69" s="11">
        <v>8056.23</v>
      </c>
      <c r="J69" s="11">
        <v>4784.82</v>
      </c>
      <c r="K69" s="11">
        <v>530.94000000000005</v>
      </c>
      <c r="L69" s="11">
        <v>2193.1799999999998</v>
      </c>
      <c r="M69" s="11">
        <v>3118.99</v>
      </c>
      <c r="N69" s="11">
        <v>459.14</v>
      </c>
      <c r="O69" s="11">
        <v>33335.46</v>
      </c>
      <c r="P69" s="11">
        <v>4475.07</v>
      </c>
      <c r="Q69" s="20">
        <f t="shared" si="2"/>
        <v>3.6111093248622161E-2</v>
      </c>
      <c r="R69" s="20">
        <f t="shared" si="2"/>
        <v>2.0056536921679635E-2</v>
      </c>
      <c r="S69" s="20">
        <f t="shared" si="2"/>
        <v>0.15036616544611525</v>
      </c>
      <c r="T69" s="20">
        <f t="shared" si="3"/>
        <v>2.6490934109651754E-2</v>
      </c>
      <c r="U69" s="20">
        <f t="shared" si="3"/>
        <v>1.7253244360080577E-2</v>
      </c>
      <c r="V69" s="20">
        <f t="shared" si="4"/>
        <v>9.2774181264280164E-2</v>
      </c>
      <c r="W69" s="20">
        <f t="shared" si="4"/>
        <v>1.4146440299283913E-2</v>
      </c>
      <c r="X69" s="20">
        <f t="shared" si="4"/>
        <v>8.7165269137139401E-3</v>
      </c>
    </row>
    <row r="70" spans="1:35" s="13" customFormat="1" ht="12.5">
      <c r="A70" s="9">
        <v>41305</v>
      </c>
      <c r="B70" s="15">
        <v>0.95850000000000002</v>
      </c>
      <c r="C70" s="15">
        <v>0.99919999999999998</v>
      </c>
      <c r="D70" s="15">
        <v>6.2186000000000003</v>
      </c>
      <c r="E70" s="15">
        <v>1.4398</v>
      </c>
      <c r="F70" s="10">
        <v>53.32</v>
      </c>
      <c r="G70" s="10">
        <v>91.28</v>
      </c>
      <c r="H70" s="14">
        <v>0.63070000000000004</v>
      </c>
      <c r="I70" s="11">
        <v>8495.57</v>
      </c>
      <c r="J70" s="11">
        <v>4905.26</v>
      </c>
      <c r="K70" s="11">
        <v>558.47</v>
      </c>
      <c r="L70" s="11">
        <v>2260.1799999999998</v>
      </c>
      <c r="M70" s="11">
        <v>3182.56</v>
      </c>
      <c r="N70" s="11">
        <v>503.76</v>
      </c>
      <c r="O70" s="11">
        <v>35497.79</v>
      </c>
      <c r="P70" s="11">
        <v>4733.63</v>
      </c>
      <c r="Q70" s="20">
        <f t="shared" si="2"/>
        <v>5.4534192792410341E-2</v>
      </c>
      <c r="R70" s="20">
        <f t="shared" si="2"/>
        <v>2.5171270810605328E-2</v>
      </c>
      <c r="S70" s="20">
        <f t="shared" ref="S70" si="6">K70/K69-1</f>
        <v>5.1851433306964845E-2</v>
      </c>
      <c r="T70" s="20">
        <f t="shared" si="3"/>
        <v>3.0549248123729056E-2</v>
      </c>
      <c r="U70" s="20">
        <f t="shared" si="3"/>
        <v>2.0381597889060243E-2</v>
      </c>
      <c r="V70" s="20">
        <f t="shared" si="4"/>
        <v>9.7181687502722491E-2</v>
      </c>
      <c r="W70" s="20">
        <f t="shared" si="4"/>
        <v>6.486576156441215E-2</v>
      </c>
      <c r="X70" s="20">
        <f t="shared" si="4"/>
        <v>5.7777867161854513E-2</v>
      </c>
    </row>
    <row r="71" spans="1:35" s="13" customFormat="1" ht="12.5">
      <c r="A71" s="9">
        <v>41333</v>
      </c>
      <c r="B71" s="15">
        <v>0.97650000000000003</v>
      </c>
      <c r="C71" s="15">
        <v>1.0286</v>
      </c>
      <c r="D71" s="15">
        <v>6.2213000000000003</v>
      </c>
      <c r="E71" s="15">
        <v>1.4954000000000001</v>
      </c>
      <c r="F71" s="10">
        <v>54.37</v>
      </c>
      <c r="G71" s="10">
        <v>92.36</v>
      </c>
      <c r="H71" s="14">
        <v>0.65820000000000001</v>
      </c>
      <c r="I71" s="11">
        <v>8924.07</v>
      </c>
      <c r="J71" s="11">
        <v>4973.16</v>
      </c>
      <c r="K71" s="11">
        <v>554.15</v>
      </c>
      <c r="L71" s="11">
        <v>2269.41</v>
      </c>
      <c r="M71" s="11">
        <v>2978.44</v>
      </c>
      <c r="N71" s="11">
        <v>524.91</v>
      </c>
      <c r="O71" s="11">
        <v>36230.57</v>
      </c>
      <c r="P71" s="11">
        <v>4789.3599999999997</v>
      </c>
      <c r="Q71" s="20">
        <f t="shared" ref="Q71:X77" si="7">I71/I70-1</f>
        <v>5.0438051831719344E-2</v>
      </c>
      <c r="R71" s="20">
        <f t="shared" si="7"/>
        <v>1.3842283589452942E-2</v>
      </c>
      <c r="S71" s="20">
        <f t="shared" si="7"/>
        <v>-7.7354199867496476E-3</v>
      </c>
      <c r="T71" s="20">
        <f t="shared" si="7"/>
        <v>4.0837455423903268E-3</v>
      </c>
      <c r="U71" s="20">
        <f t="shared" si="7"/>
        <v>-6.4137046905635708E-2</v>
      </c>
      <c r="V71" s="20">
        <f t="shared" si="7"/>
        <v>4.1984278227727545E-2</v>
      </c>
      <c r="W71" s="20">
        <f t="shared" si="7"/>
        <v>2.0642975238740258E-2</v>
      </c>
      <c r="X71" s="20">
        <f t="shared" si="7"/>
        <v>1.1773205763863981E-2</v>
      </c>
    </row>
    <row r="72" spans="1:35" s="13" customFormat="1" ht="12.5">
      <c r="A72" s="9">
        <v>41362</v>
      </c>
      <c r="B72" s="15">
        <v>0.9607</v>
      </c>
      <c r="C72" s="15">
        <v>1.0174000000000001</v>
      </c>
      <c r="D72" s="15">
        <v>6.2107999999999999</v>
      </c>
      <c r="E72" s="15">
        <v>1.5261</v>
      </c>
      <c r="F72" s="10">
        <v>54.52</v>
      </c>
      <c r="G72" s="10">
        <v>94.16</v>
      </c>
      <c r="H72" s="14">
        <v>0.65820000000000001</v>
      </c>
      <c r="I72" s="11">
        <v>8709.73</v>
      </c>
      <c r="J72" s="11">
        <v>4961.22</v>
      </c>
      <c r="K72" s="11">
        <v>523.79</v>
      </c>
      <c r="L72" s="11">
        <v>2279.0100000000002</v>
      </c>
      <c r="M72" s="11">
        <v>2925.27</v>
      </c>
      <c r="N72" s="11">
        <v>560.15</v>
      </c>
      <c r="O72" s="11">
        <v>36473.050000000003</v>
      </c>
      <c r="P72" s="11">
        <v>4973.54</v>
      </c>
      <c r="Q72" s="20">
        <f t="shared" si="7"/>
        <v>-2.4018189010171387E-2</v>
      </c>
      <c r="R72" s="20">
        <f t="shared" si="7"/>
        <v>-2.4008879666046479E-3</v>
      </c>
      <c r="S72" s="20">
        <f t="shared" si="7"/>
        <v>-5.4786610123612745E-2</v>
      </c>
      <c r="T72" s="20">
        <f t="shared" si="7"/>
        <v>4.2301743624997279E-3</v>
      </c>
      <c r="U72" s="20">
        <f t="shared" si="7"/>
        <v>-1.7851627026228556E-2</v>
      </c>
      <c r="V72" s="20">
        <f t="shared" si="7"/>
        <v>6.7135318435541436E-2</v>
      </c>
      <c r="W72" s="20">
        <f t="shared" si="7"/>
        <v>6.6926907305076E-3</v>
      </c>
      <c r="X72" s="20">
        <f t="shared" si="7"/>
        <v>3.8456077638765906E-2</v>
      </c>
    </row>
    <row r="73" spans="1:35" s="13" customFormat="1" ht="12.5">
      <c r="A73" s="9">
        <v>41394</v>
      </c>
      <c r="B73" s="15">
        <v>0.96409999999999996</v>
      </c>
      <c r="C73" s="15">
        <v>1.0072000000000001</v>
      </c>
      <c r="D73" s="15">
        <v>6.1646999999999998</v>
      </c>
      <c r="E73" s="15">
        <v>1.4853000000000001</v>
      </c>
      <c r="F73" s="10">
        <v>53.68</v>
      </c>
      <c r="G73" s="10">
        <v>97.52</v>
      </c>
      <c r="H73" s="14">
        <v>0.64349999999999996</v>
      </c>
      <c r="I73" s="11">
        <v>9135.91</v>
      </c>
      <c r="J73" s="11">
        <v>4870.99</v>
      </c>
      <c r="K73" s="11">
        <v>513.45000000000005</v>
      </c>
      <c r="L73" s="11">
        <v>2285.5500000000002</v>
      </c>
      <c r="M73" s="11">
        <v>3053.11</v>
      </c>
      <c r="N73" s="11">
        <v>631.48</v>
      </c>
      <c r="O73" s="11">
        <v>36627.129999999997</v>
      </c>
      <c r="P73" s="11">
        <v>5068.68</v>
      </c>
      <c r="Q73" s="20">
        <f t="shared" si="7"/>
        <v>4.8931482376606494E-2</v>
      </c>
      <c r="R73" s="20">
        <f t="shared" si="7"/>
        <v>-1.8187058828272207E-2</v>
      </c>
      <c r="S73" s="20">
        <f t="shared" si="7"/>
        <v>-1.974073579106117E-2</v>
      </c>
      <c r="T73" s="20">
        <f t="shared" si="7"/>
        <v>2.8696670922900847E-3</v>
      </c>
      <c r="U73" s="20">
        <f t="shared" si="7"/>
        <v>4.3701948879932395E-2</v>
      </c>
      <c r="V73" s="20">
        <f t="shared" si="7"/>
        <v>0.12734089083281264</v>
      </c>
      <c r="W73" s="20">
        <f t="shared" si="7"/>
        <v>4.2244890405380708E-3</v>
      </c>
      <c r="X73" s="20">
        <f t="shared" si="7"/>
        <v>1.9129231895189447E-2</v>
      </c>
    </row>
    <row r="74" spans="1:35" s="13" customFormat="1" ht="12.5">
      <c r="A74" s="9">
        <v>41425</v>
      </c>
      <c r="B74" s="15">
        <v>1.0407999999999999</v>
      </c>
      <c r="C74" s="15">
        <v>1.0337000000000001</v>
      </c>
      <c r="D74" s="15">
        <v>6.1340000000000003</v>
      </c>
      <c r="E74" s="15">
        <v>1.5059</v>
      </c>
      <c r="F74" s="10">
        <v>56.5</v>
      </c>
      <c r="G74" s="10">
        <v>100.83</v>
      </c>
      <c r="H74" s="14">
        <v>0.65849999999999997</v>
      </c>
      <c r="I74" s="11">
        <v>8706</v>
      </c>
      <c r="J74" s="11">
        <v>4959.82</v>
      </c>
      <c r="K74" s="11">
        <v>543.14</v>
      </c>
      <c r="L74" s="11">
        <v>2373.4299999999998</v>
      </c>
      <c r="M74" s="11">
        <v>3075.76</v>
      </c>
      <c r="N74" s="11">
        <v>616.21</v>
      </c>
      <c r="O74" s="11">
        <v>37585.230000000003</v>
      </c>
      <c r="P74" s="11">
        <v>5174.18</v>
      </c>
      <c r="Q74" s="20">
        <f t="shared" si="7"/>
        <v>-4.7057162340697345E-2</v>
      </c>
      <c r="R74" s="20">
        <f t="shared" si="7"/>
        <v>1.8236539184026235E-2</v>
      </c>
      <c r="S74" s="20">
        <f t="shared" si="7"/>
        <v>5.7824520401207335E-2</v>
      </c>
      <c r="T74" s="20">
        <f t="shared" si="7"/>
        <v>3.84502636126971E-2</v>
      </c>
      <c r="U74" s="20">
        <f t="shared" si="7"/>
        <v>7.4186649023455509E-3</v>
      </c>
      <c r="V74" s="20">
        <f t="shared" si="7"/>
        <v>-2.4181288401849632E-2</v>
      </c>
      <c r="W74" s="20">
        <f t="shared" si="7"/>
        <v>2.6158205679779112E-2</v>
      </c>
      <c r="X74" s="20">
        <f t="shared" si="7"/>
        <v>2.0814097555971189E-2</v>
      </c>
    </row>
    <row r="75" spans="1:35" s="13" customFormat="1" ht="12.5">
      <c r="A75" s="9">
        <v>41453</v>
      </c>
      <c r="B75" s="15">
        <v>1.0911</v>
      </c>
      <c r="C75" s="15">
        <v>1.0512999999999999</v>
      </c>
      <c r="D75" s="15">
        <v>6.1374000000000004</v>
      </c>
      <c r="E75" s="15">
        <v>1.5033000000000001</v>
      </c>
      <c r="F75" s="10">
        <v>59.52</v>
      </c>
      <c r="G75" s="10">
        <v>99.21</v>
      </c>
      <c r="H75" s="14">
        <v>0.65749999999999997</v>
      </c>
      <c r="I75" s="11">
        <v>8506.2000000000007</v>
      </c>
      <c r="J75" s="11">
        <v>4774.57</v>
      </c>
      <c r="K75" s="11">
        <v>470.24</v>
      </c>
      <c r="L75" s="11">
        <v>2280.9</v>
      </c>
      <c r="M75" s="11">
        <v>2955.63</v>
      </c>
      <c r="N75" s="11">
        <v>615.72</v>
      </c>
      <c r="O75" s="11">
        <v>35605.269999999997</v>
      </c>
      <c r="P75" s="11">
        <v>5107.3999999999996</v>
      </c>
      <c r="Q75" s="20">
        <f t="shared" si="7"/>
        <v>-2.2949689869055767E-2</v>
      </c>
      <c r="R75" s="20">
        <f t="shared" si="7"/>
        <v>-3.7350145771419152E-2</v>
      </c>
      <c r="S75" s="20">
        <f t="shared" si="7"/>
        <v>-0.13421953824060096</v>
      </c>
      <c r="T75" s="20">
        <f t="shared" si="7"/>
        <v>-3.8985771646941281E-2</v>
      </c>
      <c r="U75" s="20">
        <f t="shared" si="7"/>
        <v>-3.9057013551122344E-2</v>
      </c>
      <c r="V75" s="20">
        <f t="shared" si="7"/>
        <v>-7.9518346018403463E-4</v>
      </c>
      <c r="W75" s="20">
        <f t="shared" si="7"/>
        <v>-5.2679204038394989E-2</v>
      </c>
      <c r="X75" s="20">
        <f t="shared" si="7"/>
        <v>-1.2906392897038876E-2</v>
      </c>
    </row>
    <row r="76" spans="1:35" s="13" customFormat="1" ht="12.5">
      <c r="A76" s="9">
        <v>41486</v>
      </c>
      <c r="B76" s="15">
        <v>1.1164000000000001</v>
      </c>
      <c r="C76" s="15">
        <v>1.0286999999999999</v>
      </c>
      <c r="D76" s="15">
        <v>6.1284000000000001</v>
      </c>
      <c r="E76" s="15">
        <v>1.4724999999999999</v>
      </c>
      <c r="F76" s="10">
        <v>60.77</v>
      </c>
      <c r="G76" s="10">
        <v>98.35</v>
      </c>
      <c r="H76" s="14">
        <v>0.65890000000000004</v>
      </c>
      <c r="I76" s="11">
        <v>8975.18</v>
      </c>
      <c r="J76" s="11">
        <v>4930.75</v>
      </c>
      <c r="K76" s="11">
        <v>474.55</v>
      </c>
      <c r="L76" s="11">
        <v>2378.65</v>
      </c>
      <c r="M76" s="11">
        <v>2892.93</v>
      </c>
      <c r="N76" s="11">
        <v>615.6</v>
      </c>
      <c r="O76" s="11">
        <v>38136.86</v>
      </c>
      <c r="P76" s="11">
        <v>5377.54</v>
      </c>
      <c r="Q76" s="20">
        <f t="shared" si="7"/>
        <v>5.5133902330064988E-2</v>
      </c>
      <c r="R76" s="20">
        <f t="shared" si="7"/>
        <v>3.2710799087666498E-2</v>
      </c>
      <c r="S76" s="20">
        <f t="shared" si="7"/>
        <v>9.165532494045614E-3</v>
      </c>
      <c r="T76" s="20">
        <f t="shared" si="7"/>
        <v>4.2855890218773229E-2</v>
      </c>
      <c r="U76" s="20">
        <f t="shared" si="7"/>
        <v>-2.1213751382954005E-2</v>
      </c>
      <c r="V76" s="20">
        <f t="shared" si="7"/>
        <v>-1.9489378288828352E-4</v>
      </c>
      <c r="W76" s="20">
        <f t="shared" si="7"/>
        <v>7.1101553225126679E-2</v>
      </c>
      <c r="X76" s="20">
        <f t="shared" si="7"/>
        <v>5.2891882366762122E-2</v>
      </c>
    </row>
    <row r="77" spans="1:35" s="13" customFormat="1" ht="12.5">
      <c r="A77" s="9">
        <v>41516</v>
      </c>
      <c r="B77" s="15">
        <v>1.1234999999999999</v>
      </c>
      <c r="C77" s="15">
        <v>1.0553999999999999</v>
      </c>
      <c r="D77" s="15">
        <v>6.1193</v>
      </c>
      <c r="E77" s="15">
        <v>1.4821</v>
      </c>
      <c r="F77" s="10">
        <v>65.709999999999994</v>
      </c>
      <c r="G77" s="10">
        <v>98.22</v>
      </c>
      <c r="H77" s="14">
        <v>0.64649999999999996</v>
      </c>
      <c r="I77" s="11">
        <v>9153.51</v>
      </c>
      <c r="J77" s="11">
        <v>4995.66</v>
      </c>
      <c r="K77" s="11">
        <v>494.35</v>
      </c>
      <c r="L77" s="11">
        <v>2362.27</v>
      </c>
      <c r="M77" s="11">
        <v>2790.22</v>
      </c>
      <c r="N77" s="11">
        <v>601.91999999999996</v>
      </c>
      <c r="O77" s="11">
        <v>37279.870000000003</v>
      </c>
      <c r="P77" s="11">
        <v>5227.2</v>
      </c>
      <c r="Q77" s="20">
        <f t="shared" si="7"/>
        <v>1.9869239391299143E-2</v>
      </c>
      <c r="R77" s="20">
        <f t="shared" si="7"/>
        <v>1.3164325913907593E-2</v>
      </c>
      <c r="S77" s="20">
        <f t="shared" si="7"/>
        <v>4.172373827836906E-2</v>
      </c>
      <c r="T77" s="20">
        <f t="shared" si="7"/>
        <v>-6.8862590124650902E-3</v>
      </c>
      <c r="U77" s="20">
        <f t="shared" si="7"/>
        <v>-3.5503797188317754E-2</v>
      </c>
      <c r="V77" s="20">
        <f t="shared" si="7"/>
        <v>-2.2222222222222365E-2</v>
      </c>
      <c r="W77" s="20">
        <f t="shared" si="7"/>
        <v>-2.2471435771062365E-2</v>
      </c>
      <c r="X77" s="20">
        <f t="shared" si="7"/>
        <v>-2.795702124019539E-2</v>
      </c>
    </row>
    <row r="78" spans="1:35" s="13" customFormat="1" ht="12.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20"/>
    </row>
    <row r="79" spans="1:35" s="13" customFormat="1" ht="12.5">
      <c r="A79" s="16" t="s">
        <v>12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Z79" s="12"/>
      <c r="AA79" s="12"/>
      <c r="AB79" s="12"/>
      <c r="AC79" s="12"/>
      <c r="AD79" s="12"/>
      <c r="AE79" s="12"/>
      <c r="AF79" s="12"/>
      <c r="AG79" s="12"/>
      <c r="AH79" s="12"/>
      <c r="AI79" s="12"/>
    </row>
    <row r="80" spans="1:35" s="13" customFormat="1">
      <c r="A80" s="17" t="s">
        <v>13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s="12" customFormat="1">
      <c r="A81" s="17" t="s">
        <v>14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5"/>
      <c r="Z81"/>
      <c r="AA81"/>
      <c r="AB81"/>
      <c r="AC81"/>
      <c r="AD81"/>
      <c r="AE81"/>
      <c r="AF81"/>
      <c r="AG81"/>
      <c r="AH81"/>
      <c r="AI81"/>
    </row>
    <row r="82" spans="1:35" s="2" customFormat="1">
      <c r="A82" s="18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 s="19"/>
      <c r="Z82"/>
      <c r="AA82"/>
      <c r="AB82"/>
      <c r="AC82"/>
      <c r="AD82"/>
      <c r="AE82"/>
      <c r="AF82"/>
      <c r="AG82"/>
      <c r="AH82"/>
      <c r="AI82"/>
    </row>
    <row r="83" spans="1:35">
      <c r="A83" s="18"/>
      <c r="I83" s="18"/>
    </row>
    <row r="84" spans="1:35">
      <c r="A84" s="18"/>
      <c r="I84" s="18"/>
    </row>
    <row r="85" spans="1:35">
      <c r="A85" s="18"/>
      <c r="I85" s="18"/>
    </row>
    <row r="86" spans="1:35">
      <c r="A86" s="18"/>
      <c r="I86" s="18"/>
    </row>
    <row r="87" spans="1:35">
      <c r="A87" s="18"/>
      <c r="I87" s="18"/>
    </row>
    <row r="88" spans="1:35">
      <c r="A88" s="18"/>
      <c r="I88" s="18"/>
    </row>
    <row r="89" spans="1:35">
      <c r="A89" s="18"/>
      <c r="I89" s="18"/>
    </row>
    <row r="90" spans="1:35">
      <c r="A90" s="18"/>
      <c r="I90" s="18"/>
    </row>
    <row r="91" spans="1:35">
      <c r="A91" s="18"/>
      <c r="I91" s="18"/>
    </row>
    <row r="92" spans="1:35">
      <c r="A92" s="18"/>
      <c r="I92" s="18"/>
    </row>
    <row r="93" spans="1:35">
      <c r="A93" s="18"/>
      <c r="I93" s="18"/>
    </row>
    <row r="94" spans="1:35">
      <c r="A94" s="18"/>
      <c r="I94" s="18"/>
    </row>
    <row r="95" spans="1:35">
      <c r="A95" s="18"/>
      <c r="I95" s="18"/>
    </row>
    <row r="96" spans="1:35">
      <c r="A96" s="18"/>
      <c r="I96" s="18"/>
    </row>
    <row r="97" spans="1:9">
      <c r="A97" s="18"/>
      <c r="I97" s="18"/>
    </row>
    <row r="98" spans="1:9">
      <c r="A98" s="18"/>
      <c r="I98" s="18"/>
    </row>
    <row r="99" spans="1:9">
      <c r="A99" s="18"/>
      <c r="I99" s="18"/>
    </row>
    <row r="100" spans="1:9">
      <c r="A100" s="18"/>
      <c r="I100" s="18"/>
    </row>
    <row r="101" spans="1:9">
      <c r="A101" s="18"/>
      <c r="I101" s="18"/>
    </row>
    <row r="102" spans="1:9">
      <c r="A102" s="18"/>
      <c r="I102" s="18"/>
    </row>
    <row r="103" spans="1:9">
      <c r="A103" s="18"/>
      <c r="I103" s="18"/>
    </row>
    <row r="104" spans="1:9">
      <c r="A104" s="18"/>
      <c r="I104" s="18"/>
    </row>
    <row r="105" spans="1:9">
      <c r="A105" s="18"/>
      <c r="I105" s="18"/>
    </row>
    <row r="106" spans="1:9">
      <c r="A106" s="18"/>
      <c r="I106" s="18"/>
    </row>
    <row r="107" spans="1:9">
      <c r="A107" s="18"/>
      <c r="I107" s="18"/>
    </row>
    <row r="108" spans="1:9">
      <c r="A108" s="18"/>
      <c r="I108" s="18"/>
    </row>
    <row r="109" spans="1:9">
      <c r="A109" s="18"/>
      <c r="I109" s="18"/>
    </row>
    <row r="110" spans="1:9">
      <c r="A110" s="18"/>
      <c r="I110" s="18"/>
    </row>
    <row r="111" spans="1:9">
      <c r="A111" s="18"/>
      <c r="I111" s="18"/>
    </row>
    <row r="112" spans="1:9">
      <c r="A112" s="18"/>
      <c r="I112" s="18"/>
    </row>
    <row r="113" spans="1:9">
      <c r="A113" s="18"/>
      <c r="I113" s="18"/>
    </row>
    <row r="114" spans="1:9">
      <c r="A114" s="18"/>
      <c r="I114" s="18"/>
    </row>
    <row r="115" spans="1:9">
      <c r="A115" s="18"/>
      <c r="I115" s="18"/>
    </row>
    <row r="116" spans="1:9">
      <c r="A116" s="18"/>
      <c r="I116" s="18"/>
    </row>
    <row r="117" spans="1:9">
      <c r="A117" s="18"/>
      <c r="I117" s="18"/>
    </row>
    <row r="118" spans="1:9">
      <c r="A118" s="18"/>
      <c r="I118" s="18"/>
    </row>
    <row r="119" spans="1:9">
      <c r="A119" s="18"/>
      <c r="I119" s="18"/>
    </row>
    <row r="120" spans="1:9">
      <c r="A120" s="18"/>
      <c r="I120" s="18"/>
    </row>
    <row r="121" spans="1:9">
      <c r="A121" s="18"/>
      <c r="I121" s="18"/>
    </row>
    <row r="122" spans="1:9">
      <c r="A122" s="18"/>
      <c r="I122" s="18"/>
    </row>
    <row r="123" spans="1:9">
      <c r="A123" s="18"/>
      <c r="I123" s="18"/>
    </row>
    <row r="124" spans="1:9">
      <c r="A124" s="18"/>
      <c r="I124" s="18"/>
    </row>
    <row r="125" spans="1:9">
      <c r="A125" s="18"/>
      <c r="I125" s="18"/>
    </row>
    <row r="126" spans="1:9">
      <c r="A126" s="18"/>
      <c r="I126" s="18"/>
    </row>
    <row r="127" spans="1:9">
      <c r="A127" s="18"/>
      <c r="I127" s="18"/>
    </row>
    <row r="128" spans="1:9">
      <c r="A128" s="18"/>
      <c r="I128" s="18"/>
    </row>
    <row r="129" spans="1:9">
      <c r="A129" s="18"/>
      <c r="I129" s="18"/>
    </row>
    <row r="130" spans="1:9">
      <c r="A130" s="18"/>
      <c r="I130" s="18"/>
    </row>
    <row r="131" spans="1:9">
      <c r="A131" s="18"/>
      <c r="I131" s="18"/>
    </row>
    <row r="132" spans="1:9">
      <c r="A132" s="18"/>
      <c r="I132" s="18"/>
    </row>
    <row r="133" spans="1:9">
      <c r="A133" s="18"/>
      <c r="I133" s="18"/>
    </row>
    <row r="134" spans="1:9">
      <c r="A134" s="18"/>
      <c r="I134" s="18"/>
    </row>
    <row r="135" spans="1:9">
      <c r="A135" s="18"/>
      <c r="I135" s="18"/>
    </row>
    <row r="136" spans="1:9">
      <c r="A136" s="18"/>
      <c r="I136" s="18"/>
    </row>
    <row r="137" spans="1:9">
      <c r="A137" s="18"/>
      <c r="I137" s="18"/>
    </row>
    <row r="138" spans="1:9">
      <c r="A138" s="18"/>
      <c r="I138" s="18"/>
    </row>
    <row r="139" spans="1:9">
      <c r="A139" s="18"/>
      <c r="I139" s="18"/>
    </row>
    <row r="140" spans="1:9">
      <c r="A140" s="18"/>
      <c r="I140" s="18"/>
    </row>
    <row r="141" spans="1:9">
      <c r="A141" s="18"/>
      <c r="I141" s="18"/>
    </row>
    <row r="142" spans="1:9">
      <c r="A142" s="18"/>
      <c r="I142" s="18"/>
    </row>
    <row r="143" spans="1:9">
      <c r="A143" s="18"/>
      <c r="I143" s="18"/>
    </row>
    <row r="144" spans="1:9">
      <c r="A144" s="18"/>
      <c r="I144" s="18"/>
    </row>
    <row r="145" spans="1:9">
      <c r="A145" s="18"/>
      <c r="I145" s="18"/>
    </row>
    <row r="146" spans="1:9">
      <c r="A146" s="18"/>
      <c r="I146" s="18"/>
    </row>
    <row r="147" spans="1:9">
      <c r="A147" s="18"/>
      <c r="I147" s="18"/>
    </row>
    <row r="148" spans="1:9">
      <c r="A148" s="18"/>
      <c r="I148" s="18"/>
    </row>
    <row r="149" spans="1:9">
      <c r="A149" s="18"/>
      <c r="I149" s="18"/>
    </row>
    <row r="150" spans="1:9">
      <c r="A150" s="18"/>
      <c r="I150" s="18"/>
    </row>
    <row r="151" spans="1:9">
      <c r="A151" s="18"/>
      <c r="I151" s="18"/>
    </row>
    <row r="152" spans="1:9">
      <c r="A152" s="18"/>
      <c r="I152" s="18"/>
    </row>
    <row r="153" spans="1:9">
      <c r="A153" s="18"/>
      <c r="I153" s="18"/>
    </row>
    <row r="154" spans="1:9">
      <c r="A154" s="18"/>
      <c r="I154" s="18"/>
    </row>
    <row r="155" spans="1:9">
      <c r="A155" s="18"/>
      <c r="I155" s="18"/>
    </row>
    <row r="156" spans="1:9">
      <c r="A156" s="18"/>
      <c r="I156" s="18"/>
    </row>
    <row r="157" spans="1:9">
      <c r="A157" s="18"/>
      <c r="I157" s="18"/>
    </row>
    <row r="158" spans="1:9">
      <c r="A158" s="18"/>
      <c r="I158" s="18"/>
    </row>
    <row r="159" spans="1:9">
      <c r="A159" s="18"/>
      <c r="I159" s="18"/>
    </row>
    <row r="160" spans="1:9">
      <c r="A160" s="18"/>
      <c r="I160" s="18"/>
    </row>
    <row r="161" spans="1:9">
      <c r="A161" s="18"/>
      <c r="I161" s="18"/>
    </row>
    <row r="162" spans="1:9">
      <c r="A162" s="18"/>
      <c r="I162" s="18"/>
    </row>
    <row r="163" spans="1:9">
      <c r="A163" s="18"/>
      <c r="I163" s="18"/>
    </row>
    <row r="164" spans="1:9">
      <c r="A164" s="18"/>
      <c r="I164" s="18"/>
    </row>
    <row r="165" spans="1:9">
      <c r="A165" s="18"/>
      <c r="I165" s="18"/>
    </row>
    <row r="166" spans="1:9">
      <c r="A166" s="18"/>
      <c r="I166" s="18"/>
    </row>
    <row r="167" spans="1:9">
      <c r="A167" s="18"/>
      <c r="I167" s="18"/>
    </row>
    <row r="168" spans="1:9">
      <c r="A168" s="18"/>
      <c r="I168" s="18"/>
    </row>
    <row r="169" spans="1:9">
      <c r="A169" s="18"/>
      <c r="I169" s="18"/>
    </row>
    <row r="170" spans="1:9">
      <c r="A170" s="18"/>
      <c r="I170" s="18"/>
    </row>
    <row r="171" spans="1:9">
      <c r="A171" s="18"/>
      <c r="I171" s="18"/>
    </row>
    <row r="172" spans="1:9">
      <c r="A172" s="18"/>
      <c r="I172" s="18"/>
    </row>
    <row r="173" spans="1:9">
      <c r="A173" s="18"/>
      <c r="I173" s="18"/>
    </row>
    <row r="174" spans="1:9">
      <c r="A174" s="18"/>
      <c r="I174" s="18"/>
    </row>
    <row r="175" spans="1:9">
      <c r="A175" s="18"/>
      <c r="I175" s="18"/>
    </row>
    <row r="176" spans="1:9">
      <c r="A176" s="18"/>
      <c r="I176" s="18"/>
    </row>
    <row r="177" spans="1:9">
      <c r="A177" s="18"/>
      <c r="I177" s="18"/>
    </row>
    <row r="178" spans="1:9">
      <c r="A178" s="18"/>
      <c r="I178" s="18"/>
    </row>
    <row r="179" spans="1:9">
      <c r="A179" s="18"/>
      <c r="I179" s="18"/>
    </row>
    <row r="180" spans="1:9">
      <c r="A180" s="18"/>
      <c r="I180" s="18"/>
    </row>
    <row r="181" spans="1:9">
      <c r="A181" s="18"/>
      <c r="I181" s="18"/>
    </row>
    <row r="182" spans="1:9">
      <c r="A182" s="18"/>
      <c r="I182" s="18"/>
    </row>
    <row r="183" spans="1:9">
      <c r="A183" s="18"/>
      <c r="I183" s="18"/>
    </row>
    <row r="184" spans="1:9">
      <c r="A184" s="18"/>
      <c r="I184" s="18"/>
    </row>
    <row r="185" spans="1:9">
      <c r="A185" s="18"/>
      <c r="I185" s="18"/>
    </row>
    <row r="186" spans="1:9">
      <c r="A186" s="18"/>
      <c r="I186" s="18"/>
    </row>
    <row r="187" spans="1:9">
      <c r="A187" s="18"/>
      <c r="I187" s="18"/>
    </row>
    <row r="188" spans="1:9">
      <c r="A188" s="18"/>
      <c r="I188" s="18"/>
    </row>
    <row r="189" spans="1:9">
      <c r="A189" s="18"/>
      <c r="I189" s="18"/>
    </row>
    <row r="190" spans="1:9">
      <c r="A190" s="18"/>
      <c r="I190" s="18"/>
    </row>
    <row r="191" spans="1:9">
      <c r="A191" s="18"/>
      <c r="I191" s="18"/>
    </row>
    <row r="192" spans="1:9">
      <c r="A192" s="18"/>
      <c r="I192" s="18"/>
    </row>
    <row r="193" spans="1:9">
      <c r="A193" s="18"/>
      <c r="I193" s="18"/>
    </row>
    <row r="194" spans="1:9">
      <c r="A194" s="18"/>
      <c r="I194" s="18"/>
    </row>
    <row r="195" spans="1:9">
      <c r="A195" s="18"/>
      <c r="I195" s="18"/>
    </row>
    <row r="196" spans="1:9">
      <c r="A196" s="18"/>
      <c r="I196" s="18"/>
    </row>
    <row r="197" spans="1:9">
      <c r="A197" s="18"/>
      <c r="I197" s="18"/>
    </row>
    <row r="198" spans="1:9">
      <c r="A198" s="18"/>
      <c r="I198" s="18"/>
    </row>
    <row r="199" spans="1:9">
      <c r="A199" s="18"/>
      <c r="I199" s="18"/>
    </row>
    <row r="200" spans="1:9">
      <c r="A200" s="18"/>
      <c r="I200" s="18"/>
    </row>
    <row r="201" spans="1:9">
      <c r="A201" s="18"/>
      <c r="I201" s="18"/>
    </row>
    <row r="202" spans="1:9">
      <c r="A202" s="18"/>
      <c r="I202" s="18"/>
    </row>
    <row r="203" spans="1:9">
      <c r="A203" s="18"/>
      <c r="I203" s="18"/>
    </row>
    <row r="204" spans="1:9">
      <c r="A204" s="18"/>
      <c r="I204" s="18"/>
    </row>
    <row r="205" spans="1:9">
      <c r="A205" s="18"/>
      <c r="I205" s="18"/>
    </row>
    <row r="206" spans="1:9">
      <c r="A206" s="18"/>
      <c r="I206" s="18"/>
    </row>
    <row r="207" spans="1:9">
      <c r="A207" s="18"/>
      <c r="I207" s="18"/>
    </row>
    <row r="208" spans="1:9">
      <c r="A208" s="18"/>
      <c r="I208" s="18"/>
    </row>
    <row r="209" spans="1:9">
      <c r="A209" s="18"/>
      <c r="I209" s="18"/>
    </row>
    <row r="210" spans="1:9">
      <c r="A210" s="18"/>
      <c r="I210" s="18"/>
    </row>
    <row r="211" spans="1:9">
      <c r="A211" s="18"/>
      <c r="I211" s="18"/>
    </row>
    <row r="212" spans="1:9">
      <c r="A212" s="18"/>
      <c r="I212" s="18"/>
    </row>
    <row r="213" spans="1:9">
      <c r="A213" s="18"/>
      <c r="I213" s="18"/>
    </row>
    <row r="214" spans="1:9">
      <c r="A214" s="18"/>
      <c r="I214" s="18"/>
    </row>
    <row r="215" spans="1:9">
      <c r="A215" s="18"/>
      <c r="I215" s="18"/>
    </row>
    <row r="216" spans="1:9">
      <c r="A216" s="18"/>
      <c r="I216" s="18"/>
    </row>
    <row r="217" spans="1:9">
      <c r="A217" s="18"/>
      <c r="I217" s="18"/>
    </row>
    <row r="218" spans="1:9">
      <c r="A218" s="18"/>
      <c r="I218" s="18"/>
    </row>
    <row r="219" spans="1:9">
      <c r="A219" s="18"/>
      <c r="I219" s="18"/>
    </row>
    <row r="220" spans="1:9">
      <c r="A220" s="18"/>
      <c r="I220" s="18"/>
    </row>
    <row r="221" spans="1:9">
      <c r="A221" s="18"/>
      <c r="I221" s="18"/>
    </row>
    <row r="222" spans="1:9">
      <c r="A222" s="18"/>
      <c r="I222" s="18"/>
    </row>
    <row r="223" spans="1:9">
      <c r="A223" s="18"/>
      <c r="I223" s="18"/>
    </row>
    <row r="224" spans="1:9">
      <c r="A224" s="18"/>
      <c r="I224" s="18"/>
    </row>
    <row r="225" spans="1:9">
      <c r="A225" s="18"/>
      <c r="I225" s="18"/>
    </row>
    <row r="226" spans="1:9">
      <c r="A226" s="18"/>
      <c r="I226" s="18"/>
    </row>
    <row r="227" spans="1:9">
      <c r="A227" s="18"/>
      <c r="I227" s="18"/>
    </row>
    <row r="228" spans="1:9">
      <c r="A228" s="18"/>
      <c r="I228" s="18"/>
    </row>
    <row r="229" spans="1:9">
      <c r="A229" s="18"/>
      <c r="I229" s="18"/>
    </row>
    <row r="230" spans="1:9">
      <c r="A230" s="18"/>
      <c r="I230" s="18"/>
    </row>
    <row r="231" spans="1:9">
      <c r="A231" s="18"/>
      <c r="I231" s="18"/>
    </row>
    <row r="232" spans="1:9">
      <c r="A232" s="18"/>
      <c r="I232" s="18"/>
    </row>
    <row r="233" spans="1:9">
      <c r="A233" s="18"/>
      <c r="I233" s="18"/>
    </row>
    <row r="234" spans="1:9">
      <c r="A234" s="18"/>
      <c r="I234" s="18"/>
    </row>
    <row r="235" spans="1:9">
      <c r="A235" s="18"/>
      <c r="I235" s="18"/>
    </row>
    <row r="236" spans="1:9">
      <c r="A236" s="18"/>
      <c r="I236" s="18"/>
    </row>
    <row r="237" spans="1:9">
      <c r="A237" s="18"/>
      <c r="I237" s="18"/>
    </row>
    <row r="238" spans="1:9">
      <c r="A238" s="18"/>
      <c r="I238" s="18"/>
    </row>
    <row r="239" spans="1:9">
      <c r="A239" s="18"/>
      <c r="I239" s="18"/>
    </row>
    <row r="240" spans="1:9">
      <c r="A240" s="18"/>
      <c r="I240" s="18"/>
    </row>
    <row r="241" spans="1:1">
      <c r="A241" s="18"/>
    </row>
    <row r="242" spans="1:1">
      <c r="A242" s="18"/>
    </row>
    <row r="243" spans="1:1">
      <c r="A243" s="18"/>
    </row>
    <row r="244" spans="1:1">
      <c r="A244" s="18"/>
    </row>
    <row r="245" spans="1:1">
      <c r="A245" s="18"/>
    </row>
    <row r="246" spans="1:1">
      <c r="A246" s="18"/>
    </row>
    <row r="247" spans="1:1">
      <c r="A247" s="18"/>
    </row>
    <row r="248" spans="1:1">
      <c r="A248" s="18"/>
    </row>
  </sheetData>
  <mergeCells count="3">
    <mergeCell ref="B3:H3"/>
    <mergeCell ref="I3:P3"/>
    <mergeCell ref="Q3:X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C76"/>
  <sheetViews>
    <sheetView workbookViewId="0">
      <selection activeCell="L5" sqref="L5"/>
    </sheetView>
  </sheetViews>
  <sheetFormatPr defaultRowHeight="14.5"/>
  <cols>
    <col min="21" max="21" width="19.54296875" bestFit="1" customWidth="1"/>
  </cols>
  <sheetData>
    <row r="2" spans="2:29">
      <c r="C2" s="42" t="s">
        <v>20</v>
      </c>
      <c r="D2" s="43"/>
      <c r="E2" s="43"/>
      <c r="F2" s="43"/>
      <c r="G2" s="43"/>
      <c r="H2" s="43"/>
      <c r="I2" s="43"/>
      <c r="J2" s="43"/>
      <c r="L2" s="42" t="s">
        <v>21</v>
      </c>
      <c r="M2" s="43"/>
      <c r="N2" s="43"/>
      <c r="O2" s="43"/>
      <c r="P2" s="43"/>
      <c r="Q2" s="43"/>
      <c r="R2" s="43"/>
      <c r="S2" s="43"/>
    </row>
    <row r="3" spans="2:29">
      <c r="C3" s="8" t="s">
        <v>2</v>
      </c>
      <c r="D3" s="8" t="s">
        <v>3</v>
      </c>
      <c r="E3" s="8" t="s">
        <v>9</v>
      </c>
      <c r="F3" s="8" t="s">
        <v>10</v>
      </c>
      <c r="G3" s="8" t="s">
        <v>6</v>
      </c>
      <c r="H3" s="8" t="s">
        <v>7</v>
      </c>
      <c r="I3" s="8" t="s">
        <v>8</v>
      </c>
      <c r="J3" s="8" t="s">
        <v>11</v>
      </c>
      <c r="L3" s="8" t="s">
        <v>2</v>
      </c>
      <c r="M3" s="8" t="s">
        <v>3</v>
      </c>
      <c r="N3" s="8" t="s">
        <v>9</v>
      </c>
      <c r="O3" s="8" t="s">
        <v>10</v>
      </c>
      <c r="P3" s="8" t="s">
        <v>6</v>
      </c>
      <c r="Q3" s="8" t="s">
        <v>7</v>
      </c>
      <c r="R3" s="8" t="s">
        <v>8</v>
      </c>
      <c r="S3" s="8" t="s">
        <v>11</v>
      </c>
    </row>
    <row r="4" spans="2:29">
      <c r="B4" s="9">
        <v>39325</v>
      </c>
      <c r="C4" s="11">
        <f>'R'!I5/'R'!B5</f>
        <v>6780.6020066889632</v>
      </c>
      <c r="D4" s="11">
        <f>'R'!J5/'R'!C5</f>
        <v>4235.426136363636</v>
      </c>
      <c r="E4" s="11">
        <f>'R'!K5/'R'!D5</f>
        <v>143.0720097532533</v>
      </c>
      <c r="F4" s="11">
        <f>'R'!L5/'R'!E5</f>
        <v>1557.9439252336451</v>
      </c>
      <c r="G4" s="11">
        <f>'R'!M5/'R'!F5</f>
        <v>60.85084912626138</v>
      </c>
      <c r="H4" s="11">
        <f>'R'!N5/'R'!G5</f>
        <v>6.4670638003971339</v>
      </c>
      <c r="I4" s="11">
        <f>'R'!O5/'R'!H5</f>
        <v>58507.703165960884</v>
      </c>
      <c r="J4" s="11">
        <f>'R'!P5</f>
        <v>4045.36</v>
      </c>
    </row>
    <row r="5" spans="2:29">
      <c r="B5" s="9">
        <v>39353</v>
      </c>
      <c r="C5" s="11">
        <f>'R'!I6/'R'!B6</f>
        <v>7782.7769414681661</v>
      </c>
      <c r="D5" s="11">
        <f>'R'!J6/'R'!C6</f>
        <v>4640.2249221809416</v>
      </c>
      <c r="E5" s="11">
        <f>'R'!K6/'R'!D6</f>
        <v>154.19869741618623</v>
      </c>
      <c r="F5" s="11">
        <f>'R'!L6/'R'!E6</f>
        <v>1660.3344238458742</v>
      </c>
      <c r="G5" s="11">
        <f>'R'!M6/'R'!F6</f>
        <v>71.573836477987413</v>
      </c>
      <c r="H5" s="11">
        <f>'R'!N6/'R'!G6</f>
        <v>6.5571018526572153</v>
      </c>
      <c r="I5" s="11">
        <f>'R'!O6/'R'!H6</f>
        <v>60364.729867482165</v>
      </c>
      <c r="J5" s="11">
        <f>'R'!P6</f>
        <v>4200.46</v>
      </c>
      <c r="L5" s="20">
        <f t="shared" ref="L5:S5" si="0">C5/C4-1</f>
        <v>0.14780028879302631</v>
      </c>
      <c r="M5" s="20">
        <f t="shared" si="0"/>
        <v>9.5574511934435336E-2</v>
      </c>
      <c r="N5" s="20">
        <f t="shared" si="0"/>
        <v>7.7769842487865892E-2</v>
      </c>
      <c r="O5" s="20">
        <f t="shared" si="0"/>
        <v>6.5721555797891407E-2</v>
      </c>
      <c r="P5" s="20">
        <f t="shared" si="0"/>
        <v>0.17621754676712165</v>
      </c>
      <c r="Q5" s="20">
        <f t="shared" si="0"/>
        <v>1.3922555125334135E-2</v>
      </c>
      <c r="R5" s="20">
        <f t="shared" si="0"/>
        <v>3.1739866736072431E-2</v>
      </c>
      <c r="S5" s="20">
        <f t="shared" si="0"/>
        <v>3.8340221883837344E-2</v>
      </c>
      <c r="U5" s="2"/>
      <c r="V5" s="8" t="s">
        <v>2</v>
      </c>
      <c r="W5" s="8" t="s">
        <v>3</v>
      </c>
      <c r="X5" s="8" t="s">
        <v>9</v>
      </c>
      <c r="Y5" s="8" t="s">
        <v>10</v>
      </c>
      <c r="Z5" s="8" t="s">
        <v>6</v>
      </c>
      <c r="AA5" s="8" t="s">
        <v>7</v>
      </c>
      <c r="AB5" s="8" t="s">
        <v>8</v>
      </c>
      <c r="AC5" s="8" t="s">
        <v>11</v>
      </c>
    </row>
    <row r="6" spans="2:29">
      <c r="B6" s="9">
        <v>39386</v>
      </c>
      <c r="C6" s="11">
        <f>'R'!I7/'R'!B7</f>
        <v>8406.7865751900608</v>
      </c>
      <c r="D6" s="11">
        <f>'R'!J7/'R'!C7</f>
        <v>5058.7615838247684</v>
      </c>
      <c r="E6" s="11">
        <f>'R'!K7/'R'!D7</f>
        <v>166.59436008676789</v>
      </c>
      <c r="F6" s="11">
        <f>'R'!L7/'R'!E7</f>
        <v>1745.5392809587217</v>
      </c>
      <c r="G6" s="11">
        <f>'R'!M7/'R'!F7</f>
        <v>88.323484462557317</v>
      </c>
      <c r="H6" s="11">
        <f>'R'!N7/'R'!G7</f>
        <v>6.5920013880454587</v>
      </c>
      <c r="I6" s="11">
        <f>'R'!O7/'R'!H7</f>
        <v>64293.64221899023</v>
      </c>
      <c r="J6" s="11">
        <f>'R'!P7</f>
        <v>4292.2</v>
      </c>
      <c r="L6" s="20">
        <f t="shared" ref="L6:O69" si="1">C6/C5-1</f>
        <v>8.0178275494065421E-2</v>
      </c>
      <c r="M6" s="20">
        <f t="shared" si="1"/>
        <v>9.0197494445400928E-2</v>
      </c>
      <c r="N6" s="20">
        <f t="shared" si="1"/>
        <v>8.0387596512086157E-2</v>
      </c>
      <c r="O6" s="20">
        <f t="shared" si="1"/>
        <v>5.1317888666962297E-2</v>
      </c>
      <c r="P6" s="20">
        <f t="shared" ref="P6:S69" si="2">G6/G5-1</f>
        <v>0.23401914454762074</v>
      </c>
      <c r="Q6" s="20">
        <f t="shared" si="2"/>
        <v>5.3224025144738007E-3</v>
      </c>
      <c r="R6" s="20">
        <f t="shared" si="2"/>
        <v>6.5086224358713363E-2</v>
      </c>
      <c r="S6" s="20">
        <f t="shared" si="2"/>
        <v>2.1840465091918393E-2</v>
      </c>
      <c r="U6" s="13"/>
      <c r="V6" s="13"/>
      <c r="W6" s="13"/>
      <c r="X6" s="13"/>
      <c r="Y6" s="13"/>
      <c r="Z6" s="13"/>
      <c r="AA6" s="13"/>
      <c r="AB6" s="13"/>
      <c r="AC6" s="13"/>
    </row>
    <row r="7" spans="2:29">
      <c r="B7" s="9">
        <v>39416</v>
      </c>
      <c r="C7" s="11">
        <f>'R'!I8/'R'!B8</f>
        <v>7823.8984250575113</v>
      </c>
      <c r="D7" s="11">
        <f>'R'!J8/'R'!C8</f>
        <v>4510.032976916159</v>
      </c>
      <c r="E7" s="11">
        <f>'R'!K8/'R'!D8</f>
        <v>141.17670954637779</v>
      </c>
      <c r="F7" s="11">
        <f>'R'!L8/'R'!E8</f>
        <v>1720.6368278762391</v>
      </c>
      <c r="G7" s="11">
        <f>'R'!M8/'R'!F8</f>
        <v>87.036690283400802</v>
      </c>
      <c r="H7" s="11">
        <f>'R'!N8/'R'!G8</f>
        <v>6.4830661142136554</v>
      </c>
      <c r="I7" s="11">
        <f>'R'!O8/'R'!H8</f>
        <v>60676.881941587817</v>
      </c>
      <c r="J7" s="11">
        <f>'R'!P8</f>
        <v>4108.04</v>
      </c>
      <c r="L7" s="20">
        <f t="shared" si="1"/>
        <v>-6.9335428575379443E-2</v>
      </c>
      <c r="M7" s="20">
        <f t="shared" si="1"/>
        <v>-0.10847093657529783</v>
      </c>
      <c r="N7" s="20">
        <f t="shared" si="1"/>
        <v>-0.15257209504062286</v>
      </c>
      <c r="O7" s="20">
        <f t="shared" si="1"/>
        <v>-1.4266337832744336E-2</v>
      </c>
      <c r="P7" s="20">
        <f t="shared" si="2"/>
        <v>-1.4569105679951067E-2</v>
      </c>
      <c r="Q7" s="20">
        <f t="shared" si="2"/>
        <v>-1.6525371798215449E-2</v>
      </c>
      <c r="R7" s="20">
        <f t="shared" si="2"/>
        <v>-5.6253778018725109E-2</v>
      </c>
      <c r="S7" s="20">
        <f t="shared" si="2"/>
        <v>-4.2905735986207505E-2</v>
      </c>
      <c r="U7" s="13" t="s">
        <v>17</v>
      </c>
      <c r="V7" s="20">
        <f t="shared" ref="V7:AC7" si="3">AVERAGE(L5:L76)</f>
        <v>6.1479966470841035E-3</v>
      </c>
      <c r="W7" s="20">
        <f t="shared" si="3"/>
        <v>4.1812947676399259E-3</v>
      </c>
      <c r="X7" s="20">
        <f t="shared" si="3"/>
        <v>-3.9216903817145586E-3</v>
      </c>
      <c r="Y7" s="20">
        <f t="shared" si="3"/>
        <v>3.3497313240293349E-3</v>
      </c>
      <c r="Z7" s="20">
        <f t="shared" si="3"/>
        <v>9.7357705048793501E-4</v>
      </c>
      <c r="AA7" s="20">
        <f t="shared" si="3"/>
        <v>4.1911630517564119E-4</v>
      </c>
      <c r="AB7" s="20">
        <f t="shared" si="3"/>
        <v>1.9167020061968811E-3</v>
      </c>
      <c r="AC7" s="20">
        <f t="shared" si="3"/>
        <v>4.9460139269526561E-3</v>
      </c>
    </row>
    <row r="8" spans="2:29">
      <c r="B8" s="9">
        <v>39447</v>
      </c>
      <c r="C8" s="11">
        <f>'R'!I9/'R'!B9</f>
        <v>7571.4436156208867</v>
      </c>
      <c r="D8" s="11">
        <f>'R'!J9/'R'!C9</f>
        <v>4637.9819856289851</v>
      </c>
      <c r="E8" s="11">
        <f>'R'!K9/'R'!D9</f>
        <v>158.76675897239056</v>
      </c>
      <c r="F8" s="11">
        <f>'R'!L9/'R'!E9</f>
        <v>1734.7494960053759</v>
      </c>
      <c r="G8" s="11">
        <f>'R'!M9/'R'!F9</f>
        <v>94.706927175843703</v>
      </c>
      <c r="H8" s="11">
        <f>'R'!N9/'R'!G9</f>
        <v>6.2370423417778182</v>
      </c>
      <c r="I8" s="11">
        <f>'R'!O9/'R'!H9</f>
        <v>58807.1626984127</v>
      </c>
      <c r="J8" s="11">
        <f>'R'!P9</f>
        <v>4083.3</v>
      </c>
      <c r="L8" s="20">
        <f t="shared" si="1"/>
        <v>-3.2267137905074295E-2</v>
      </c>
      <c r="M8" s="20">
        <f t="shared" si="1"/>
        <v>2.8369861011596109E-2</v>
      </c>
      <c r="N8" s="20">
        <f t="shared" si="1"/>
        <v>0.12459597254060006</v>
      </c>
      <c r="O8" s="20">
        <f t="shared" si="1"/>
        <v>8.2020028285434421E-3</v>
      </c>
      <c r="P8" s="20">
        <f t="shared" si="2"/>
        <v>8.8126477092221434E-2</v>
      </c>
      <c r="Q8" s="20">
        <f t="shared" si="2"/>
        <v>-3.7948675534319798E-2</v>
      </c>
      <c r="R8" s="20">
        <f t="shared" si="2"/>
        <v>-3.0814359330050167E-2</v>
      </c>
      <c r="S8" s="20">
        <f t="shared" si="2"/>
        <v>-6.0223366861081873E-3</v>
      </c>
      <c r="U8" s="13" t="s">
        <v>19</v>
      </c>
      <c r="V8" s="21">
        <f t="shared" ref="V8:AC8" si="4">POWER((1+V7),12)-1</f>
        <v>7.6322456759912338E-2</v>
      </c>
      <c r="W8" s="21">
        <f t="shared" si="4"/>
        <v>5.1345664998425189E-2</v>
      </c>
      <c r="X8" s="21">
        <f t="shared" si="4"/>
        <v>-4.6058380102266483E-2</v>
      </c>
      <c r="Y8" s="21">
        <f t="shared" si="4"/>
        <v>4.0945673735083954E-2</v>
      </c>
      <c r="Z8" s="21">
        <f t="shared" si="4"/>
        <v>1.1745686318891169E-2</v>
      </c>
      <c r="AA8" s="21">
        <f t="shared" si="4"/>
        <v>5.0410053335847582E-3</v>
      </c>
      <c r="AB8" s="21">
        <f t="shared" si="4"/>
        <v>2.324444717497598E-2</v>
      </c>
      <c r="AC8" s="21">
        <f t="shared" si="4"/>
        <v>6.0993646071095586E-2</v>
      </c>
    </row>
    <row r="9" spans="2:29">
      <c r="B9" s="9">
        <v>39478</v>
      </c>
      <c r="C9" s="11">
        <f>'R'!I10/'R'!B10</f>
        <v>6920.94879383015</v>
      </c>
      <c r="D9" s="11">
        <f>'R'!J10/'R'!C10</f>
        <v>4332.1621082052307</v>
      </c>
      <c r="E9" s="11">
        <f>'R'!K10/'R'!D10</f>
        <v>135.58160906736472</v>
      </c>
      <c r="F9" s="11">
        <f>'R'!L10/'R'!E10</f>
        <v>1540.8149328477123</v>
      </c>
      <c r="G9" s="11">
        <f>'R'!M10/'R'!F10</f>
        <v>76.910709743067926</v>
      </c>
      <c r="H9" s="11">
        <f>'R'!N10/'R'!G10</f>
        <v>5.931703204047218</v>
      </c>
      <c r="I9" s="11">
        <f>'R'!O10/'R'!H10</f>
        <v>53997.970553123756</v>
      </c>
      <c r="J9" s="11">
        <f>'R'!P10</f>
        <v>3832.59</v>
      </c>
      <c r="L9" s="20">
        <f t="shared" si="1"/>
        <v>-8.5914239716278207E-2</v>
      </c>
      <c r="M9" s="20">
        <f t="shared" si="1"/>
        <v>-6.5938133949496214E-2</v>
      </c>
      <c r="N9" s="20">
        <f t="shared" si="1"/>
        <v>-0.1460327719422535</v>
      </c>
      <c r="O9" s="20">
        <f t="shared" si="1"/>
        <v>-0.11179398731876766</v>
      </c>
      <c r="P9" s="20">
        <f t="shared" si="2"/>
        <v>-0.18790829734907655</v>
      </c>
      <c r="Q9" s="20">
        <f t="shared" si="2"/>
        <v>-4.8955758354458423E-2</v>
      </c>
      <c r="R9" s="20">
        <f t="shared" si="2"/>
        <v>-8.1779020184198581E-2</v>
      </c>
      <c r="S9" s="20">
        <f t="shared" si="2"/>
        <v>-6.1398868562192344E-2</v>
      </c>
    </row>
    <row r="10" spans="2:29">
      <c r="B10" s="9">
        <v>39507</v>
      </c>
      <c r="C10" s="11">
        <f>'R'!I11/'R'!B11</f>
        <v>7221.3830584707648</v>
      </c>
      <c r="D10" s="11">
        <f>'R'!J11/'R'!C11</f>
        <v>4572.1518987341769</v>
      </c>
      <c r="E10" s="11">
        <f>'R'!K11/'R'!D11</f>
        <v>135.47352879139422</v>
      </c>
      <c r="F10" s="11">
        <f>'R'!L11/'R'!E11</f>
        <v>1567.5104829942538</v>
      </c>
      <c r="G10" s="11">
        <f>'R'!M11/'R'!F11</f>
        <v>75.782532532532528</v>
      </c>
      <c r="H10" s="11">
        <f>'R'!N11/'R'!G11</f>
        <v>5.9966407524714462</v>
      </c>
      <c r="I10" s="11">
        <f>'R'!O11/'R'!H11</f>
        <v>54409.336511720307</v>
      </c>
      <c r="J10" s="11">
        <f>'R'!P11</f>
        <v>3727.8</v>
      </c>
      <c r="L10" s="20">
        <f t="shared" si="1"/>
        <v>4.3409404344740166E-2</v>
      </c>
      <c r="M10" s="20">
        <f t="shared" si="1"/>
        <v>5.5397232267555108E-2</v>
      </c>
      <c r="N10" s="20">
        <f t="shared" si="1"/>
        <v>-7.9716029861254256E-4</v>
      </c>
      <c r="O10" s="20">
        <f t="shared" si="1"/>
        <v>1.7325604508001025E-2</v>
      </c>
      <c r="P10" s="20">
        <f t="shared" si="2"/>
        <v>-1.4668662066755656E-2</v>
      </c>
      <c r="Q10" s="20">
        <f t="shared" si="2"/>
        <v>1.0947538369741938E-2</v>
      </c>
      <c r="R10" s="20">
        <f t="shared" si="2"/>
        <v>7.6181744310528376E-3</v>
      </c>
      <c r="S10" s="20">
        <f t="shared" si="2"/>
        <v>-2.7341823675373522E-2</v>
      </c>
    </row>
    <row r="11" spans="2:29">
      <c r="B11" s="9">
        <v>39538</v>
      </c>
      <c r="C11" s="11">
        <f>'R'!I12/'R'!B12</f>
        <v>6745.0917724408737</v>
      </c>
      <c r="D11" s="11">
        <f>'R'!J12/'R'!C12</f>
        <v>4297.7323600973232</v>
      </c>
      <c r="E11" s="11">
        <f>'R'!K12/'R'!D12</f>
        <v>109.45379349686253</v>
      </c>
      <c r="F11" s="11">
        <f>'R'!L12/'R'!E12</f>
        <v>1596.9535353535352</v>
      </c>
      <c r="G11" s="11">
        <f>'R'!M12/'R'!F12</f>
        <v>66.379560219890053</v>
      </c>
      <c r="H11" s="11">
        <f>'R'!N12/'R'!G12</f>
        <v>5.7607411116675022</v>
      </c>
      <c r="I11" s="11">
        <f>'R'!O12/'R'!H12</f>
        <v>52989.517569982127</v>
      </c>
      <c r="J11" s="11">
        <f>'R'!P12</f>
        <v>3700.33</v>
      </c>
      <c r="L11" s="20">
        <f t="shared" si="1"/>
        <v>-6.5955687736464319E-2</v>
      </c>
      <c r="M11" s="20">
        <f t="shared" si="1"/>
        <v>-6.0019777276609787E-2</v>
      </c>
      <c r="N11" s="20">
        <f t="shared" si="1"/>
        <v>-0.19206508848379944</v>
      </c>
      <c r="O11" s="20">
        <f t="shared" si="1"/>
        <v>1.878332086369161E-2</v>
      </c>
      <c r="P11" s="20">
        <f t="shared" si="2"/>
        <v>-0.12407835946371804</v>
      </c>
      <c r="Q11" s="20">
        <f t="shared" si="2"/>
        <v>-3.9338631500764887E-2</v>
      </c>
      <c r="R11" s="20">
        <f t="shared" si="2"/>
        <v>-2.6095134268588893E-2</v>
      </c>
      <c r="S11" s="20">
        <f t="shared" si="2"/>
        <v>-7.3689575621009862E-3</v>
      </c>
    </row>
    <row r="12" spans="2:29">
      <c r="B12" s="9">
        <v>39568</v>
      </c>
      <c r="C12" s="11">
        <f>'R'!I13/'R'!B13</f>
        <v>7329.0289158896103</v>
      </c>
      <c r="D12" s="11">
        <f>'R'!J13/'R'!C13</f>
        <v>4585.770907649623</v>
      </c>
      <c r="E12" s="11">
        <f>'R'!K13/'R'!D13</f>
        <v>117.5726348933734</v>
      </c>
      <c r="F12" s="11">
        <f>'R'!L13/'R'!E13</f>
        <v>1644.9494547480699</v>
      </c>
      <c r="G12" s="11">
        <f>'R'!M13/'R'!F13</f>
        <v>73.101112484548821</v>
      </c>
      <c r="H12" s="11">
        <f>'R'!N13/'R'!G13</f>
        <v>6.1115469243279446</v>
      </c>
      <c r="I12" s="11">
        <f>'R'!O13/'R'!H13</f>
        <v>56162.234570351262</v>
      </c>
      <c r="J12" s="11">
        <f>'R'!P13</f>
        <v>3888.64</v>
      </c>
      <c r="L12" s="20">
        <f t="shared" si="1"/>
        <v>8.6572156932628985E-2</v>
      </c>
      <c r="M12" s="20">
        <f t="shared" si="1"/>
        <v>6.7021052829305816E-2</v>
      </c>
      <c r="N12" s="20">
        <f t="shared" si="1"/>
        <v>7.4175970856081852E-2</v>
      </c>
      <c r="O12" s="20">
        <f t="shared" si="1"/>
        <v>3.0054674936994541E-2</v>
      </c>
      <c r="P12" s="20">
        <f t="shared" si="2"/>
        <v>0.10125936722679141</v>
      </c>
      <c r="Q12" s="20">
        <f t="shared" si="2"/>
        <v>6.0895951729186049E-2</v>
      </c>
      <c r="R12" s="20">
        <f t="shared" si="2"/>
        <v>5.9874426978486772E-2</v>
      </c>
      <c r="S12" s="20">
        <f t="shared" si="2"/>
        <v>5.089005575178418E-2</v>
      </c>
    </row>
    <row r="13" spans="2:29">
      <c r="B13" s="9">
        <v>39598</v>
      </c>
      <c r="C13" s="11">
        <f>'R'!I14/'R'!B14</f>
        <v>7611.3467048710609</v>
      </c>
      <c r="D13" s="11">
        <f>'R'!J14/'R'!C14</f>
        <v>4914.2181525457836</v>
      </c>
      <c r="E13" s="11">
        <f>'R'!K14/'R'!D14</f>
        <v>109.70893371757924</v>
      </c>
      <c r="F13" s="11">
        <f>'R'!L14/'R'!E14</f>
        <v>1655.4574383452666</v>
      </c>
      <c r="G13" s="11">
        <f>'R'!M14/'R'!F14</f>
        <v>65.355634638196918</v>
      </c>
      <c r="H13" s="11">
        <f>'R'!N14/'R'!G14</f>
        <v>6.2864593210696</v>
      </c>
      <c r="I13" s="11">
        <f>'R'!O14/'R'!H14</f>
        <v>55986.064924782266</v>
      </c>
      <c r="J13" s="11">
        <f>'R'!P14</f>
        <v>3958.78</v>
      </c>
      <c r="L13" s="20">
        <f t="shared" si="1"/>
        <v>3.8520490534479368E-2</v>
      </c>
      <c r="M13" s="20">
        <f t="shared" si="1"/>
        <v>7.1623125426582224E-2</v>
      </c>
      <c r="N13" s="20">
        <f t="shared" si="1"/>
        <v>-6.6883770895546868E-2</v>
      </c>
      <c r="O13" s="20">
        <f t="shared" si="1"/>
        <v>6.3880282563490987E-3</v>
      </c>
      <c r="P13" s="20">
        <f t="shared" si="2"/>
        <v>-0.10595567677563111</v>
      </c>
      <c r="Q13" s="20">
        <f t="shared" si="2"/>
        <v>2.8619987526462332E-2</v>
      </c>
      <c r="R13" s="20">
        <f t="shared" si="2"/>
        <v>-3.13679907711506E-3</v>
      </c>
      <c r="S13" s="20">
        <f t="shared" si="2"/>
        <v>1.8037154377880338E-2</v>
      </c>
    </row>
    <row r="14" spans="2:29">
      <c r="B14" s="9">
        <v>39629</v>
      </c>
      <c r="C14" s="11">
        <f>'R'!I15/'R'!B15</f>
        <v>7099.2541594951226</v>
      </c>
      <c r="D14" s="11">
        <f>'R'!J15/'R'!C15</f>
        <v>4709.0328915071177</v>
      </c>
      <c r="E14" s="11">
        <f>'R'!K15/'R'!D15</f>
        <v>88.348325582073457</v>
      </c>
      <c r="F14" s="11">
        <f>'R'!L15/'R'!E15</f>
        <v>1530.9500805152979</v>
      </c>
      <c r="G14" s="11">
        <f>'R'!M15/'R'!F15</f>
        <v>51.725133938970416</v>
      </c>
      <c r="H14" s="11">
        <f>'R'!N15/'R'!G15</f>
        <v>5.8674766883300373</v>
      </c>
      <c r="I14" s="11">
        <f>'R'!O15/'R'!H15</f>
        <v>52316.222133757961</v>
      </c>
      <c r="J14" s="11">
        <f>'R'!P15</f>
        <v>3644.36</v>
      </c>
      <c r="L14" s="20">
        <f t="shared" si="1"/>
        <v>-6.7280149654490473E-2</v>
      </c>
      <c r="M14" s="20">
        <f t="shared" si="1"/>
        <v>-4.175338877301793E-2</v>
      </c>
      <c r="N14" s="20">
        <f t="shared" si="1"/>
        <v>-0.19470254072921556</v>
      </c>
      <c r="O14" s="20">
        <f t="shared" si="1"/>
        <v>-7.5210243976082891E-2</v>
      </c>
      <c r="P14" s="20">
        <f t="shared" si="2"/>
        <v>-0.20855892188460512</v>
      </c>
      <c r="Q14" s="20">
        <f t="shared" si="2"/>
        <v>-6.6648428207481958E-2</v>
      </c>
      <c r="R14" s="20">
        <f t="shared" si="2"/>
        <v>-6.5549218291279576E-2</v>
      </c>
      <c r="S14" s="20">
        <f t="shared" si="2"/>
        <v>-7.9423458742339803E-2</v>
      </c>
    </row>
    <row r="15" spans="2:29">
      <c r="B15" s="9">
        <v>39660</v>
      </c>
      <c r="C15" s="11">
        <f>'R'!I16/'R'!B16</f>
        <v>6661.9244892194711</v>
      </c>
      <c r="D15" s="11">
        <f>'R'!J16/'R'!C16</f>
        <v>4409.2973394406008</v>
      </c>
      <c r="E15" s="11">
        <f>'R'!K16/'R'!D16</f>
        <v>89.502544306018606</v>
      </c>
      <c r="F15" s="11">
        <f>'R'!L16/'R'!E16</f>
        <v>1512.7849513789256</v>
      </c>
      <c r="G15" s="11">
        <f>'R'!M16/'R'!F16</f>
        <v>56.94207676006593</v>
      </c>
      <c r="H15" s="11">
        <f>'R'!N16/'R'!G16</f>
        <v>5.6975948196114707</v>
      </c>
      <c r="I15" s="11">
        <f>'R'!O16/'R'!H16</f>
        <v>50241.136858783917</v>
      </c>
      <c r="J15" s="11">
        <f>'R'!P16</f>
        <v>3606.62</v>
      </c>
      <c r="L15" s="20">
        <f t="shared" si="1"/>
        <v>-6.1602199393119506E-2</v>
      </c>
      <c r="M15" s="20">
        <f t="shared" si="1"/>
        <v>-6.3651191013572861E-2</v>
      </c>
      <c r="N15" s="20">
        <f t="shared" si="1"/>
        <v>1.3064409725263015E-2</v>
      </c>
      <c r="O15" s="20">
        <f t="shared" si="1"/>
        <v>-1.1865265476362352E-2</v>
      </c>
      <c r="P15" s="20">
        <f t="shared" si="2"/>
        <v>0.10085895238571818</v>
      </c>
      <c r="Q15" s="20">
        <f t="shared" si="2"/>
        <v>-2.8953139099205716E-2</v>
      </c>
      <c r="R15" s="20">
        <f t="shared" si="2"/>
        <v>-3.966427984170251E-2</v>
      </c>
      <c r="S15" s="20">
        <f t="shared" si="2"/>
        <v>-1.0355727754667532E-2</v>
      </c>
    </row>
    <row r="16" spans="2:29">
      <c r="B16" s="9">
        <v>39689</v>
      </c>
      <c r="C16" s="11">
        <f>'R'!I17/'R'!B17</f>
        <v>6288.2599760232924</v>
      </c>
      <c r="D16" s="11">
        <f>'R'!J17/'R'!C17</f>
        <v>4335.104881949017</v>
      </c>
      <c r="E16" s="11">
        <f>'R'!K17/'R'!D17</f>
        <v>77.503955928031417</v>
      </c>
      <c r="F16" s="11">
        <f>'R'!L17/'R'!E17</f>
        <v>1421.9380484512112</v>
      </c>
      <c r="G16" s="11">
        <f>'R'!M17/'R'!F17</f>
        <v>56.241156069364159</v>
      </c>
      <c r="H16" s="11">
        <f>'R'!N17/'R'!G17</f>
        <v>5.4872573373815436</v>
      </c>
      <c r="I16" s="11">
        <f>'R'!O17/'R'!H17</f>
        <v>48187.122590032741</v>
      </c>
      <c r="J16" s="11">
        <f>'R'!P17</f>
        <v>3649.82</v>
      </c>
      <c r="L16" s="20">
        <f t="shared" si="1"/>
        <v>-5.6089574987055801E-2</v>
      </c>
      <c r="M16" s="20">
        <f t="shared" si="1"/>
        <v>-1.6826367509385598E-2</v>
      </c>
      <c r="N16" s="20">
        <f t="shared" si="1"/>
        <v>-0.13405862895877863</v>
      </c>
      <c r="O16" s="20">
        <f t="shared" si="1"/>
        <v>-6.0052754256251784E-2</v>
      </c>
      <c r="P16" s="20">
        <f t="shared" si="2"/>
        <v>-1.2309362962914183E-2</v>
      </c>
      <c r="Q16" s="20">
        <f t="shared" si="2"/>
        <v>-3.691689017722577E-2</v>
      </c>
      <c r="R16" s="20">
        <f t="shared" si="2"/>
        <v>-4.0883116847545309E-2</v>
      </c>
      <c r="S16" s="20">
        <f t="shared" si="2"/>
        <v>1.1977973836999833E-2</v>
      </c>
    </row>
    <row r="17" spans="2:19">
      <c r="B17" s="9">
        <v>39721</v>
      </c>
      <c r="C17" s="11">
        <f>'R'!I18/'R'!B18</f>
        <v>5189.740752450205</v>
      </c>
      <c r="D17" s="11">
        <f>'R'!J18/'R'!C18</f>
        <v>3726.7056714164382</v>
      </c>
      <c r="E17" s="11">
        <f>'R'!K18/'R'!D18</f>
        <v>74.814062062769707</v>
      </c>
      <c r="F17" s="11">
        <f>'R'!L18/'R'!E18</f>
        <v>1247.5017998560115</v>
      </c>
      <c r="G17" s="11">
        <f>'R'!M18/'R'!F18</f>
        <v>45.941442411194828</v>
      </c>
      <c r="H17" s="11">
        <f>'R'!N18/'R'!G18</f>
        <v>4.8857844062676987</v>
      </c>
      <c r="I17" s="11">
        <f>'R'!O18/'R'!H18</f>
        <v>40791.365497596584</v>
      </c>
      <c r="J17" s="11">
        <f>'R'!P18</f>
        <v>3307.7</v>
      </c>
      <c r="L17" s="20">
        <f t="shared" si="1"/>
        <v>-0.17469367166142402</v>
      </c>
      <c r="M17" s="20">
        <f t="shared" si="1"/>
        <v>-0.1403424431703828</v>
      </c>
      <c r="N17" s="20">
        <f t="shared" si="1"/>
        <v>-3.4706536370343377E-2</v>
      </c>
      <c r="O17" s="20">
        <f t="shared" si="1"/>
        <v>-0.12267499894611955</v>
      </c>
      <c r="P17" s="20">
        <f t="shared" si="2"/>
        <v>-0.18313481404020815</v>
      </c>
      <c r="Q17" s="20">
        <f t="shared" si="2"/>
        <v>-0.1096126706171322</v>
      </c>
      <c r="R17" s="20">
        <f t="shared" si="2"/>
        <v>-0.15347994847830837</v>
      </c>
      <c r="S17" s="20">
        <f t="shared" si="2"/>
        <v>-9.3736129452959394E-2</v>
      </c>
    </row>
    <row r="18" spans="2:19">
      <c r="B18" s="9">
        <v>39752</v>
      </c>
      <c r="C18" s="11">
        <f>'R'!I19/'R'!B19</f>
        <v>3770.0085464466511</v>
      </c>
      <c r="D18" s="11">
        <f>'R'!J19/'R'!C19</f>
        <v>2730.0542852442836</v>
      </c>
      <c r="E18" s="11">
        <f>'R'!K19/'R'!D19</f>
        <v>56.025910978534242</v>
      </c>
      <c r="F18" s="11">
        <f>'R'!L19/'R'!E19</f>
        <v>989.01569186875895</v>
      </c>
      <c r="G18" s="11">
        <f>'R'!M19/'R'!F19</f>
        <v>31.4253036437247</v>
      </c>
      <c r="H18" s="11">
        <f>'R'!N19/'R'!G19</f>
        <v>4.2264957264957266</v>
      </c>
      <c r="I18" s="11">
        <f>'R'!O19/'R'!H19</f>
        <v>32633.155512447458</v>
      </c>
      <c r="J18" s="11">
        <f>'R'!P19</f>
        <v>2739.03</v>
      </c>
      <c r="L18" s="20">
        <f t="shared" si="1"/>
        <v>-0.27356514972992885</v>
      </c>
      <c r="M18" s="20">
        <f t="shared" si="1"/>
        <v>-0.26743496107470954</v>
      </c>
      <c r="N18" s="20">
        <f t="shared" si="1"/>
        <v>-0.25113127888273235</v>
      </c>
      <c r="O18" s="20">
        <f t="shared" si="1"/>
        <v>-0.20720299402941733</v>
      </c>
      <c r="P18" s="20">
        <f t="shared" si="2"/>
        <v>-0.31597046164865061</v>
      </c>
      <c r="Q18" s="20">
        <f t="shared" si="2"/>
        <v>-0.13494019075549213</v>
      </c>
      <c r="R18" s="20">
        <f t="shared" si="2"/>
        <v>-0.1999984527517179</v>
      </c>
      <c r="S18" s="20">
        <f t="shared" si="2"/>
        <v>-0.17192308855095673</v>
      </c>
    </row>
    <row r="19" spans="2:19">
      <c r="B19" s="9">
        <v>39782</v>
      </c>
      <c r="C19" s="11">
        <f>'R'!I20/'R'!B20</f>
        <v>3484.6632192184329</v>
      </c>
      <c r="D19" s="11">
        <f>'R'!J20/'R'!C20</f>
        <v>2572.3705501618124</v>
      </c>
      <c r="E19" s="11">
        <f>'R'!K20/'R'!D20</f>
        <v>60.99715767574061</v>
      </c>
      <c r="F19" s="11">
        <f>'R'!L20/'R'!E20</f>
        <v>890.18691588785043</v>
      </c>
      <c r="G19" s="11">
        <f>'R'!M20/'R'!F20</f>
        <v>29.620585267406664</v>
      </c>
      <c r="H19" s="11">
        <f>'R'!N20/'R'!G20</f>
        <v>4.2244919337942592</v>
      </c>
      <c r="I19" s="11">
        <f>'R'!O20/'R'!H20</f>
        <v>30371.454880294663</v>
      </c>
      <c r="J19" s="11">
        <f>'R'!P20</f>
        <v>2526.11</v>
      </c>
      <c r="L19" s="20">
        <f t="shared" si="1"/>
        <v>-7.5688244128031212E-2</v>
      </c>
      <c r="M19" s="20">
        <f t="shared" si="1"/>
        <v>-5.7758461410360451E-2</v>
      </c>
      <c r="N19" s="20">
        <f t="shared" si="1"/>
        <v>8.8731206871603518E-2</v>
      </c>
      <c r="O19" s="20">
        <f t="shared" si="1"/>
        <v>-9.9926398330617117E-2</v>
      </c>
      <c r="P19" s="20">
        <f t="shared" si="2"/>
        <v>-5.7428828589168424E-2</v>
      </c>
      <c r="Q19" s="20">
        <f t="shared" si="2"/>
        <v>-4.7410262097402622E-4</v>
      </c>
      <c r="R19" s="20">
        <f t="shared" si="2"/>
        <v>-6.9306832166141641E-2</v>
      </c>
      <c r="S19" s="20">
        <f t="shared" si="2"/>
        <v>-7.7735548716151404E-2</v>
      </c>
    </row>
    <row r="20" spans="2:19">
      <c r="B20" s="9">
        <v>39813</v>
      </c>
      <c r="C20" s="11">
        <f>'R'!I21/'R'!B21</f>
        <v>3719.622905027933</v>
      </c>
      <c r="D20" s="11">
        <f>'R'!J21/'R'!C21</f>
        <v>2531.9444444444443</v>
      </c>
      <c r="E20" s="11">
        <f>'R'!K21/'R'!D21</f>
        <v>59.396115793330893</v>
      </c>
      <c r="F20" s="11">
        <f>'R'!L21/'R'!E21</f>
        <v>1005.21633931113</v>
      </c>
      <c r="G20" s="11">
        <f>'R'!M21/'R'!F21</f>
        <v>33.66941128036229</v>
      </c>
      <c r="H20" s="11">
        <f>'R'!N21/'R'!G21</f>
        <v>4.586298050446084</v>
      </c>
      <c r="I20" s="11">
        <f>'R'!O21/'R'!H21</f>
        <v>30057.514619883037</v>
      </c>
      <c r="J20" s="11">
        <f>'R'!P21</f>
        <v>2563.9499999999998</v>
      </c>
      <c r="L20" s="20">
        <f t="shared" si="1"/>
        <v>6.7426798811908828E-2</v>
      </c>
      <c r="M20" s="20">
        <f t="shared" si="1"/>
        <v>-1.5715506350679198E-2</v>
      </c>
      <c r="N20" s="20">
        <f t="shared" si="1"/>
        <v>-2.6247811265580845E-2</v>
      </c>
      <c r="O20" s="20">
        <f t="shared" si="1"/>
        <v>0.12921940479045579</v>
      </c>
      <c r="P20" s="20">
        <f t="shared" si="2"/>
        <v>0.13668960205897074</v>
      </c>
      <c r="Q20" s="20">
        <f t="shared" si="2"/>
        <v>8.5644882821888979E-2</v>
      </c>
      <c r="R20" s="20">
        <f t="shared" si="2"/>
        <v>-1.0336688237326253E-2</v>
      </c>
      <c r="S20" s="20">
        <f t="shared" si="2"/>
        <v>1.4979553542798785E-2</v>
      </c>
    </row>
    <row r="21" spans="2:19">
      <c r="B21" s="9">
        <v>39843</v>
      </c>
      <c r="C21" s="11">
        <f>'R'!I22/'R'!B22</f>
        <v>3250.6443792267455</v>
      </c>
      <c r="D21" s="11">
        <f>'R'!J22/'R'!C22</f>
        <v>2434.4439951475943</v>
      </c>
      <c r="E21" s="11">
        <f>'R'!K22/'R'!D22</f>
        <v>64.680079541466839</v>
      </c>
      <c r="F21" s="11">
        <f>'R'!L22/'R'!E22</f>
        <v>853.25695581014725</v>
      </c>
      <c r="G21" s="11">
        <f>'R'!M22/'R'!F22</f>
        <v>32.228138439483928</v>
      </c>
      <c r="H21" s="11">
        <f>'R'!N22/'R'!G22</f>
        <v>4.2985639541355898</v>
      </c>
      <c r="I21" s="11">
        <f>'R'!O22/'R'!H22</f>
        <v>27948.803689824159</v>
      </c>
      <c r="J21" s="11">
        <f>'R'!P22</f>
        <v>2361.25</v>
      </c>
      <c r="L21" s="20">
        <f t="shared" si="1"/>
        <v>-0.12608227709514697</v>
      </c>
      <c r="M21" s="20">
        <f t="shared" si="1"/>
        <v>-3.8508131373413135E-2</v>
      </c>
      <c r="N21" s="20">
        <f t="shared" si="1"/>
        <v>8.8961435904689967E-2</v>
      </c>
      <c r="O21" s="20">
        <f t="shared" si="1"/>
        <v>-0.15117082518288527</v>
      </c>
      <c r="P21" s="20">
        <f t="shared" si="2"/>
        <v>-4.2806594652843977E-2</v>
      </c>
      <c r="Q21" s="20">
        <f t="shared" si="2"/>
        <v>-6.2737766526645089E-2</v>
      </c>
      <c r="R21" s="20">
        <f t="shared" si="2"/>
        <v>-7.0155864738861928E-2</v>
      </c>
      <c r="S21" s="20">
        <f t="shared" si="2"/>
        <v>-7.905770393338396E-2</v>
      </c>
    </row>
    <row r="22" spans="2:19">
      <c r="B22" s="9">
        <v>39871</v>
      </c>
      <c r="C22" s="11">
        <f>'R'!I23/'R'!B23</f>
        <v>3118.467167340651</v>
      </c>
      <c r="D22" s="11">
        <f>'R'!J23/'R'!C23</f>
        <v>2223.3516915814321</v>
      </c>
      <c r="E22" s="11">
        <f>'R'!K23/'R'!D23</f>
        <v>67.754952847430374</v>
      </c>
      <c r="F22" s="11">
        <f>'R'!L23/'R'!E23</f>
        <v>754.36358927877768</v>
      </c>
      <c r="G22" s="11">
        <f>'R'!M23/'R'!F23</f>
        <v>29.624017295597483</v>
      </c>
      <c r="H22" s="11">
        <f>'R'!N23/'R'!G23</f>
        <v>3.7821772048291389</v>
      </c>
      <c r="I22" s="11">
        <f>'R'!O23/'R'!H23</f>
        <v>25841.670235546037</v>
      </c>
      <c r="J22" s="11">
        <f>'R'!P23</f>
        <v>2123.0300000000002</v>
      </c>
      <c r="L22" s="20">
        <f t="shared" si="1"/>
        <v>-4.0661849303102349E-2</v>
      </c>
      <c r="M22" s="20">
        <f t="shared" si="1"/>
        <v>-8.6710683830442448E-2</v>
      </c>
      <c r="N22" s="20">
        <f t="shared" si="1"/>
        <v>4.7539726725169151E-2</v>
      </c>
      <c r="O22" s="20">
        <f t="shared" si="1"/>
        <v>-0.11590103761588755</v>
      </c>
      <c r="P22" s="20">
        <f t="shared" si="2"/>
        <v>-8.0802716817674924E-2</v>
      </c>
      <c r="Q22" s="20">
        <f t="shared" si="2"/>
        <v>-0.12013006083337252</v>
      </c>
      <c r="R22" s="20">
        <f t="shared" si="2"/>
        <v>-7.5392617074529933E-2</v>
      </c>
      <c r="S22" s="20">
        <f t="shared" si="2"/>
        <v>-0.10088724192694543</v>
      </c>
    </row>
    <row r="23" spans="2:19">
      <c r="B23" s="9">
        <v>39903</v>
      </c>
      <c r="C23" s="11">
        <f>'R'!I24/'R'!B24</f>
        <v>3617.493074792244</v>
      </c>
      <c r="D23" s="11">
        <f>'R'!J24/'R'!C24</f>
        <v>2410.01903855307</v>
      </c>
      <c r="E23" s="11">
        <f>'R'!K24/'R'!D24</f>
        <v>77.142940771853816</v>
      </c>
      <c r="F23" s="11">
        <f>'R'!L24/'R'!E24</f>
        <v>838.00257644586065</v>
      </c>
      <c r="G23" s="11">
        <f>'R'!M24/'R'!F24</f>
        <v>32.157460192647925</v>
      </c>
      <c r="H23" s="11">
        <f>'R'!N24/'R'!G24</f>
        <v>3.8028240040342913</v>
      </c>
      <c r="I23" s="11">
        <f>'R'!O24/'R'!H24</f>
        <v>26842.771342771342</v>
      </c>
      <c r="J23" s="11">
        <f>'R'!P24</f>
        <v>2305.14</v>
      </c>
      <c r="L23" s="20">
        <f t="shared" si="1"/>
        <v>0.16002281912018645</v>
      </c>
      <c r="M23" s="20">
        <f t="shared" si="1"/>
        <v>8.3957633728591441E-2</v>
      </c>
      <c r="N23" s="20">
        <f t="shared" si="1"/>
        <v>0.13855795819920624</v>
      </c>
      <c r="O23" s="20">
        <f t="shared" si="1"/>
        <v>0.11087357390492225</v>
      </c>
      <c r="P23" s="20">
        <f t="shared" si="2"/>
        <v>8.5519896635590564E-2</v>
      </c>
      <c r="Q23" s="20">
        <f t="shared" si="2"/>
        <v>5.458971932565726E-3</v>
      </c>
      <c r="R23" s="20">
        <f t="shared" si="2"/>
        <v>3.8739798863629993E-2</v>
      </c>
      <c r="S23" s="20">
        <f t="shared" si="2"/>
        <v>8.577834510110538E-2</v>
      </c>
    </row>
    <row r="24" spans="2:19">
      <c r="B24" s="9">
        <v>39933</v>
      </c>
      <c r="C24" s="11">
        <f>'R'!I25/'R'!B25</f>
        <v>4050.618277602985</v>
      </c>
      <c r="D24" s="11">
        <f>'R'!J25/'R'!C25</f>
        <v>2727.8415277661447</v>
      </c>
      <c r="E24" s="11">
        <f>'R'!K25/'R'!D25</f>
        <v>80.715752420064547</v>
      </c>
      <c r="F24" s="11">
        <f>'R'!L25/'R'!E25</f>
        <v>944.18336944745397</v>
      </c>
      <c r="G24" s="11">
        <f>'R'!M25/'R'!F25</f>
        <v>38.129175050301811</v>
      </c>
      <c r="H24" s="11">
        <f>'R'!N25/'R'!G25</f>
        <v>4.1226204941271769</v>
      </c>
      <c r="I24" s="11">
        <f>'R'!O25/'R'!H25</f>
        <v>30841.172117803762</v>
      </c>
      <c r="J24" s="11">
        <f>'R'!P25</f>
        <v>2532.37</v>
      </c>
      <c r="L24" s="20">
        <f t="shared" si="1"/>
        <v>0.11973076212056499</v>
      </c>
      <c r="M24" s="20">
        <f t="shared" si="1"/>
        <v>0.13187550974862394</v>
      </c>
      <c r="N24" s="20">
        <f t="shared" si="1"/>
        <v>4.6314174861146862E-2</v>
      </c>
      <c r="O24" s="20">
        <f t="shared" si="1"/>
        <v>0.12670700065377805</v>
      </c>
      <c r="P24" s="20">
        <f t="shared" si="2"/>
        <v>0.1857023167214924</v>
      </c>
      <c r="Q24" s="20">
        <f t="shared" si="2"/>
        <v>8.4094475514413514E-2</v>
      </c>
      <c r="R24" s="20">
        <f t="shared" si="2"/>
        <v>0.14895633256247875</v>
      </c>
      <c r="S24" s="20">
        <f t="shared" si="2"/>
        <v>9.8575357678926334E-2</v>
      </c>
    </row>
    <row r="25" spans="2:19">
      <c r="B25" s="9">
        <v>39962</v>
      </c>
      <c r="C25" s="11">
        <f>'R'!I26/'R'!B26</f>
        <v>4509.2718407801131</v>
      </c>
      <c r="D25" s="11">
        <f>'R'!J26/'R'!C26</f>
        <v>3298.822670438989</v>
      </c>
      <c r="E25" s="11">
        <f>'R'!K26/'R'!D26</f>
        <v>85.800697149887228</v>
      </c>
      <c r="F25" s="11">
        <f>'R'!L26/'R'!E26</f>
        <v>1024.4113823486928</v>
      </c>
      <c r="G25" s="11">
        <f>'R'!M26/'R'!F26</f>
        <v>53.789216726809599</v>
      </c>
      <c r="H25" s="11">
        <f>'R'!N26/'R'!G26</f>
        <v>4.5644165358451074</v>
      </c>
      <c r="I25" s="11">
        <f>'R'!O26/'R'!H26</f>
        <v>35045.782159017457</v>
      </c>
      <c r="J25" s="11">
        <f>'R'!P26</f>
        <v>2665.42</v>
      </c>
      <c r="L25" s="20">
        <f t="shared" si="1"/>
        <v>0.11323050747910601</v>
      </c>
      <c r="M25" s="20">
        <f t="shared" si="1"/>
        <v>0.20931609731025169</v>
      </c>
      <c r="N25" s="20">
        <f t="shared" si="1"/>
        <v>6.2998170460697445E-2</v>
      </c>
      <c r="O25" s="20">
        <f t="shared" si="1"/>
        <v>8.4970796454706843E-2</v>
      </c>
      <c r="P25" s="20">
        <f t="shared" si="2"/>
        <v>0.4107102148380688</v>
      </c>
      <c r="Q25" s="20">
        <f t="shared" si="2"/>
        <v>0.107163888198607</v>
      </c>
      <c r="R25" s="20">
        <f t="shared" si="2"/>
        <v>0.13633107150251567</v>
      </c>
      <c r="S25" s="20">
        <f t="shared" si="2"/>
        <v>5.2539715760335337E-2</v>
      </c>
    </row>
    <row r="26" spans="2:19">
      <c r="B26" s="9">
        <v>39994</v>
      </c>
      <c r="C26" s="11">
        <f>'R'!I27/'R'!B27</f>
        <v>4741.3209826822394</v>
      </c>
      <c r="D26" s="11">
        <f>'R'!J27/'R'!C27</f>
        <v>3119.7402373989335</v>
      </c>
      <c r="E26" s="11">
        <f>'R'!K27/'R'!D27</f>
        <v>97.06011536997454</v>
      </c>
      <c r="F26" s="11">
        <f>'R'!L27/'R'!E27</f>
        <v>1006.4516129032259</v>
      </c>
      <c r="G26" s="11">
        <f>'R'!M27/'R'!F27</f>
        <v>51.60494344365312</v>
      </c>
      <c r="H26" s="11">
        <f>'R'!N27/'R'!G27</f>
        <v>4.6957062850031113</v>
      </c>
      <c r="I26" s="11">
        <f>'R'!O27/'R'!H27</f>
        <v>34574.383020730507</v>
      </c>
      <c r="J26" s="11">
        <f>'R'!P27</f>
        <v>2669.92</v>
      </c>
      <c r="L26" s="20">
        <f t="shared" si="1"/>
        <v>5.1460446408123639E-2</v>
      </c>
      <c r="M26" s="20">
        <f t="shared" si="1"/>
        <v>-5.428677165487783E-2</v>
      </c>
      <c r="N26" s="20">
        <f t="shared" si="1"/>
        <v>0.13122758432158155</v>
      </c>
      <c r="O26" s="20">
        <f t="shared" si="1"/>
        <v>-1.7531794116041666E-2</v>
      </c>
      <c r="P26" s="20">
        <f t="shared" si="2"/>
        <v>-4.0608014320978048E-2</v>
      </c>
      <c r="Q26" s="20">
        <f t="shared" si="2"/>
        <v>2.8763752853615321E-2</v>
      </c>
      <c r="R26" s="20">
        <f t="shared" si="2"/>
        <v>-1.3450952133070238E-2</v>
      </c>
      <c r="S26" s="20">
        <f t="shared" si="2"/>
        <v>1.6882892752361212E-3</v>
      </c>
    </row>
    <row r="27" spans="2:19">
      <c r="B27" s="9">
        <v>40025</v>
      </c>
      <c r="C27" s="11">
        <f>'R'!I28/'R'!B28</f>
        <v>5308.9059372915272</v>
      </c>
      <c r="D27" s="11">
        <f>'R'!J28/'R'!C28</f>
        <v>3501.4456491520714</v>
      </c>
      <c r="E27" s="11">
        <f>'R'!K28/'R'!D28</f>
        <v>112.46651736705748</v>
      </c>
      <c r="F27" s="11">
        <f>'R'!L28/'R'!E28</f>
        <v>1120.7271665328174</v>
      </c>
      <c r="G27" s="11">
        <f>'R'!M28/'R'!F28</f>
        <v>55.467543310373614</v>
      </c>
      <c r="H27" s="11">
        <f>'R'!N28/'R'!G28</f>
        <v>4.9131584514491218</v>
      </c>
      <c r="I27" s="11">
        <f>'R'!O28/'R'!H28</f>
        <v>38386.311215109468</v>
      </c>
      <c r="J27" s="11">
        <f>'R'!P28</f>
        <v>2874.51</v>
      </c>
      <c r="L27" s="20">
        <f t="shared" si="1"/>
        <v>0.11971029944658929</v>
      </c>
      <c r="M27" s="20">
        <f t="shared" si="1"/>
        <v>0.12235166478840642</v>
      </c>
      <c r="N27" s="20">
        <f t="shared" si="1"/>
        <v>0.15873051395371496</v>
      </c>
      <c r="O27" s="20">
        <f t="shared" si="1"/>
        <v>0.11354301802940192</v>
      </c>
      <c r="P27" s="20">
        <f t="shared" si="2"/>
        <v>7.4849415752931137E-2</v>
      </c>
      <c r="Q27" s="20">
        <f t="shared" si="2"/>
        <v>4.6308724023156556E-2</v>
      </c>
      <c r="R27" s="20">
        <f t="shared" si="2"/>
        <v>0.11025296364922443</v>
      </c>
      <c r="S27" s="20">
        <f t="shared" si="2"/>
        <v>7.6627764127764175E-2</v>
      </c>
    </row>
    <row r="28" spans="2:19">
      <c r="B28" s="9">
        <v>40056</v>
      </c>
      <c r="C28" s="11">
        <f>'R'!I29/'R'!B29</f>
        <v>5681.7637130801686</v>
      </c>
      <c r="D28" s="11">
        <f>'R'!J29/'R'!C29</f>
        <v>3471.2501139782985</v>
      </c>
      <c r="E28" s="11">
        <f>'R'!K29/'R'!D29</f>
        <v>87.399522687008584</v>
      </c>
      <c r="F28" s="11">
        <f>'R'!L29/'R'!E29</f>
        <v>1131.3151328342874</v>
      </c>
      <c r="G28" s="11">
        <f>'R'!M29/'R'!F29</f>
        <v>54.916854392791322</v>
      </c>
      <c r="H28" s="11">
        <f>'R'!N29/'R'!G29</f>
        <v>5.0897435897435903</v>
      </c>
      <c r="I28" s="11">
        <f>'R'!O29/'R'!H29</f>
        <v>40369.755301794452</v>
      </c>
      <c r="J28" s="11">
        <f>'R'!P29</f>
        <v>2972.84</v>
      </c>
      <c r="L28" s="20">
        <f t="shared" si="1"/>
        <v>7.0232507449334181E-2</v>
      </c>
      <c r="M28" s="20">
        <f t="shared" si="1"/>
        <v>-8.6237337943786407E-3</v>
      </c>
      <c r="N28" s="20">
        <f t="shared" si="1"/>
        <v>-0.22288406600373012</v>
      </c>
      <c r="O28" s="20">
        <f t="shared" si="1"/>
        <v>9.447407556136822E-3</v>
      </c>
      <c r="P28" s="20">
        <f t="shared" si="2"/>
        <v>-9.9281288608883411E-3</v>
      </c>
      <c r="Q28" s="20">
        <f t="shared" si="2"/>
        <v>3.5941266710497688E-2</v>
      </c>
      <c r="R28" s="20">
        <f t="shared" si="2"/>
        <v>5.1670609232810749E-2</v>
      </c>
      <c r="S28" s="20">
        <f t="shared" si="2"/>
        <v>3.4207569290070294E-2</v>
      </c>
    </row>
    <row r="29" spans="2:19">
      <c r="B29" s="9">
        <v>40086</v>
      </c>
      <c r="C29" s="11">
        <f>'R'!I30/'R'!B30</f>
        <v>6299.5941057089913</v>
      </c>
      <c r="D29" s="11">
        <f>'R'!J30/'R'!C30</f>
        <v>3725.3475137606115</v>
      </c>
      <c r="E29" s="11">
        <f>'R'!K30/'R'!D30</f>
        <v>91.739181389352794</v>
      </c>
      <c r="F29" s="11">
        <f>'R'!L30/'R'!E30</f>
        <v>1203.4707158351412</v>
      </c>
      <c r="G29" s="11">
        <f>'R'!M30/'R'!F30</f>
        <v>59.898939488459135</v>
      </c>
      <c r="H29" s="11">
        <f>'R'!N30/'R'!G30</f>
        <v>5.0140797854508881</v>
      </c>
      <c r="I29" s="11">
        <f>'R'!O30/'R'!H30</f>
        <v>41440.54097311139</v>
      </c>
      <c r="J29" s="11">
        <f>'R'!P30</f>
        <v>3093.68</v>
      </c>
      <c r="L29" s="20">
        <f t="shared" si="1"/>
        <v>0.10873919153070299</v>
      </c>
      <c r="M29" s="20">
        <f t="shared" si="1"/>
        <v>7.3200544887011665E-2</v>
      </c>
      <c r="N29" s="20">
        <f t="shared" si="1"/>
        <v>4.9653116732515823E-2</v>
      </c>
      <c r="O29" s="20">
        <f t="shared" si="1"/>
        <v>6.3780268562378506E-2</v>
      </c>
      <c r="P29" s="20">
        <f t="shared" si="2"/>
        <v>9.0720511048094421E-2</v>
      </c>
      <c r="Q29" s="20">
        <f t="shared" si="2"/>
        <v>-1.4865936359775289E-2</v>
      </c>
      <c r="R29" s="20">
        <f t="shared" si="2"/>
        <v>2.6524452856154568E-2</v>
      </c>
      <c r="S29" s="20">
        <f t="shared" si="2"/>
        <v>4.0647999892358788E-2</v>
      </c>
    </row>
    <row r="30" spans="2:19">
      <c r="B30" s="9">
        <v>40116</v>
      </c>
      <c r="C30" s="11">
        <f>'R'!I31/'R'!B31</f>
        <v>6343.5556760665222</v>
      </c>
      <c r="D30" s="11">
        <f>'R'!J31/'R'!C31</f>
        <v>3559.9702795579083</v>
      </c>
      <c r="E30" s="11">
        <f>'R'!K31/'R'!D31</f>
        <v>98.998007734677131</v>
      </c>
      <c r="F30" s="11">
        <f>'R'!L31/'R'!E31</f>
        <v>1157.1557902678235</v>
      </c>
      <c r="G30" s="11">
        <f>'R'!M31/'R'!F31</f>
        <v>57.301705756929636</v>
      </c>
      <c r="H30" s="11">
        <f>'R'!N31/'R'!G31</f>
        <v>4.8754696132596687</v>
      </c>
      <c r="I30" s="11">
        <f>'R'!O31/'R'!H31</f>
        <v>41833.849703361899</v>
      </c>
      <c r="J30" s="11">
        <f>'R'!P31</f>
        <v>3029.08</v>
      </c>
      <c r="L30" s="20">
        <f t="shared" si="1"/>
        <v>6.9784766478353522E-3</v>
      </c>
      <c r="M30" s="20">
        <f t="shared" si="1"/>
        <v>-4.4392431468966653E-2</v>
      </c>
      <c r="N30" s="20">
        <f t="shared" si="1"/>
        <v>7.9124603417998207E-2</v>
      </c>
      <c r="O30" s="20">
        <f t="shared" si="1"/>
        <v>-3.8484464106945615E-2</v>
      </c>
      <c r="P30" s="20">
        <f t="shared" si="2"/>
        <v>-4.336026236374213E-2</v>
      </c>
      <c r="Q30" s="20">
        <f t="shared" si="2"/>
        <v>-2.764418958657533E-2</v>
      </c>
      <c r="R30" s="20">
        <f t="shared" si="2"/>
        <v>9.4909168899532936E-3</v>
      </c>
      <c r="S30" s="20">
        <f t="shared" si="2"/>
        <v>-2.0881280546145686E-2</v>
      </c>
    </row>
    <row r="31" spans="2:19">
      <c r="B31" s="9">
        <v>40147</v>
      </c>
      <c r="C31" s="11">
        <f>'R'!I32/'R'!B32</f>
        <v>6538.2737496571281</v>
      </c>
      <c r="D31" s="11">
        <f>'R'!J32/'R'!C32</f>
        <v>3809.6215704824976</v>
      </c>
      <c r="E31" s="11">
        <f>'R'!K32/'R'!D32</f>
        <v>105.200322273493</v>
      </c>
      <c r="F31" s="11">
        <f>'R'!L32/'R'!E32</f>
        <v>1219.5952161913524</v>
      </c>
      <c r="G31" s="11">
        <f>'R'!M32/'R'!F32</f>
        <v>62.362618432385872</v>
      </c>
      <c r="H31" s="11">
        <f>'R'!N32/'R'!G32</f>
        <v>4.825476079888527</v>
      </c>
      <c r="I31" s="11">
        <f>'R'!O32/'R'!H32</f>
        <v>42743.190022973416</v>
      </c>
      <c r="J31" s="11">
        <f>'R'!P32</f>
        <v>3204.79</v>
      </c>
      <c r="L31" s="20">
        <f t="shared" si="1"/>
        <v>3.0695414927192077E-2</v>
      </c>
      <c r="M31" s="20">
        <f t="shared" si="1"/>
        <v>7.0127352567559198E-2</v>
      </c>
      <c r="N31" s="20">
        <f t="shared" si="1"/>
        <v>6.265090258622763E-2</v>
      </c>
      <c r="O31" s="20">
        <f t="shared" si="1"/>
        <v>5.395939461969701E-2</v>
      </c>
      <c r="P31" s="20">
        <f t="shared" si="2"/>
        <v>8.8320454140131899E-2</v>
      </c>
      <c r="Q31" s="20">
        <f t="shared" si="2"/>
        <v>-1.0254095981887756E-2</v>
      </c>
      <c r="R31" s="20">
        <f t="shared" si="2"/>
        <v>2.1736950485301332E-2</v>
      </c>
      <c r="S31" s="20">
        <f t="shared" si="2"/>
        <v>5.8007711912527959E-2</v>
      </c>
    </row>
    <row r="32" spans="2:19">
      <c r="B32" s="9">
        <v>40178</v>
      </c>
      <c r="C32" s="11">
        <f>'R'!I33/'R'!B33</f>
        <v>6673.7002783514417</v>
      </c>
      <c r="D32" s="11">
        <f>'R'!J33/'R'!C33</f>
        <v>3972.4978491540005</v>
      </c>
      <c r="E32" s="11">
        <f>'R'!K33/'R'!D33</f>
        <v>107.86269942425174</v>
      </c>
      <c r="F32" s="11">
        <f>'R'!L33/'R'!E33</f>
        <v>1225.0311423756136</v>
      </c>
      <c r="G32" s="11">
        <f>'R'!M33/'R'!F33</f>
        <v>65.037068965517236</v>
      </c>
      <c r="H32" s="11">
        <f>'R'!N33/'R'!G33</f>
        <v>4.8320799312419425</v>
      </c>
      <c r="I32" s="11">
        <f>'R'!O33/'R'!H33</f>
        <v>43941.713823767175</v>
      </c>
      <c r="J32" s="11">
        <f>'R'!P33</f>
        <v>3282.28</v>
      </c>
      <c r="L32" s="20">
        <f t="shared" si="1"/>
        <v>2.0712887511235678E-2</v>
      </c>
      <c r="M32" s="20">
        <f t="shared" si="1"/>
        <v>4.2753925989261532E-2</v>
      </c>
      <c r="N32" s="20">
        <f t="shared" si="1"/>
        <v>2.5307690064268584E-2</v>
      </c>
      <c r="O32" s="20">
        <f t="shared" si="1"/>
        <v>4.4571560400481491E-3</v>
      </c>
      <c r="P32" s="20">
        <f t="shared" si="2"/>
        <v>4.2885475311320143E-2</v>
      </c>
      <c r="Q32" s="20">
        <f t="shared" si="2"/>
        <v>1.3685388227160367E-3</v>
      </c>
      <c r="R32" s="20">
        <f t="shared" si="2"/>
        <v>2.8040111188462502E-2</v>
      </c>
      <c r="S32" s="20">
        <f t="shared" si="2"/>
        <v>2.4179431413602792E-2</v>
      </c>
    </row>
    <row r="33" spans="2:19">
      <c r="B33" s="9">
        <v>40207</v>
      </c>
      <c r="C33" s="11">
        <f>'R'!I34/'R'!B34</f>
        <v>6225.6965394853587</v>
      </c>
      <c r="D33" s="11">
        <f>'R'!J34/'R'!C34</f>
        <v>3706.1490799849794</v>
      </c>
      <c r="E33" s="11">
        <f>'R'!K34/'R'!D34</f>
        <v>97.388234604792871</v>
      </c>
      <c r="F33" s="11">
        <f>'R'!L34/'R'!E34</f>
        <v>1131.3027444862066</v>
      </c>
      <c r="G33" s="11">
        <f>'R'!M34/'R'!F34</f>
        <v>63.066840277777779</v>
      </c>
      <c r="H33" s="11">
        <f>'R'!N34/'R'!G34</f>
        <v>4.9479973445452536</v>
      </c>
      <c r="I33" s="11">
        <f>'R'!O34/'R'!H34</f>
        <v>42078.818443804033</v>
      </c>
      <c r="J33" s="11">
        <f>'R'!P34</f>
        <v>3173.3</v>
      </c>
      <c r="L33" s="20">
        <f t="shared" si="1"/>
        <v>-6.7129736155419617E-2</v>
      </c>
      <c r="M33" s="20">
        <f t="shared" si="1"/>
        <v>-6.7048184614056816E-2</v>
      </c>
      <c r="N33" s="20">
        <f t="shared" si="1"/>
        <v>-9.710924050083436E-2</v>
      </c>
      <c r="O33" s="20">
        <f t="shared" si="1"/>
        <v>-7.6511032778845411E-2</v>
      </c>
      <c r="P33" s="20">
        <f t="shared" si="2"/>
        <v>-3.0293934199034589E-2</v>
      </c>
      <c r="Q33" s="20">
        <f t="shared" si="2"/>
        <v>2.398913406912917E-2</v>
      </c>
      <c r="R33" s="20">
        <f t="shared" si="2"/>
        <v>-4.2394691008968755E-2</v>
      </c>
      <c r="S33" s="20">
        <f t="shared" si="2"/>
        <v>-3.3202529948694215E-2</v>
      </c>
    </row>
    <row r="34" spans="2:19">
      <c r="B34" s="9">
        <v>40235</v>
      </c>
      <c r="C34" s="11">
        <f>'R'!I35/'R'!B35</f>
        <v>6394.6590196254156</v>
      </c>
      <c r="D34" s="11">
        <f>'R'!J35/'R'!C35</f>
        <v>3937.3954372623575</v>
      </c>
      <c r="E34" s="11">
        <f>'R'!K35/'R'!D35</f>
        <v>99.113657007237236</v>
      </c>
      <c r="F34" s="11">
        <f>'R'!L35/'R'!E35</f>
        <v>1113.9684313451601</v>
      </c>
      <c r="G34" s="11">
        <f>'R'!M35/'R'!F35</f>
        <v>62.754397394136817</v>
      </c>
      <c r="H34" s="11">
        <f>'R'!N35/'R'!G35</f>
        <v>4.9970733903647</v>
      </c>
      <c r="I34" s="11">
        <f>'R'!O35/'R'!H35</f>
        <v>41379.061261810421</v>
      </c>
      <c r="J34" s="11">
        <f>'R'!P35</f>
        <v>3276.52</v>
      </c>
      <c r="L34" s="20">
        <f t="shared" si="1"/>
        <v>2.7139530343061713E-2</v>
      </c>
      <c r="M34" s="20">
        <f t="shared" si="1"/>
        <v>6.2395319855378162E-2</v>
      </c>
      <c r="N34" s="20">
        <f t="shared" si="1"/>
        <v>1.7716949172004615E-2</v>
      </c>
      <c r="O34" s="20">
        <f t="shared" si="1"/>
        <v>-1.5322435330004547E-2</v>
      </c>
      <c r="P34" s="20">
        <f t="shared" si="2"/>
        <v>-4.9541547073677084E-3</v>
      </c>
      <c r="Q34" s="20">
        <f t="shared" si="2"/>
        <v>9.9183654319354719E-3</v>
      </c>
      <c r="R34" s="20">
        <f t="shared" si="2"/>
        <v>-1.6629677540212606E-2</v>
      </c>
      <c r="S34" s="20">
        <f t="shared" si="2"/>
        <v>3.2527652601392898E-2</v>
      </c>
    </row>
    <row r="35" spans="2:19">
      <c r="B35" s="9">
        <v>40268</v>
      </c>
      <c r="C35" s="11">
        <f>'R'!I36/'R'!B36</f>
        <v>6909.0500641848521</v>
      </c>
      <c r="D35" s="11">
        <f>'R'!J36/'R'!C36</f>
        <v>4239.7794407246947</v>
      </c>
      <c r="E35" s="11">
        <f>'R'!K36/'R'!D36</f>
        <v>100.80723138679716</v>
      </c>
      <c r="F35" s="11">
        <f>'R'!L36/'R'!E36</f>
        <v>1205.4910096818812</v>
      </c>
      <c r="G35" s="11">
        <f>'R'!M36/'R'!F36</f>
        <v>66.649165739710782</v>
      </c>
      <c r="H35" s="11">
        <f>'R'!N36/'R'!G36</f>
        <v>5.1949678800856525</v>
      </c>
      <c r="I35" s="11">
        <f>'R'!O36/'R'!H36</f>
        <v>44156.583143507974</v>
      </c>
      <c r="J35" s="11">
        <f>'R'!P36</f>
        <v>3475.68</v>
      </c>
      <c r="L35" s="20">
        <f t="shared" si="1"/>
        <v>8.0440730769342661E-2</v>
      </c>
      <c r="M35" s="20">
        <f t="shared" si="1"/>
        <v>7.67979768048348E-2</v>
      </c>
      <c r="N35" s="20">
        <f t="shared" si="1"/>
        <v>1.7087194950704543E-2</v>
      </c>
      <c r="O35" s="20">
        <f t="shared" si="1"/>
        <v>8.2159041281092859E-2</v>
      </c>
      <c r="P35" s="20">
        <f t="shared" si="2"/>
        <v>6.2063672145752369E-2</v>
      </c>
      <c r="Q35" s="20">
        <f t="shared" si="2"/>
        <v>3.960207790874759E-2</v>
      </c>
      <c r="R35" s="20">
        <f t="shared" si="2"/>
        <v>6.7123849526789181E-2</v>
      </c>
      <c r="S35" s="20">
        <f t="shared" si="2"/>
        <v>6.0784002539279403E-2</v>
      </c>
    </row>
    <row r="36" spans="2:19">
      <c r="B36" s="9">
        <v>40298</v>
      </c>
      <c r="C36" s="11">
        <f>'R'!I37/'R'!B37</f>
        <v>6924.9022892238972</v>
      </c>
      <c r="D36" s="11">
        <f>'R'!J37/'R'!C37</f>
        <v>4319.2543512658222</v>
      </c>
      <c r="E36" s="11">
        <f>'R'!K37/'R'!D37</f>
        <v>92.957932216800728</v>
      </c>
      <c r="F36" s="11">
        <f>'R'!L37/'R'!E37</f>
        <v>1180.8678500986193</v>
      </c>
      <c r="G36" s="11">
        <f>'R'!M37/'R'!F37</f>
        <v>67.972850678733025</v>
      </c>
      <c r="H36" s="11">
        <f>'R'!N37/'R'!G37</f>
        <v>5.1955645161290329</v>
      </c>
      <c r="I36" s="11">
        <f>'R'!O37/'R'!H37</f>
        <v>44035.129343333843</v>
      </c>
      <c r="J36" s="11">
        <f>'R'!P37</f>
        <v>3535.35</v>
      </c>
      <c r="L36" s="20">
        <f t="shared" si="1"/>
        <v>2.2944145565277907E-3</v>
      </c>
      <c r="M36" s="20">
        <f t="shared" si="1"/>
        <v>1.874505776827462E-2</v>
      </c>
      <c r="N36" s="20">
        <f t="shared" si="1"/>
        <v>-7.7864445457079157E-2</v>
      </c>
      <c r="O36" s="20">
        <f t="shared" si="1"/>
        <v>-2.0425834274582999E-2</v>
      </c>
      <c r="P36" s="20">
        <f t="shared" si="2"/>
        <v>1.98604877395121E-2</v>
      </c>
      <c r="Q36" s="20">
        <f t="shared" si="2"/>
        <v>1.1484884163914799E-4</v>
      </c>
      <c r="R36" s="20">
        <f t="shared" si="2"/>
        <v>-2.7505253243759187E-3</v>
      </c>
      <c r="S36" s="20">
        <f t="shared" si="2"/>
        <v>1.7167863554757634E-2</v>
      </c>
    </row>
    <row r="37" spans="2:19">
      <c r="B37" s="9">
        <v>40329</v>
      </c>
      <c r="C37" s="11">
        <f>'R'!I38/'R'!B38</f>
        <v>5839.6365797741364</v>
      </c>
      <c r="D37" s="11">
        <f>'R'!J38/'R'!C38</f>
        <v>4010.6887682194915</v>
      </c>
      <c r="E37" s="11">
        <f>'R'!K38/'R'!D38</f>
        <v>84.179781860771541</v>
      </c>
      <c r="F37" s="11">
        <f>'R'!L38/'R'!E38</f>
        <v>1055.7930685555275</v>
      </c>
      <c r="G37" s="11">
        <f>'R'!M38/'R'!F38</f>
        <v>62.984884474195631</v>
      </c>
      <c r="H37" s="11">
        <f>'R'!N38/'R'!G38</f>
        <v>4.8289835921154056</v>
      </c>
      <c r="I37" s="11">
        <f>'R'!O38/'R'!H38</f>
        <v>38935.115942028991</v>
      </c>
      <c r="J37" s="11">
        <f>'R'!P38</f>
        <v>3247.98</v>
      </c>
      <c r="L37" s="20">
        <f t="shared" si="1"/>
        <v>-0.1567192812436623</v>
      </c>
      <c r="M37" s="20">
        <f t="shared" si="1"/>
        <v>-7.1439549040658079E-2</v>
      </c>
      <c r="N37" s="20">
        <f t="shared" si="1"/>
        <v>-9.4431428783897431E-2</v>
      </c>
      <c r="O37" s="20">
        <f t="shared" si="1"/>
        <v>-0.10591767870777946</v>
      </c>
      <c r="P37" s="20">
        <f t="shared" si="2"/>
        <v>-7.3381742191636512E-2</v>
      </c>
      <c r="Q37" s="20">
        <f t="shared" si="2"/>
        <v>-7.0556514672393877E-2</v>
      </c>
      <c r="R37" s="20">
        <f t="shared" si="2"/>
        <v>-0.11581692792454368</v>
      </c>
      <c r="S37" s="20">
        <f t="shared" si="2"/>
        <v>-8.1284738427595538E-2</v>
      </c>
    </row>
    <row r="38" spans="2:19">
      <c r="B38" s="9">
        <v>40359</v>
      </c>
      <c r="C38" s="11">
        <f>'R'!I39/'R'!B39</f>
        <v>5691.9606512890095</v>
      </c>
      <c r="D38" s="11">
        <f>'R'!J39/'R'!C39</f>
        <v>3825.6270035828775</v>
      </c>
      <c r="E38" s="11">
        <f>'R'!K39/'R'!D39</f>
        <v>78.649266386492656</v>
      </c>
      <c r="F38" s="11">
        <f>'R'!L39/'R'!E39</f>
        <v>1052.0015082008422</v>
      </c>
      <c r="G38" s="11">
        <f>'R'!M39/'R'!F39</f>
        <v>65.355957767722487</v>
      </c>
      <c r="H38" s="11">
        <f>'R'!N39/'R'!G39</f>
        <v>4.7618939993219573</v>
      </c>
      <c r="I38" s="11">
        <f>'R'!O39/'R'!H39</f>
        <v>38259.372197309414</v>
      </c>
      <c r="J38" s="11">
        <f>'R'!P39</f>
        <v>3079.69</v>
      </c>
      <c r="L38" s="20">
        <f t="shared" si="1"/>
        <v>-2.5288547749120149E-2</v>
      </c>
      <c r="M38" s="20">
        <f t="shared" si="1"/>
        <v>-4.6142140497920092E-2</v>
      </c>
      <c r="N38" s="20">
        <f t="shared" si="1"/>
        <v>-6.5698857279364753E-2</v>
      </c>
      <c r="O38" s="20">
        <f t="shared" si="1"/>
        <v>-3.5911964831069065E-3</v>
      </c>
      <c r="P38" s="20">
        <f t="shared" si="2"/>
        <v>3.764511617860089E-2</v>
      </c>
      <c r="Q38" s="20">
        <f t="shared" si="2"/>
        <v>-1.3893108459301806E-2</v>
      </c>
      <c r="R38" s="20">
        <f t="shared" si="2"/>
        <v>-1.7355637150938574E-2</v>
      </c>
      <c r="S38" s="20">
        <f t="shared" si="2"/>
        <v>-5.1813742695459908E-2</v>
      </c>
    </row>
    <row r="39" spans="2:19">
      <c r="B39" s="9">
        <v>40389</v>
      </c>
      <c r="C39" s="11">
        <f>'R'!I40/'R'!B40</f>
        <v>6355.9055118110236</v>
      </c>
      <c r="D39" s="11">
        <f>'R'!J40/'R'!C40</f>
        <v>4102.2636743417852</v>
      </c>
      <c r="E39" s="11">
        <f>'R'!K40/'R'!D40</f>
        <v>86.819221967963387</v>
      </c>
      <c r="F39" s="11">
        <f>'R'!L40/'R'!E40</f>
        <v>1151.8142332108253</v>
      </c>
      <c r="G39" s="11">
        <f>'R'!M40/'R'!F40</f>
        <v>66.108522114347352</v>
      </c>
      <c r="H39" s="11">
        <f>'R'!N40/'R'!G40</f>
        <v>4.9234062246904999</v>
      </c>
      <c r="I39" s="11">
        <f>'R'!O40/'R'!H40</f>
        <v>43238.450659962291</v>
      </c>
      <c r="J39" s="11">
        <f>'R'!P40</f>
        <v>3298</v>
      </c>
      <c r="L39" s="20">
        <f t="shared" si="1"/>
        <v>0.11664607350573597</v>
      </c>
      <c r="M39" s="20">
        <f t="shared" si="1"/>
        <v>7.2311459141161549E-2</v>
      </c>
      <c r="N39" s="20">
        <f t="shared" si="1"/>
        <v>0.10387834441229904</v>
      </c>
      <c r="O39" s="20">
        <f t="shared" si="1"/>
        <v>9.4878880145985001E-2</v>
      </c>
      <c r="P39" s="20">
        <f t="shared" si="2"/>
        <v>1.1514854533989149E-2</v>
      </c>
      <c r="Q39" s="20">
        <f t="shared" si="2"/>
        <v>3.3917643986098867E-2</v>
      </c>
      <c r="R39" s="20">
        <f t="shared" si="2"/>
        <v>0.13014009840451668</v>
      </c>
      <c r="S39" s="20">
        <f t="shared" si="2"/>
        <v>7.0887004860878733E-2</v>
      </c>
    </row>
    <row r="40" spans="2:19">
      <c r="B40" s="9">
        <v>40421</v>
      </c>
      <c r="C40" s="11">
        <f>'R'!I41/'R'!B41</f>
        <v>6166.9517954201192</v>
      </c>
      <c r="D40" s="11">
        <f>'R'!J41/'R'!C41</f>
        <v>4033.4774436090224</v>
      </c>
      <c r="E40" s="11">
        <f>'R'!K41/'R'!D41</f>
        <v>86.738456566131418</v>
      </c>
      <c r="F40" s="11">
        <f>'R'!L41/'R'!E41</f>
        <v>1087.8272166287754</v>
      </c>
      <c r="G40" s="11">
        <f>'R'!M41/'R'!F41</f>
        <v>65.188643130582733</v>
      </c>
      <c r="H40" s="11">
        <f>'R'!N41/'R'!G41</f>
        <v>4.8077288941736027</v>
      </c>
      <c r="I40" s="11">
        <f>'R'!O41/'R'!H41</f>
        <v>42035.632007372144</v>
      </c>
      <c r="J40" s="11">
        <f>'R'!P41</f>
        <v>3151.54</v>
      </c>
      <c r="L40" s="20">
        <f t="shared" si="1"/>
        <v>-2.9728842891036722E-2</v>
      </c>
      <c r="M40" s="20">
        <f t="shared" si="1"/>
        <v>-1.6767871641941601E-2</v>
      </c>
      <c r="N40" s="20">
        <f t="shared" si="1"/>
        <v>-9.3027096996756153E-4</v>
      </c>
      <c r="O40" s="20">
        <f t="shared" si="1"/>
        <v>-5.5553243515387041E-2</v>
      </c>
      <c r="P40" s="20">
        <f t="shared" si="2"/>
        <v>-1.3914680805804602E-2</v>
      </c>
      <c r="Q40" s="20">
        <f t="shared" si="2"/>
        <v>-2.3495386169190002E-2</v>
      </c>
      <c r="R40" s="20">
        <f t="shared" si="2"/>
        <v>-2.7818264397339476E-2</v>
      </c>
      <c r="S40" s="20">
        <f t="shared" si="2"/>
        <v>-4.4408732565191067E-2</v>
      </c>
    </row>
    <row r="41" spans="2:19">
      <c r="B41" s="9">
        <v>40451</v>
      </c>
      <c r="C41" s="11">
        <f>'R'!I42/'R'!B42</f>
        <v>6968.3890870529258</v>
      </c>
      <c r="D41" s="11">
        <f>'R'!J42/'R'!C42</f>
        <v>4335.849606528709</v>
      </c>
      <c r="E41" s="11">
        <f>'R'!K42/'R'!D42</f>
        <v>89.017263283760556</v>
      </c>
      <c r="F41" s="11">
        <f>'R'!L42/'R'!E42</f>
        <v>1235.2364394993047</v>
      </c>
      <c r="G41" s="11">
        <f>'R'!M42/'R'!F42</f>
        <v>74.818895870736085</v>
      </c>
      <c r="H41" s="11">
        <f>'R'!N42/'R'!G42</f>
        <v>4.9942535615946371</v>
      </c>
      <c r="I41" s="11">
        <f>'R'!O42/'R'!H42</f>
        <v>45973.525247758371</v>
      </c>
      <c r="J41" s="11">
        <f>'R'!P42</f>
        <v>3442.62</v>
      </c>
      <c r="L41" s="20">
        <f t="shared" si="1"/>
        <v>0.1299567952238565</v>
      </c>
      <c r="M41" s="20">
        <f t="shared" si="1"/>
        <v>7.4965626347753611E-2</v>
      </c>
      <c r="N41" s="20">
        <f t="shared" si="1"/>
        <v>2.6272161251701842E-2</v>
      </c>
      <c r="O41" s="20">
        <f t="shared" si="1"/>
        <v>0.135507937857408</v>
      </c>
      <c r="P41" s="20">
        <f t="shared" si="2"/>
        <v>0.14772899507760107</v>
      </c>
      <c r="Q41" s="20">
        <f t="shared" si="2"/>
        <v>3.8796835580117595E-2</v>
      </c>
      <c r="R41" s="20">
        <f t="shared" si="2"/>
        <v>9.3679886618467156E-2</v>
      </c>
      <c r="S41" s="20">
        <f t="shared" si="2"/>
        <v>9.2361194844425176E-2</v>
      </c>
    </row>
    <row r="42" spans="2:19">
      <c r="B42" s="9">
        <v>40480</v>
      </c>
      <c r="C42" s="11">
        <f>'R'!I43/'R'!B43</f>
        <v>7241.9361160101907</v>
      </c>
      <c r="D42" s="11">
        <f>'R'!J43/'R'!C43</f>
        <v>4505.3892215568867</v>
      </c>
      <c r="E42" s="11">
        <f>'R'!K43/'R'!D43</f>
        <v>101.18128532237996</v>
      </c>
      <c r="F42" s="11">
        <f>'R'!L43/'R'!E43</f>
        <v>1336.7407828372523</v>
      </c>
      <c r="G42" s="11">
        <f>'R'!M43/'R'!F43</f>
        <v>74.815481548154821</v>
      </c>
      <c r="H42" s="11">
        <f>'R'!N43/'R'!G43</f>
        <v>5.0761679920477132</v>
      </c>
      <c r="I42" s="11">
        <f>'R'!O43/'R'!H43</f>
        <v>47933.6110221083</v>
      </c>
      <c r="J42" s="11">
        <f>'R'!P43</f>
        <v>3579.8</v>
      </c>
      <c r="L42" s="20">
        <f t="shared" si="1"/>
        <v>3.9255418367138528E-2</v>
      </c>
      <c r="M42" s="20">
        <f t="shared" si="1"/>
        <v>3.9101820960969924E-2</v>
      </c>
      <c r="N42" s="20">
        <f t="shared" si="1"/>
        <v>0.13664789940625477</v>
      </c>
      <c r="O42" s="20">
        <f t="shared" si="1"/>
        <v>8.2174019557819777E-2</v>
      </c>
      <c r="P42" s="20">
        <f t="shared" si="2"/>
        <v>-4.5634495691615484E-5</v>
      </c>
      <c r="Q42" s="20">
        <f t="shared" si="2"/>
        <v>1.640173640421283E-2</v>
      </c>
      <c r="R42" s="20">
        <f t="shared" si="2"/>
        <v>4.2635098435169549E-2</v>
      </c>
      <c r="S42" s="20">
        <f t="shared" si="2"/>
        <v>3.9847557964573621E-2</v>
      </c>
    </row>
    <row r="43" spans="2:19">
      <c r="B43" s="9">
        <v>40512</v>
      </c>
      <c r="C43" s="11">
        <f>'R'!I44/'R'!B44</f>
        <v>7023.0857911422809</v>
      </c>
      <c r="D43" s="11">
        <f>'R'!J44/'R'!C44</f>
        <v>4571.7124488603158</v>
      </c>
      <c r="E43" s="11">
        <f>'R'!K44/'R'!D44</f>
        <v>95.627718614069295</v>
      </c>
      <c r="F43" s="11">
        <f>'R'!L44/'R'!E44</f>
        <v>1274.5317603146038</v>
      </c>
      <c r="G43" s="11">
        <f>'R'!M44/'R'!F44</f>
        <v>69.382936940868433</v>
      </c>
      <c r="H43" s="11">
        <f>'R'!N44/'R'!G44</f>
        <v>5.1941120153183338</v>
      </c>
      <c r="I43" s="11">
        <f>'R'!O44/'R'!H44</f>
        <v>45527.76133354105</v>
      </c>
      <c r="J43" s="11">
        <f>'R'!P44</f>
        <v>3589.49</v>
      </c>
      <c r="L43" s="20">
        <f t="shared" si="1"/>
        <v>-3.0219864047693501E-2</v>
      </c>
      <c r="M43" s="20">
        <f t="shared" si="1"/>
        <v>1.4720865177661802E-2</v>
      </c>
      <c r="N43" s="20">
        <f t="shared" si="1"/>
        <v>-5.4887291564009177E-2</v>
      </c>
      <c r="O43" s="20">
        <f t="shared" si="1"/>
        <v>-4.6537835398878791E-2</v>
      </c>
      <c r="P43" s="20">
        <f t="shared" si="2"/>
        <v>-7.2612572890942917E-2</v>
      </c>
      <c r="Q43" s="20">
        <f t="shared" si="2"/>
        <v>2.3234854215894885E-2</v>
      </c>
      <c r="R43" s="20">
        <f t="shared" si="2"/>
        <v>-5.0191288268634837E-2</v>
      </c>
      <c r="S43" s="20">
        <f t="shared" si="2"/>
        <v>2.7068551315714284E-3</v>
      </c>
    </row>
    <row r="44" spans="2:19">
      <c r="B44" s="9">
        <v>40543</v>
      </c>
      <c r="C44" s="11">
        <f>'R'!I45/'R'!B45</f>
        <v>7679.6234436683872</v>
      </c>
      <c r="D44" s="11">
        <f>'R'!J45/'R'!C45</f>
        <v>4880.7373363972429</v>
      </c>
      <c r="E44" s="11">
        <f>'R'!K45/'R'!D45</f>
        <v>96.777272727272731</v>
      </c>
      <c r="F44" s="11">
        <f>'R'!L45/'R'!E45</f>
        <v>1349.7829036635007</v>
      </c>
      <c r="G44" s="11">
        <f>'R'!M45/'R'!F45</f>
        <v>73.87366071428572</v>
      </c>
      <c r="H44" s="11">
        <f>'R'!N45/'R'!G45</f>
        <v>5.5483041508509858</v>
      </c>
      <c r="I44" s="11">
        <f>'R'!O45/'R'!H45</f>
        <v>48401.954748345386</v>
      </c>
      <c r="J44" s="11">
        <f>'R'!P45</f>
        <v>3825.24</v>
      </c>
      <c r="L44" s="20">
        <f t="shared" si="1"/>
        <v>9.3482789766593744E-2</v>
      </c>
      <c r="M44" s="20">
        <f t="shared" si="1"/>
        <v>6.759499662188162E-2</v>
      </c>
      <c r="N44" s="20">
        <f t="shared" si="1"/>
        <v>1.2021139161990879E-2</v>
      </c>
      <c r="O44" s="20">
        <f t="shared" si="1"/>
        <v>5.9042187642559751E-2</v>
      </c>
      <c r="P44" s="20">
        <f t="shared" si="2"/>
        <v>6.472374868254005E-2</v>
      </c>
      <c r="Q44" s="20">
        <f t="shared" si="2"/>
        <v>6.8191085307378385E-2</v>
      </c>
      <c r="R44" s="20">
        <f t="shared" si="2"/>
        <v>6.3130567605722998E-2</v>
      </c>
      <c r="S44" s="20">
        <f t="shared" si="2"/>
        <v>6.5677853956968901E-2</v>
      </c>
    </row>
    <row r="45" spans="2:19">
      <c r="B45" s="9">
        <v>40574</v>
      </c>
      <c r="C45" s="11">
        <f>'R'!I46/'R'!B46</f>
        <v>7601.3467677573826</v>
      </c>
      <c r="D45" s="11">
        <f>'R'!J46/'R'!C46</f>
        <v>4931.26746506986</v>
      </c>
      <c r="E45" s="11">
        <f>'R'!K46/'R'!D46</f>
        <v>95.495099747034843</v>
      </c>
      <c r="F45" s="11">
        <f>'R'!L46/'R'!E46</f>
        <v>1419.9144520019636</v>
      </c>
      <c r="G45" s="11">
        <f>'R'!M46/'R'!F46</f>
        <v>65.254790940766554</v>
      </c>
      <c r="H45" s="11">
        <f>'R'!N46/'R'!G46</f>
        <v>5.6055874100280594</v>
      </c>
      <c r="I45" s="11">
        <f>'R'!O46/'R'!H46</f>
        <v>50083.349374398465</v>
      </c>
      <c r="J45" s="11">
        <f>'R'!P46</f>
        <v>3914.83</v>
      </c>
      <c r="L45" s="20">
        <f t="shared" si="1"/>
        <v>-1.0192775268889176E-2</v>
      </c>
      <c r="M45" s="20">
        <f t="shared" si="1"/>
        <v>1.035297029729465E-2</v>
      </c>
      <c r="N45" s="20">
        <f t="shared" si="1"/>
        <v>-1.3248699246270035E-2</v>
      </c>
      <c r="O45" s="20">
        <f t="shared" si="1"/>
        <v>5.1957650484471207E-2</v>
      </c>
      <c r="P45" s="20">
        <f t="shared" si="2"/>
        <v>-0.11667040309337806</v>
      </c>
      <c r="Q45" s="20">
        <f t="shared" si="2"/>
        <v>1.0324462686186253E-2</v>
      </c>
      <c r="R45" s="20">
        <f t="shared" si="2"/>
        <v>3.4738155407051163E-2</v>
      </c>
      <c r="S45" s="20">
        <f t="shared" si="2"/>
        <v>2.3420752684798929E-2</v>
      </c>
    </row>
    <row r="46" spans="2:19">
      <c r="B46" s="9">
        <v>40602</v>
      </c>
      <c r="C46" s="11">
        <f>'R'!I47/'R'!B47</f>
        <v>7898.6061654288333</v>
      </c>
      <c r="D46" s="11">
        <f>'R'!J47/'R'!C47</f>
        <v>5302.4545547910029</v>
      </c>
      <c r="E46" s="11">
        <f>'R'!K47/'R'!D47</f>
        <v>99.651514920944109</v>
      </c>
      <c r="F46" s="11">
        <f>'R'!L47/'R'!E47</f>
        <v>1460.8956276445699</v>
      </c>
      <c r="G46" s="11">
        <f>'R'!M47/'R'!F47</f>
        <v>64.088313413014617</v>
      </c>
      <c r="H46" s="11">
        <f>'R'!N47/'R'!G47</f>
        <v>5.8630705394190876</v>
      </c>
      <c r="I46" s="11">
        <f>'R'!O47/'R'!H47</f>
        <v>51776.230706742484</v>
      </c>
      <c r="J46" s="11">
        <f>'R'!P47</f>
        <v>4044.32</v>
      </c>
      <c r="L46" s="20">
        <f t="shared" si="1"/>
        <v>3.9106148785677641E-2</v>
      </c>
      <c r="M46" s="20">
        <f t="shared" si="1"/>
        <v>7.5272147039358472E-2</v>
      </c>
      <c r="N46" s="20">
        <f t="shared" si="1"/>
        <v>4.3524905308435224E-2</v>
      </c>
      <c r="O46" s="20">
        <f t="shared" si="1"/>
        <v>2.8861721623317571E-2</v>
      </c>
      <c r="P46" s="20">
        <f t="shared" si="2"/>
        <v>-1.7875737718794915E-2</v>
      </c>
      <c r="Q46" s="20">
        <f t="shared" si="2"/>
        <v>4.5933300215853734E-2</v>
      </c>
      <c r="R46" s="20">
        <f t="shared" si="2"/>
        <v>3.3801280335483685E-2</v>
      </c>
      <c r="S46" s="20">
        <f t="shared" si="2"/>
        <v>3.3076787497796856E-2</v>
      </c>
    </row>
    <row r="47" spans="2:19">
      <c r="B47" s="9">
        <v>40633</v>
      </c>
      <c r="C47" s="11">
        <f>'R'!I48/'R'!B48</f>
        <v>8089.6933913403764</v>
      </c>
      <c r="D47" s="11">
        <f>'R'!J48/'R'!C48</f>
        <v>5304.6207677266648</v>
      </c>
      <c r="E47" s="11">
        <f>'R'!K48/'R'!D48</f>
        <v>100.13744025166837</v>
      </c>
      <c r="F47" s="11">
        <f>'R'!L48/'R'!E48</f>
        <v>1477.0848440899204</v>
      </c>
      <c r="G47" s="11">
        <f>'R'!M48/'R'!F48</f>
        <v>70.024921418949262</v>
      </c>
      <c r="H47" s="11">
        <f>'R'!N48/'R'!G48</f>
        <v>5.329144514258096</v>
      </c>
      <c r="I47" s="11">
        <f>'R'!O48/'R'!H48</f>
        <v>50567.437008505862</v>
      </c>
      <c r="J47" s="11">
        <f>'R'!P48</f>
        <v>4052.48</v>
      </c>
      <c r="L47" s="20">
        <f t="shared" si="1"/>
        <v>2.4192524846713637E-2</v>
      </c>
      <c r="M47" s="20">
        <f t="shared" si="1"/>
        <v>4.0853022185816101E-4</v>
      </c>
      <c r="N47" s="20">
        <f t="shared" si="1"/>
        <v>4.8762462980092014E-3</v>
      </c>
      <c r="O47" s="20">
        <f t="shared" si="1"/>
        <v>1.1081706412834347E-2</v>
      </c>
      <c r="P47" s="20">
        <f t="shared" si="2"/>
        <v>9.2631677911016341E-2</v>
      </c>
      <c r="Q47" s="20">
        <f t="shared" si="2"/>
        <v>-9.1065939181740219E-2</v>
      </c>
      <c r="R47" s="20">
        <f t="shared" si="2"/>
        <v>-2.3346498610205102E-2</v>
      </c>
      <c r="S47" s="20">
        <f t="shared" si="2"/>
        <v>2.0176444989514764E-3</v>
      </c>
    </row>
    <row r="48" spans="2:19">
      <c r="B48" s="9">
        <v>40662</v>
      </c>
      <c r="C48" s="11">
        <f>'R'!I49/'R'!B49</f>
        <v>8524.1824346494577</v>
      </c>
      <c r="D48" s="11">
        <f>'R'!J49/'R'!C49</f>
        <v>5385.5682057769345</v>
      </c>
      <c r="E48" s="11">
        <f>'R'!K49/'R'!D49</f>
        <v>100.32973805855161</v>
      </c>
      <c r="F48" s="11">
        <f>'R'!L49/'R'!E49</f>
        <v>1618.6117005153076</v>
      </c>
      <c r="G48" s="11">
        <f>'R'!M49/'R'!F49</f>
        <v>70.463607594936704</v>
      </c>
      <c r="H48" s="11">
        <f>'R'!N49/'R'!G49</f>
        <v>5.3476817119665476</v>
      </c>
      <c r="I48" s="11">
        <f>'R'!O49/'R'!H49</f>
        <v>54212.66900350526</v>
      </c>
      <c r="J48" s="11">
        <f>'R'!P49</f>
        <v>4174</v>
      </c>
      <c r="L48" s="20">
        <f t="shared" si="1"/>
        <v>5.3708963033652246E-2</v>
      </c>
      <c r="M48" s="20">
        <f t="shared" si="1"/>
        <v>1.5259797371897754E-2</v>
      </c>
      <c r="N48" s="20">
        <f t="shared" si="1"/>
        <v>1.920338750420969E-3</v>
      </c>
      <c r="O48" s="20">
        <f t="shared" si="1"/>
        <v>9.5814981103936825E-2</v>
      </c>
      <c r="P48" s="20">
        <f t="shared" si="2"/>
        <v>6.2647150057169032E-3</v>
      </c>
      <c r="Q48" s="20">
        <f t="shared" si="2"/>
        <v>3.4784565625600727E-3</v>
      </c>
      <c r="R48" s="20">
        <f t="shared" si="2"/>
        <v>7.20865483925206E-2</v>
      </c>
      <c r="S48" s="20">
        <f t="shared" si="2"/>
        <v>2.9986576121288744E-2</v>
      </c>
    </row>
    <row r="49" spans="2:19">
      <c r="B49" s="9">
        <v>40694</v>
      </c>
      <c r="C49" s="11">
        <f>'R'!I50/'R'!B50</f>
        <v>8143.9398784777741</v>
      </c>
      <c r="D49" s="11">
        <f>'R'!J50/'R'!C50</f>
        <v>5233.7737407101567</v>
      </c>
      <c r="E49" s="11">
        <f>'R'!K50/'R'!D50</f>
        <v>94.69021084802273</v>
      </c>
      <c r="F49" s="11">
        <f>'R'!L50/'R'!E50</f>
        <v>1518.4417493568542</v>
      </c>
      <c r="G49" s="11">
        <f>'R'!M50/'R'!F50</f>
        <v>67.472912966252224</v>
      </c>
      <c r="H49" s="11">
        <f>'R'!N50/'R'!G50</f>
        <v>5.2913027432648541</v>
      </c>
      <c r="I49" s="11">
        <f>'R'!O50/'R'!H50</f>
        <v>52827.075456189385</v>
      </c>
      <c r="J49" s="11">
        <f>'R'!P50</f>
        <v>4120.9399999999996</v>
      </c>
      <c r="L49" s="20">
        <f t="shared" si="1"/>
        <v>-4.460751034915178E-2</v>
      </c>
      <c r="M49" s="20">
        <f t="shared" si="1"/>
        <v>-2.8185413175893403E-2</v>
      </c>
      <c r="N49" s="20">
        <f t="shared" si="1"/>
        <v>-5.620992658465529E-2</v>
      </c>
      <c r="O49" s="20">
        <f t="shared" si="1"/>
        <v>-6.1886338228348992E-2</v>
      </c>
      <c r="P49" s="20">
        <f t="shared" si="2"/>
        <v>-4.2443109723768746E-2</v>
      </c>
      <c r="Q49" s="20">
        <f t="shared" si="2"/>
        <v>-1.0542693402177283E-2</v>
      </c>
      <c r="R49" s="20">
        <f t="shared" si="2"/>
        <v>-2.5558482413516437E-2</v>
      </c>
      <c r="S49" s="20">
        <f t="shared" si="2"/>
        <v>-1.2712026832774392E-2</v>
      </c>
    </row>
    <row r="50" spans="2:19">
      <c r="B50" s="9">
        <v>40724</v>
      </c>
      <c r="C50" s="11">
        <f>'R'!I51/'R'!B51</f>
        <v>8014.5310152393213</v>
      </c>
      <c r="D50" s="11">
        <f>'R'!J51/'R'!C51</f>
        <v>5069.1142916407389</v>
      </c>
      <c r="E50" s="11">
        <f>'R'!K51/'R'!D51</f>
        <v>96.16152239498723</v>
      </c>
      <c r="F50" s="11">
        <f>'R'!L51/'R'!E51</f>
        <v>1548.7933466993393</v>
      </c>
      <c r="G50" s="11">
        <f>'R'!M51/'R'!F51</f>
        <v>68.310383494056964</v>
      </c>
      <c r="H50" s="11">
        <f>'R'!N51/'R'!G51</f>
        <v>5.4042658730158735</v>
      </c>
      <c r="I50" s="11">
        <f>'R'!O51/'R'!H51</f>
        <v>51224.293059125965</v>
      </c>
      <c r="J50" s="11">
        <f>'R'!P51</f>
        <v>4050.85</v>
      </c>
      <c r="L50" s="20">
        <f t="shared" si="1"/>
        <v>-1.5890203656886648E-2</v>
      </c>
      <c r="M50" s="20">
        <f t="shared" si="1"/>
        <v>-3.1460941421414201E-2</v>
      </c>
      <c r="N50" s="20">
        <f t="shared" si="1"/>
        <v>1.5538158947876246E-2</v>
      </c>
      <c r="O50" s="20">
        <f t="shared" si="1"/>
        <v>1.9988647806437498E-2</v>
      </c>
      <c r="P50" s="20">
        <f t="shared" si="2"/>
        <v>1.2411951566751123E-2</v>
      </c>
      <c r="Q50" s="20">
        <f t="shared" si="2"/>
        <v>2.1348831324158768E-2</v>
      </c>
      <c r="R50" s="20">
        <f t="shared" si="2"/>
        <v>-3.0340168998994499E-2</v>
      </c>
      <c r="S50" s="20">
        <f t="shared" si="2"/>
        <v>-1.7008255398040184E-2</v>
      </c>
    </row>
    <row r="51" spans="2:19">
      <c r="B51" s="9">
        <v>40753</v>
      </c>
      <c r="C51" s="11">
        <f>'R'!I52/'R'!B52</f>
        <v>7928.0968096809684</v>
      </c>
      <c r="D51" s="11">
        <f>'R'!J52/'R'!C52</f>
        <v>4991.8440088059551</v>
      </c>
      <c r="E51" s="11">
        <f>'R'!K52/'R'!D52</f>
        <v>94.498135487880674</v>
      </c>
      <c r="F51" s="11">
        <f>'R'!L52/'R'!E52</f>
        <v>1490.0242772015008</v>
      </c>
      <c r="G51" s="11">
        <f>'R'!M52/'R'!F52</f>
        <v>67.112217194570135</v>
      </c>
      <c r="H51" s="11">
        <f>'R'!N52/'R'!G52</f>
        <v>5.6059860067374965</v>
      </c>
      <c r="I51" s="11">
        <f>'R'!O52/'R'!H52</f>
        <v>51365.871318084581</v>
      </c>
      <c r="J51" s="11">
        <f>'R'!P52</f>
        <v>3966.92</v>
      </c>
      <c r="L51" s="20">
        <f t="shared" si="1"/>
        <v>-1.0784686639056185E-2</v>
      </c>
      <c r="M51" s="20">
        <f t="shared" si="1"/>
        <v>-1.5243349900831205E-2</v>
      </c>
      <c r="N51" s="20">
        <f t="shared" si="1"/>
        <v>-1.7297842896809912E-2</v>
      </c>
      <c r="O51" s="20">
        <f t="shared" si="1"/>
        <v>-3.7945068412827521E-2</v>
      </c>
      <c r="P51" s="20">
        <f t="shared" si="2"/>
        <v>-1.7540031810699297E-2</v>
      </c>
      <c r="Q51" s="20">
        <f t="shared" si="2"/>
        <v>3.7326093582633391E-2</v>
      </c>
      <c r="R51" s="20">
        <f t="shared" si="2"/>
        <v>2.7638889773491382E-3</v>
      </c>
      <c r="S51" s="20">
        <f t="shared" si="2"/>
        <v>-2.0719108335287562E-2</v>
      </c>
    </row>
    <row r="52" spans="2:19">
      <c r="B52" s="9">
        <v>40786</v>
      </c>
      <c r="C52" s="11">
        <f>'R'!I53/'R'!B53</f>
        <v>7520.9118150684926</v>
      </c>
      <c r="D52" s="11">
        <f>'R'!J53/'R'!C53</f>
        <v>4794.4597771644694</v>
      </c>
      <c r="E52" s="11">
        <f>'R'!K53/'R'!D53</f>
        <v>90.746025275173267</v>
      </c>
      <c r="F52" s="11">
        <f>'R'!L53/'R'!E53</f>
        <v>1251.2227460223926</v>
      </c>
      <c r="G52" s="11">
        <f>'R'!M53/'R'!F53</f>
        <v>59.474557763703871</v>
      </c>
      <c r="H52" s="11">
        <f>'R'!N53/'R'!G53</f>
        <v>5.215686274509804</v>
      </c>
      <c r="I52" s="11">
        <f>'R'!O53/'R'!H53</f>
        <v>47012.933138116146</v>
      </c>
      <c r="J52" s="11">
        <f>'R'!P53</f>
        <v>3738.54</v>
      </c>
      <c r="L52" s="20">
        <f t="shared" si="1"/>
        <v>-5.1359740475830695E-2</v>
      </c>
      <c r="M52" s="20">
        <f t="shared" si="1"/>
        <v>-3.954134610241955E-2</v>
      </c>
      <c r="N52" s="20">
        <f t="shared" si="1"/>
        <v>-3.9705653379675576E-2</v>
      </c>
      <c r="O52" s="20">
        <f t="shared" si="1"/>
        <v>-0.16026687271674189</v>
      </c>
      <c r="P52" s="20">
        <f t="shared" si="2"/>
        <v>-0.11380430792091623</v>
      </c>
      <c r="Q52" s="20">
        <f t="shared" si="2"/>
        <v>-6.962195976918506E-2</v>
      </c>
      <c r="R52" s="20">
        <f t="shared" si="2"/>
        <v>-8.474378158627438E-2</v>
      </c>
      <c r="S52" s="20">
        <f t="shared" si="2"/>
        <v>-5.7571113105381544E-2</v>
      </c>
    </row>
    <row r="53" spans="2:19">
      <c r="B53" s="9">
        <v>40816</v>
      </c>
      <c r="C53" s="11">
        <f>'R'!I54/'R'!B54</f>
        <v>6412.3453181330997</v>
      </c>
      <c r="D53" s="11">
        <f>'R'!J54/'R'!C54</f>
        <v>4135.8167292328426</v>
      </c>
      <c r="E53" s="11">
        <f>'R'!K54/'R'!D54</f>
        <v>83.62025713389778</v>
      </c>
      <c r="F53" s="11">
        <f>'R'!L54/'R'!E54</f>
        <v>1096.8094615966445</v>
      </c>
      <c r="G53" s="11">
        <f>'R'!M54/'R'!F54</f>
        <v>54.559225280326203</v>
      </c>
      <c r="H53" s="11">
        <f>'R'!N54/'R'!G54</f>
        <v>5.1464174454828662</v>
      </c>
      <c r="I53" s="11">
        <f>'R'!O54/'R'!H54</f>
        <v>42764.25</v>
      </c>
      <c r="J53" s="11">
        <f>'R'!P54</f>
        <v>3457.32</v>
      </c>
      <c r="L53" s="20">
        <f t="shared" si="1"/>
        <v>-0.14739788528225117</v>
      </c>
      <c r="M53" s="20">
        <f t="shared" si="1"/>
        <v>-0.13737586267146873</v>
      </c>
      <c r="N53" s="20">
        <f t="shared" si="1"/>
        <v>-7.8524300316930695E-2</v>
      </c>
      <c r="O53" s="20">
        <f t="shared" si="1"/>
        <v>-0.12340990836094068</v>
      </c>
      <c r="P53" s="20">
        <f t="shared" si="2"/>
        <v>-8.2645969439681943E-2</v>
      </c>
      <c r="Q53" s="20">
        <f t="shared" si="2"/>
        <v>-1.3280865715691093E-2</v>
      </c>
      <c r="R53" s="20">
        <f t="shared" si="2"/>
        <v>-9.0372645451289424E-2</v>
      </c>
      <c r="S53" s="20">
        <f t="shared" si="2"/>
        <v>-7.5221878059349323E-2</v>
      </c>
    </row>
    <row r="54" spans="2:19">
      <c r="B54" s="9">
        <v>40847</v>
      </c>
      <c r="C54" s="11">
        <f>'R'!I55/'R'!B55</f>
        <v>7518.2917771883285</v>
      </c>
      <c r="D54" s="11">
        <f>'R'!J55/'R'!C55</f>
        <v>4576.469995972614</v>
      </c>
      <c r="E54" s="11">
        <f>'R'!K55/'R'!D55</f>
        <v>87.628054825562188</v>
      </c>
      <c r="F54" s="11">
        <f>'R'!L55/'R'!E55</f>
        <v>1266.9899450902089</v>
      </c>
      <c r="G54" s="11">
        <f>'R'!M55/'R'!F55</f>
        <v>57.825354427778919</v>
      </c>
      <c r="H54" s="11">
        <f>'R'!N55/'R'!G55</f>
        <v>5.1097858150570739</v>
      </c>
      <c r="I54" s="11">
        <f>'R'!O55/'R'!H55</f>
        <v>47777.497982243738</v>
      </c>
      <c r="J54" s="11">
        <f>'R'!P55</f>
        <v>3850.87</v>
      </c>
      <c r="L54" s="20">
        <f t="shared" si="1"/>
        <v>0.17247144440705453</v>
      </c>
      <c r="M54" s="20">
        <f t="shared" si="1"/>
        <v>0.10654564638349173</v>
      </c>
      <c r="N54" s="20">
        <f t="shared" si="1"/>
        <v>4.7928550198630404E-2</v>
      </c>
      <c r="O54" s="20">
        <f t="shared" si="1"/>
        <v>0.15515956914324014</v>
      </c>
      <c r="P54" s="20">
        <f t="shared" si="2"/>
        <v>5.986392091660564E-2</v>
      </c>
      <c r="Q54" s="20">
        <f t="shared" si="2"/>
        <v>-7.1178894471424226E-3</v>
      </c>
      <c r="R54" s="20">
        <f t="shared" si="2"/>
        <v>0.11722988202163576</v>
      </c>
      <c r="S54" s="20">
        <f t="shared" si="2"/>
        <v>0.11383094419955331</v>
      </c>
    </row>
    <row r="55" spans="2:19">
      <c r="B55" s="9">
        <v>40877</v>
      </c>
      <c r="C55" s="11">
        <f>'R'!I56/'R'!B56</f>
        <v>6992.163491087892</v>
      </c>
      <c r="D55" s="11">
        <f>'R'!J56/'R'!C56</f>
        <v>4444.6416315325032</v>
      </c>
      <c r="E55" s="11">
        <f>'R'!K56/'R'!D56</f>
        <v>82.556261271857593</v>
      </c>
      <c r="F55" s="11">
        <f>'R'!L56/'R'!E56</f>
        <v>1206.6859265373505</v>
      </c>
      <c r="G55" s="11">
        <f>'R'!M56/'R'!F56</f>
        <v>49.419033000767456</v>
      </c>
      <c r="H55" s="11">
        <f>'R'!N56/'R'!G56</f>
        <v>4.9065480794019072</v>
      </c>
      <c r="I55" s="11">
        <f>'R'!O56/'R'!H56</f>
        <v>45996.811685252076</v>
      </c>
      <c r="J55" s="11">
        <f>'R'!P56</f>
        <v>3831.6</v>
      </c>
      <c r="L55" s="20">
        <f t="shared" si="1"/>
        <v>-6.9979764246020926E-2</v>
      </c>
      <c r="M55" s="20">
        <f t="shared" si="1"/>
        <v>-2.8805687474433905E-2</v>
      </c>
      <c r="N55" s="20">
        <f t="shared" si="1"/>
        <v>-5.787865043679008E-2</v>
      </c>
      <c r="O55" s="20">
        <f t="shared" si="1"/>
        <v>-4.7596288184090341E-2</v>
      </c>
      <c r="P55" s="20">
        <f t="shared" si="2"/>
        <v>-0.14537431737682738</v>
      </c>
      <c r="Q55" s="20">
        <f t="shared" si="2"/>
        <v>-3.9774218139688622E-2</v>
      </c>
      <c r="R55" s="20">
        <f t="shared" si="2"/>
        <v>-3.7270396571487341E-2</v>
      </c>
      <c r="S55" s="20">
        <f t="shared" si="2"/>
        <v>-5.004064016702725E-3</v>
      </c>
    </row>
    <row r="56" spans="2:19">
      <c r="B56" s="9">
        <v>40907</v>
      </c>
      <c r="C56" s="11">
        <f>'R'!I57/'R'!B57</f>
        <v>6905.7713992824192</v>
      </c>
      <c r="D56" s="11">
        <f>'R'!J57/'R'!C57</f>
        <v>4384.8446105428802</v>
      </c>
      <c r="E56" s="11">
        <f>'R'!K57/'R'!D57</f>
        <v>79.824909833330693</v>
      </c>
      <c r="F56" s="11">
        <f>'R'!L57/'R'!E57</f>
        <v>1134.213319182807</v>
      </c>
      <c r="G56" s="11">
        <f>'R'!M57/'R'!F57</f>
        <v>46.105074514242602</v>
      </c>
      <c r="H56" s="11">
        <f>'R'!N57/'R'!G57</f>
        <v>4.9663548973759415</v>
      </c>
      <c r="I56" s="11">
        <f>'R'!O57/'R'!H57</f>
        <v>45875.745804847735</v>
      </c>
      <c r="J56" s="11">
        <f>'R'!P57</f>
        <v>3860.54</v>
      </c>
      <c r="L56" s="20">
        <f t="shared" si="1"/>
        <v>-1.2355559465333843E-2</v>
      </c>
      <c r="M56" s="20">
        <f t="shared" si="1"/>
        <v>-1.3453732819625586E-2</v>
      </c>
      <c r="N56" s="20">
        <f t="shared" si="1"/>
        <v>-3.3084727874637676E-2</v>
      </c>
      <c r="O56" s="20">
        <f t="shared" si="1"/>
        <v>-6.005921322253871E-2</v>
      </c>
      <c r="P56" s="20">
        <f t="shared" si="2"/>
        <v>-6.7058343421519173E-2</v>
      </c>
      <c r="Q56" s="20">
        <f t="shared" si="2"/>
        <v>1.218918412826886E-2</v>
      </c>
      <c r="R56" s="20">
        <f t="shared" si="2"/>
        <v>-2.6320493957879831E-3</v>
      </c>
      <c r="S56" s="20">
        <f t="shared" si="2"/>
        <v>7.5529804781293564E-3</v>
      </c>
    </row>
    <row r="57" spans="2:19">
      <c r="B57" s="9">
        <v>40939</v>
      </c>
      <c r="C57" s="11">
        <f>'R'!I58/'R'!B58</f>
        <v>7533.8172954641796</v>
      </c>
      <c r="D57" s="11">
        <f>'R'!J58/'R'!C58</f>
        <v>4625.8606965174131</v>
      </c>
      <c r="E57" s="11">
        <f>'R'!K58/'R'!D58</f>
        <v>83.023145212428673</v>
      </c>
      <c r="F57" s="11">
        <f>'R'!L58/'R'!E58</f>
        <v>1252.5026695141485</v>
      </c>
      <c r="G57" s="11">
        <f>'R'!M58/'R'!F58</f>
        <v>55.773112636253536</v>
      </c>
      <c r="H57" s="11">
        <f>'R'!N58/'R'!G58</f>
        <v>5.1697668325910398</v>
      </c>
      <c r="I57" s="11">
        <f>'R'!O58/'R'!H58</f>
        <v>48089.114681789542</v>
      </c>
      <c r="J57" s="11">
        <f>'R'!P58</f>
        <v>4055.59</v>
      </c>
      <c r="L57" s="20">
        <f t="shared" si="1"/>
        <v>9.094507475979019E-2</v>
      </c>
      <c r="M57" s="20">
        <f t="shared" si="1"/>
        <v>5.4965707426674948E-2</v>
      </c>
      <c r="N57" s="20">
        <f t="shared" si="1"/>
        <v>4.0065630963764143E-2</v>
      </c>
      <c r="O57" s="20">
        <f t="shared" si="1"/>
        <v>0.10429197782350874</v>
      </c>
      <c r="P57" s="20">
        <f t="shared" si="2"/>
        <v>0.2096957487624127</v>
      </c>
      <c r="Q57" s="20">
        <f t="shared" si="2"/>
        <v>4.0957994226826999E-2</v>
      </c>
      <c r="R57" s="20">
        <f t="shared" si="2"/>
        <v>4.8247038562758693E-2</v>
      </c>
      <c r="S57" s="20">
        <f t="shared" si="2"/>
        <v>5.0524019955757504E-2</v>
      </c>
    </row>
    <row r="58" spans="2:19">
      <c r="B58" s="9">
        <v>40968</v>
      </c>
      <c r="C58" s="11">
        <f>'R'!I59/'R'!B59</f>
        <v>7764.8669037611817</v>
      </c>
      <c r="D58" s="11">
        <f>'R'!J59/'R'!C59</f>
        <v>4801.7940401378464</v>
      </c>
      <c r="E58" s="11">
        <f>'R'!K59/'R'!D59</f>
        <v>88.146500357511727</v>
      </c>
      <c r="F58" s="11">
        <f>'R'!L59/'R'!E59</f>
        <v>1356.4510620859232</v>
      </c>
      <c r="G58" s="11">
        <f>'R'!M59/'R'!F59</f>
        <v>59.002653602776071</v>
      </c>
      <c r="H58" s="11">
        <f>'R'!N59/'R'!G59</f>
        <v>5.3744759556103583</v>
      </c>
      <c r="I58" s="11">
        <f>'R'!O59/'R'!H59</f>
        <v>50725.586217897588</v>
      </c>
      <c r="J58" s="11">
        <f>'R'!P59</f>
        <v>4231.3999999999996</v>
      </c>
      <c r="L58" s="20">
        <f t="shared" si="1"/>
        <v>3.0668331768027857E-2</v>
      </c>
      <c r="M58" s="20">
        <f t="shared" si="1"/>
        <v>3.8032564135120905E-2</v>
      </c>
      <c r="N58" s="20">
        <f t="shared" si="1"/>
        <v>6.1709962107242333E-2</v>
      </c>
      <c r="O58" s="20">
        <f t="shared" si="1"/>
        <v>8.2992551714158758E-2</v>
      </c>
      <c r="P58" s="20">
        <f t="shared" si="2"/>
        <v>5.7904979906451715E-2</v>
      </c>
      <c r="Q58" s="20">
        <f t="shared" si="2"/>
        <v>3.959736089620125E-2</v>
      </c>
      <c r="R58" s="20">
        <f t="shared" si="2"/>
        <v>5.4824705207277002E-2</v>
      </c>
      <c r="S58" s="20">
        <f t="shared" si="2"/>
        <v>4.3350042780458509E-2</v>
      </c>
    </row>
    <row r="59" spans="2:19">
      <c r="B59" s="9">
        <v>40998</v>
      </c>
      <c r="C59" s="11">
        <f>'R'!I60/'R'!B60</f>
        <v>7561.2378187849881</v>
      </c>
      <c r="D59" s="11">
        <f>'R'!J60/'R'!C60</f>
        <v>4662.8328328328325</v>
      </c>
      <c r="E59" s="11">
        <f>'R'!K60/'R'!D60</f>
        <v>82.504168320762204</v>
      </c>
      <c r="F59" s="11">
        <f>'R'!L60/'R'!E60</f>
        <v>1372.3070629942731</v>
      </c>
      <c r="G59" s="11">
        <f>'R'!M60/'R'!F60</f>
        <v>55.534486146590687</v>
      </c>
      <c r="H59" s="11">
        <f>'R'!N60/'R'!G60</f>
        <v>5.4290741414876837</v>
      </c>
      <c r="I59" s="11">
        <f>'R'!O60/'R'!H60</f>
        <v>50159.159207161123</v>
      </c>
      <c r="J59" s="11">
        <f>'R'!P60</f>
        <v>4357.38</v>
      </c>
      <c r="L59" s="20">
        <f t="shared" si="1"/>
        <v>-2.6224414082044234E-2</v>
      </c>
      <c r="M59" s="20">
        <f t="shared" si="1"/>
        <v>-2.8939435165991512E-2</v>
      </c>
      <c r="N59" s="20">
        <f t="shared" si="1"/>
        <v>-6.4010845738230016E-2</v>
      </c>
      <c r="O59" s="20">
        <f t="shared" si="1"/>
        <v>1.1689327651796644E-2</v>
      </c>
      <c r="P59" s="20">
        <f t="shared" si="2"/>
        <v>-5.8779855555889937E-2</v>
      </c>
      <c r="Q59" s="20">
        <f t="shared" si="2"/>
        <v>1.0158792471725686E-2</v>
      </c>
      <c r="R59" s="20">
        <f t="shared" si="2"/>
        <v>-1.1166495115567776E-2</v>
      </c>
      <c r="S59" s="20">
        <f t="shared" si="2"/>
        <v>2.9772652077326711E-2</v>
      </c>
    </row>
    <row r="60" spans="2:19">
      <c r="B60" s="9">
        <v>41029</v>
      </c>
      <c r="C60" s="11">
        <f>'R'!I61/'R'!B61</f>
        <v>7723.0272746200289</v>
      </c>
      <c r="D60" s="11">
        <f>'R'!J61/'R'!C61</f>
        <v>4688.0133522152537</v>
      </c>
      <c r="E60" s="11">
        <f>'R'!K61/'R'!D61</f>
        <v>87.367415193502154</v>
      </c>
      <c r="F60" s="11">
        <f>'R'!L61/'R'!E61</f>
        <v>1332.7516233766235</v>
      </c>
      <c r="G60" s="11">
        <f>'R'!M61/'R'!F61</f>
        <v>53.20683760683761</v>
      </c>
      <c r="H60" s="11">
        <f>'R'!N61/'R'!G61</f>
        <v>5.3094850269389795</v>
      </c>
      <c r="I60" s="11">
        <f>'R'!O61/'R'!H61</f>
        <v>50796.738601330522</v>
      </c>
      <c r="J60" s="11">
        <f>'R'!P61</f>
        <v>4333.38</v>
      </c>
      <c r="L60" s="20">
        <f t="shared" si="1"/>
        <v>2.1397218248194072E-2</v>
      </c>
      <c r="M60" s="20">
        <f t="shared" si="1"/>
        <v>5.4002620907005472E-3</v>
      </c>
      <c r="N60" s="20">
        <f t="shared" si="1"/>
        <v>5.8945468716592231E-2</v>
      </c>
      <c r="O60" s="20">
        <f t="shared" si="1"/>
        <v>-2.8824044329658016E-2</v>
      </c>
      <c r="P60" s="20">
        <f t="shared" si="2"/>
        <v>-4.1913569409986806E-2</v>
      </c>
      <c r="Q60" s="20">
        <f t="shared" si="2"/>
        <v>-2.2027533872641891E-2</v>
      </c>
      <c r="R60" s="20">
        <f t="shared" si="2"/>
        <v>1.2711126028571273E-2</v>
      </c>
      <c r="S60" s="20">
        <f t="shared" si="2"/>
        <v>-5.5078969472480699E-3</v>
      </c>
    </row>
    <row r="61" spans="2:19">
      <c r="B61" s="9">
        <v>41060</v>
      </c>
      <c r="C61" s="11">
        <f>'R'!I62/'R'!B62</f>
        <v>6700.8739561079819</v>
      </c>
      <c r="D61" s="11">
        <f>'R'!J62/'R'!C62</f>
        <v>4197.78722581892</v>
      </c>
      <c r="E61" s="11">
        <f>'R'!K62/'R'!D62</f>
        <v>85.723258589284583</v>
      </c>
      <c r="F61" s="11">
        <f>'R'!L62/'R'!E62</f>
        <v>1147.1711233327012</v>
      </c>
      <c r="G61" s="11">
        <f>'R'!M62/'R'!F62</f>
        <v>46.770485987938983</v>
      </c>
      <c r="H61" s="11">
        <f>'R'!N62/'R'!G62</f>
        <v>4.8755907523310764</v>
      </c>
      <c r="I61" s="11">
        <f>'R'!O62/'R'!H62</f>
        <v>44634.84825142505</v>
      </c>
      <c r="J61" s="11">
        <f>'R'!P62</f>
        <v>4059.64</v>
      </c>
      <c r="L61" s="20">
        <f t="shared" si="1"/>
        <v>-0.13235138012151282</v>
      </c>
      <c r="M61" s="20">
        <f t="shared" si="1"/>
        <v>-0.10457012161978685</v>
      </c>
      <c r="N61" s="20">
        <f t="shared" si="1"/>
        <v>-1.8818876586609301E-2</v>
      </c>
      <c r="O61" s="20">
        <f t="shared" si="1"/>
        <v>-0.13924612567624606</v>
      </c>
      <c r="P61" s="20">
        <f t="shared" si="2"/>
        <v>-0.1209685053349514</v>
      </c>
      <c r="Q61" s="20">
        <f t="shared" si="2"/>
        <v>-8.1720594823496806E-2</v>
      </c>
      <c r="R61" s="20">
        <f t="shared" si="2"/>
        <v>-0.12130484199519209</v>
      </c>
      <c r="S61" s="20">
        <f t="shared" si="2"/>
        <v>-6.3170088937503754E-2</v>
      </c>
    </row>
    <row r="62" spans="2:19">
      <c r="B62" s="9">
        <v>41089</v>
      </c>
      <c r="C62" s="11">
        <f>'R'!I63/'R'!B63</f>
        <v>7120.3705599344867</v>
      </c>
      <c r="D62" s="11">
        <f>'R'!J63/'R'!C63</f>
        <v>4314.0431795878321</v>
      </c>
      <c r="E62" s="11">
        <f>'R'!K63/'R'!D63</f>
        <v>81.241932945065329</v>
      </c>
      <c r="F62" s="11">
        <f>'R'!L63/'R'!E63</f>
        <v>1190.4074098063345</v>
      </c>
      <c r="G62" s="11">
        <f>'R'!M63/'R'!F63</f>
        <v>50.355947453662054</v>
      </c>
      <c r="H62" s="11">
        <f>'R'!N63/'R'!G63</f>
        <v>5.1145219897255982</v>
      </c>
      <c r="I62" s="11">
        <f>'R'!O63/'R'!H63</f>
        <v>47562.886274509809</v>
      </c>
      <c r="J62" s="11">
        <f>'R'!P63</f>
        <v>4214.55</v>
      </c>
      <c r="L62" s="20">
        <f t="shared" si="1"/>
        <v>6.2603267360987314E-2</v>
      </c>
      <c r="M62" s="20">
        <f t="shared" si="1"/>
        <v>2.7694579909593342E-2</v>
      </c>
      <c r="N62" s="20">
        <f t="shared" si="1"/>
        <v>-5.2276660009975662E-2</v>
      </c>
      <c r="O62" s="20">
        <f t="shared" si="1"/>
        <v>3.7689482932612206E-2</v>
      </c>
      <c r="P62" s="20">
        <f t="shared" si="2"/>
        <v>7.6660769927592298E-2</v>
      </c>
      <c r="Q62" s="20">
        <f t="shared" si="2"/>
        <v>4.9005597379206955E-2</v>
      </c>
      <c r="R62" s="20">
        <f t="shared" si="2"/>
        <v>6.5599820270281217E-2</v>
      </c>
      <c r="S62" s="20">
        <f t="shared" si="2"/>
        <v>3.8158555931067761E-2</v>
      </c>
    </row>
    <row r="63" spans="2:19">
      <c r="B63" s="9">
        <v>41121</v>
      </c>
      <c r="C63" s="11">
        <f>'R'!I64/'R'!B64</f>
        <v>7643.6868686868693</v>
      </c>
      <c r="D63" s="11">
        <f>'R'!J64/'R'!C64</f>
        <v>4417.365688036748</v>
      </c>
      <c r="E63" s="11">
        <f>'R'!K64/'R'!D64</f>
        <v>77.288162238641732</v>
      </c>
      <c r="F63" s="11">
        <f>'R'!L64/'R'!E64</f>
        <v>1217.5229819921924</v>
      </c>
      <c r="G63" s="11">
        <f>'R'!M64/'R'!F64</f>
        <v>49.809900990099017</v>
      </c>
      <c r="H63" s="11">
        <f>'R'!N64/'R'!G64</f>
        <v>5.0320102432778491</v>
      </c>
      <c r="I63" s="11">
        <f>'R'!O64/'R'!H64</f>
        <v>48311.858823529416</v>
      </c>
      <c r="J63" s="11">
        <f>'R'!P64</f>
        <v>4268.9799999999996</v>
      </c>
      <c r="L63" s="20">
        <f t="shared" si="1"/>
        <v>7.3495656489709127E-2</v>
      </c>
      <c r="M63" s="20">
        <f t="shared" si="1"/>
        <v>2.3950272203531187E-2</v>
      </c>
      <c r="N63" s="20">
        <f t="shared" si="1"/>
        <v>-4.8666625264776497E-2</v>
      </c>
      <c r="O63" s="20">
        <f t="shared" si="1"/>
        <v>2.277839667536119E-2</v>
      </c>
      <c r="P63" s="20">
        <f t="shared" si="2"/>
        <v>-1.0843733286232227E-2</v>
      </c>
      <c r="Q63" s="20">
        <f t="shared" si="2"/>
        <v>-1.6132836385004179E-2</v>
      </c>
      <c r="R63" s="20">
        <f t="shared" si="2"/>
        <v>1.5746995350469417E-2</v>
      </c>
      <c r="S63" s="20">
        <f t="shared" si="2"/>
        <v>1.2914783310199018E-2</v>
      </c>
    </row>
    <row r="64" spans="2:19">
      <c r="B64" s="9">
        <v>41152</v>
      </c>
      <c r="C64" s="11">
        <f>'R'!I65/'R'!B65</f>
        <v>7609.8170920739904</v>
      </c>
      <c r="D64" s="11">
        <f>'R'!J65/'R'!C65</f>
        <v>4601.1559521395257</v>
      </c>
      <c r="E64" s="11">
        <f>'R'!K65/'R'!D65</f>
        <v>74.569970386239049</v>
      </c>
      <c r="F64" s="11">
        <f>'R'!L65/'R'!E65</f>
        <v>1274.636655948553</v>
      </c>
      <c r="G64" s="11">
        <f>'R'!M65/'R'!F65</f>
        <v>49.874279538904894</v>
      </c>
      <c r="H64" s="11">
        <f>'R'!N65/'R'!G65</f>
        <v>5.0130268199233718</v>
      </c>
      <c r="I64" s="11">
        <f>'R'!O65/'R'!H65</f>
        <v>49847.335025380715</v>
      </c>
      <c r="J64" s="11">
        <f>'R'!P65</f>
        <v>4369.05</v>
      </c>
      <c r="L64" s="20">
        <f t="shared" si="1"/>
        <v>-4.4310785089365368E-3</v>
      </c>
      <c r="M64" s="20">
        <f t="shared" si="1"/>
        <v>4.1606304997687804E-2</v>
      </c>
      <c r="N64" s="20">
        <f t="shared" si="1"/>
        <v>-3.5169575439117806E-2</v>
      </c>
      <c r="O64" s="20">
        <f t="shared" si="1"/>
        <v>4.6909729673362932E-2</v>
      </c>
      <c r="P64" s="20">
        <f t="shared" si="2"/>
        <v>1.2924849784117232E-3</v>
      </c>
      <c r="Q64" s="20">
        <f t="shared" si="2"/>
        <v>-3.7725327327854385E-3</v>
      </c>
      <c r="R64" s="20">
        <f t="shared" si="2"/>
        <v>3.1782594154780686E-2</v>
      </c>
      <c r="S64" s="20">
        <f t="shared" si="2"/>
        <v>2.3441196726150082E-2</v>
      </c>
    </row>
    <row r="65" spans="2:19">
      <c r="B65" s="9">
        <v>41180</v>
      </c>
      <c r="C65" s="11">
        <f>'R'!I66/'R'!B66</f>
        <v>7785.8196551007686</v>
      </c>
      <c r="D65" s="11">
        <f>'R'!J66/'R'!C66</f>
        <v>4759.286367795059</v>
      </c>
      <c r="E65" s="11">
        <f>'R'!K66/'R'!D66</f>
        <v>77.346932281059068</v>
      </c>
      <c r="F65" s="11">
        <f>'R'!L66/'R'!E66</f>
        <v>1345.8752382830473</v>
      </c>
      <c r="G65" s="11">
        <f>'R'!M66/'R'!F66</f>
        <v>56.482804232804234</v>
      </c>
      <c r="H65" s="11">
        <f>'R'!N66/'R'!G66</f>
        <v>5.0858572895277208</v>
      </c>
      <c r="I65" s="11">
        <f>'R'!O66/'R'!H66</f>
        <v>51401.080819487011</v>
      </c>
      <c r="J65" s="11">
        <f>'R'!P66</f>
        <v>4479.05</v>
      </c>
      <c r="L65" s="20">
        <f t="shared" si="1"/>
        <v>2.3128356555388585E-2</v>
      </c>
      <c r="M65" s="20">
        <f t="shared" si="1"/>
        <v>3.4367540961528054E-2</v>
      </c>
      <c r="N65" s="20">
        <f t="shared" si="1"/>
        <v>3.7239680804975528E-2</v>
      </c>
      <c r="O65" s="20">
        <f t="shared" si="1"/>
        <v>5.5889325010412882E-2</v>
      </c>
      <c r="P65" s="20">
        <f t="shared" si="2"/>
        <v>0.13250366230843102</v>
      </c>
      <c r="Q65" s="20">
        <f t="shared" si="2"/>
        <v>1.4528242560940985E-2</v>
      </c>
      <c r="R65" s="20">
        <f t="shared" si="2"/>
        <v>3.1170087494450271E-2</v>
      </c>
      <c r="S65" s="20">
        <f t="shared" si="2"/>
        <v>2.5177097996131881E-2</v>
      </c>
    </row>
    <row r="66" spans="2:19">
      <c r="B66" s="9">
        <v>41213</v>
      </c>
      <c r="C66" s="11">
        <f>'R'!I67/'R'!B67</f>
        <v>8049.7251892564555</v>
      </c>
      <c r="D66" s="11">
        <f>'R'!J67/'R'!C67</f>
        <v>4742.105263157895</v>
      </c>
      <c r="E66" s="11">
        <f>'R'!K67/'R'!D67</f>
        <v>77.254216635669863</v>
      </c>
      <c r="F66" s="11">
        <f>'R'!L67/'R'!E67</f>
        <v>1380.6148138333112</v>
      </c>
      <c r="G66" s="11">
        <f>'R'!M67/'R'!F67</f>
        <v>54.725278810408923</v>
      </c>
      <c r="H66" s="11">
        <f>'R'!N67/'R'!G67</f>
        <v>4.9956217162872161</v>
      </c>
      <c r="I66" s="11">
        <f>'R'!O67/'R'!H67</f>
        <v>52019.26856774609</v>
      </c>
      <c r="J66" s="11">
        <f>'R'!P67</f>
        <v>4408.42</v>
      </c>
      <c r="L66" s="20">
        <f t="shared" si="1"/>
        <v>3.3895664919851187E-2</v>
      </c>
      <c r="M66" s="20">
        <f t="shared" si="1"/>
        <v>-3.6100169877198995E-3</v>
      </c>
      <c r="N66" s="20">
        <f t="shared" si="1"/>
        <v>-1.198698418345856E-3</v>
      </c>
      <c r="O66" s="20">
        <f t="shared" si="1"/>
        <v>2.5811884015773723E-2</v>
      </c>
      <c r="P66" s="20">
        <f t="shared" si="2"/>
        <v>-3.111611482941512E-2</v>
      </c>
      <c r="Q66" s="20">
        <f t="shared" si="2"/>
        <v>-1.7742450899341677E-2</v>
      </c>
      <c r="R66" s="20">
        <f t="shared" si="2"/>
        <v>1.2026746099562891E-2</v>
      </c>
      <c r="S66" s="20">
        <f t="shared" si="2"/>
        <v>-1.5768968866165856E-2</v>
      </c>
    </row>
    <row r="67" spans="2:19">
      <c r="B67" s="9">
        <v>41243</v>
      </c>
      <c r="C67" s="11">
        <f>'R'!I68/'R'!B68</f>
        <v>8108.7183230785276</v>
      </c>
      <c r="D67" s="11">
        <f>'R'!J68/'R'!C68</f>
        <v>4723.3309837881379</v>
      </c>
      <c r="E67" s="11">
        <f>'R'!K68/'R'!D68</f>
        <v>74.125110415161018</v>
      </c>
      <c r="F67" s="11">
        <f>'R'!L68/'R'!E68</f>
        <v>1421.2598948978912</v>
      </c>
      <c r="G67" s="11">
        <f>'R'!M68/'R'!F68</f>
        <v>56.507371913011433</v>
      </c>
      <c r="H67" s="11">
        <f>'R'!N68/'R'!G68</f>
        <v>5.0903804216137631</v>
      </c>
      <c r="I67" s="11">
        <f>'R'!O68/'R'!H68</f>
        <v>52685.46241384837</v>
      </c>
      <c r="J67" s="11">
        <f>'R'!P68</f>
        <v>4436.3999999999996</v>
      </c>
      <c r="L67" s="20">
        <f t="shared" si="1"/>
        <v>7.3285897884820539E-3</v>
      </c>
      <c r="M67" s="20">
        <f t="shared" si="1"/>
        <v>-3.9590600224792549E-3</v>
      </c>
      <c r="N67" s="20">
        <f t="shared" si="1"/>
        <v>-4.050401850899199E-2</v>
      </c>
      <c r="O67" s="20">
        <f t="shared" si="1"/>
        <v>2.9439841335417771E-2</v>
      </c>
      <c r="P67" s="20">
        <f t="shared" si="2"/>
        <v>3.256434944400044E-2</v>
      </c>
      <c r="Q67" s="20">
        <f t="shared" si="2"/>
        <v>1.8968350829608571E-2</v>
      </c>
      <c r="R67" s="20">
        <f t="shared" si="2"/>
        <v>1.2806674612017677E-2</v>
      </c>
      <c r="S67" s="20">
        <f t="shared" si="2"/>
        <v>6.3469451640270069E-3</v>
      </c>
    </row>
    <row r="68" spans="2:19">
      <c r="B68" s="9">
        <v>41274</v>
      </c>
      <c r="C68" s="11">
        <f>'R'!I69/'R'!B69</f>
        <v>8372.7187694865916</v>
      </c>
      <c r="D68" s="11">
        <f>'R'!J69/'R'!C69</f>
        <v>4805.0010042177137</v>
      </c>
      <c r="E68" s="11">
        <f>'R'!K69/'R'!D69</f>
        <v>85.221746039389416</v>
      </c>
      <c r="F68" s="11">
        <f>'R'!L69/'R'!E69</f>
        <v>1478.581541158228</v>
      </c>
      <c r="G68" s="11">
        <f>'R'!M69/'R'!F69</f>
        <v>56.853627415238783</v>
      </c>
      <c r="H68" s="11">
        <f>'R'!N69/'R'!G69</f>
        <v>5.299399815327793</v>
      </c>
      <c r="I68" s="11">
        <f>'R'!O69/'R'!H69</f>
        <v>54212.815091884855</v>
      </c>
      <c r="J68" s="11">
        <f>'R'!P69</f>
        <v>4475.07</v>
      </c>
      <c r="L68" s="20">
        <f t="shared" si="1"/>
        <v>3.2557604776661586E-2</v>
      </c>
      <c r="M68" s="20">
        <f t="shared" si="1"/>
        <v>1.7290768042699467E-2</v>
      </c>
      <c r="N68" s="20">
        <f t="shared" si="1"/>
        <v>0.1497014380427657</v>
      </c>
      <c r="O68" s="20">
        <f t="shared" si="1"/>
        <v>4.0331572336708366E-2</v>
      </c>
      <c r="P68" s="20">
        <f t="shared" si="2"/>
        <v>6.1276164596786309E-3</v>
      </c>
      <c r="Q68" s="20">
        <f t="shared" si="2"/>
        <v>4.1061644985615153E-2</v>
      </c>
      <c r="R68" s="20">
        <f t="shared" si="2"/>
        <v>2.899002130870576E-2</v>
      </c>
      <c r="S68" s="20">
        <f t="shared" si="2"/>
        <v>8.7165269137139401E-3</v>
      </c>
    </row>
    <row r="69" spans="2:19">
      <c r="B69" s="9">
        <v>41305</v>
      </c>
      <c r="C69" s="11">
        <f>'R'!I70/'R'!B70</f>
        <v>8863.4011476264986</v>
      </c>
      <c r="D69" s="11">
        <f>'R'!J70/'R'!C70</f>
        <v>4909.1873498799041</v>
      </c>
      <c r="E69" s="11">
        <f>'R'!K70/'R'!D70</f>
        <v>89.806387289743668</v>
      </c>
      <c r="F69" s="11">
        <f>'R'!L70/'R'!E70</f>
        <v>1569.7874704820113</v>
      </c>
      <c r="G69" s="11">
        <f>'R'!M70/'R'!F70</f>
        <v>59.687921980495119</v>
      </c>
      <c r="H69" s="11">
        <f>'R'!N70/'R'!G70</f>
        <v>5.5188431200701134</v>
      </c>
      <c r="I69" s="11">
        <f>'R'!O70/'R'!H70</f>
        <v>56283.161566513394</v>
      </c>
      <c r="J69" s="11">
        <f>'R'!P70</f>
        <v>4733.63</v>
      </c>
      <c r="L69" s="20">
        <f t="shared" si="1"/>
        <v>5.8604903813100906E-2</v>
      </c>
      <c r="M69" s="20">
        <f t="shared" si="1"/>
        <v>2.1682897791434064E-2</v>
      </c>
      <c r="N69" s="20">
        <f t="shared" si="1"/>
        <v>5.3796612524639409E-2</v>
      </c>
      <c r="O69" s="20">
        <f t="shared" ref="O69" si="5">F69/F68-1</f>
        <v>6.1684747702408282E-2</v>
      </c>
      <c r="P69" s="20">
        <f t="shared" si="2"/>
        <v>4.9852484249697016E-2</v>
      </c>
      <c r="Q69" s="20">
        <f t="shared" si="2"/>
        <v>4.1409086385143068E-2</v>
      </c>
      <c r="R69" s="20">
        <f t="shared" si="2"/>
        <v>3.8189244943645173E-2</v>
      </c>
      <c r="S69" s="20">
        <f t="shared" ref="S69" si="6">J69/J68-1</f>
        <v>5.7777867161854513E-2</v>
      </c>
    </row>
    <row r="70" spans="2:19">
      <c r="B70" s="9">
        <v>41333</v>
      </c>
      <c r="C70" s="11">
        <f>'R'!I71/'R'!B71</f>
        <v>9138.8325652841777</v>
      </c>
      <c r="D70" s="11">
        <f>'R'!J71/'R'!C71</f>
        <v>4834.8823643787673</v>
      </c>
      <c r="E70" s="11">
        <f>'R'!K71/'R'!D71</f>
        <v>89.073023323099662</v>
      </c>
      <c r="F70" s="11">
        <f>'R'!L71/'R'!E71</f>
        <v>1517.5939547947037</v>
      </c>
      <c r="G70" s="11">
        <f>'R'!M71/'R'!F71</f>
        <v>54.780945374287292</v>
      </c>
      <c r="H70" s="11">
        <f>'R'!N71/'R'!G71</f>
        <v>5.6833044608055436</v>
      </c>
      <c r="I70" s="11">
        <f>'R'!O71/'R'!H71</f>
        <v>55044.925554542693</v>
      </c>
      <c r="J70" s="11">
        <f>'R'!P71</f>
        <v>4789.3599999999997</v>
      </c>
      <c r="L70" s="20">
        <f t="shared" ref="L70:S76" si="7">C70/C69-1</f>
        <v>3.1075138433899641E-2</v>
      </c>
      <c r="M70" s="20">
        <f t="shared" si="7"/>
        <v>-1.5135903400173678E-2</v>
      </c>
      <c r="N70" s="20">
        <f t="shared" si="7"/>
        <v>-8.1660557648082222E-3</v>
      </c>
      <c r="O70" s="20">
        <f t="shared" si="7"/>
        <v>-3.324877836569895E-2</v>
      </c>
      <c r="P70" s="20">
        <f t="shared" si="7"/>
        <v>-8.2210545172126004E-2</v>
      </c>
      <c r="Q70" s="20">
        <f t="shared" si="7"/>
        <v>2.979996661571005E-2</v>
      </c>
      <c r="R70" s="20">
        <f t="shared" si="7"/>
        <v>-2.2000114732492415E-2</v>
      </c>
      <c r="S70" s="20">
        <f t="shared" si="7"/>
        <v>1.1773205763863981E-2</v>
      </c>
    </row>
    <row r="71" spans="2:19">
      <c r="B71" s="9">
        <v>41362</v>
      </c>
      <c r="C71" s="11">
        <f>'R'!I72/'R'!B72</f>
        <v>9066.0247736025813</v>
      </c>
      <c r="D71" s="11">
        <f>'R'!J72/'R'!C72</f>
        <v>4876.37114212699</v>
      </c>
      <c r="E71" s="11">
        <f>'R'!K72/'R'!D72</f>
        <v>84.335351323500987</v>
      </c>
      <c r="F71" s="11">
        <f>'R'!L72/'R'!E72</f>
        <v>1493.3556123451938</v>
      </c>
      <c r="G71" s="11">
        <f>'R'!M72/'R'!F72</f>
        <v>53.654988994864269</v>
      </c>
      <c r="H71" s="11">
        <f>'R'!N72/'R'!G72</f>
        <v>5.9489167374681395</v>
      </c>
      <c r="I71" s="11">
        <f>'R'!O72/'R'!H72</f>
        <v>55413.324217563051</v>
      </c>
      <c r="J71" s="11">
        <f>'R'!P72</f>
        <v>4973.54</v>
      </c>
      <c r="L71" s="20">
        <f t="shared" si="7"/>
        <v>-7.9668591323329707E-3</v>
      </c>
      <c r="M71" s="20">
        <f t="shared" si="7"/>
        <v>8.5811348904563101E-3</v>
      </c>
      <c r="N71" s="20">
        <f t="shared" si="7"/>
        <v>-5.3188629091587503E-2</v>
      </c>
      <c r="O71" s="20">
        <f t="shared" si="7"/>
        <v>-1.5971559700097004E-2</v>
      </c>
      <c r="P71" s="20">
        <f t="shared" si="7"/>
        <v>-2.0553796064124108E-2</v>
      </c>
      <c r="Q71" s="20">
        <f t="shared" si="7"/>
        <v>4.6735535372839809E-2</v>
      </c>
      <c r="R71" s="20">
        <f t="shared" si="7"/>
        <v>6.6926907305073779E-3</v>
      </c>
      <c r="S71" s="20">
        <f t="shared" si="7"/>
        <v>3.8456077638765906E-2</v>
      </c>
    </row>
    <row r="72" spans="2:19">
      <c r="B72" s="9">
        <v>41394</v>
      </c>
      <c r="C72" s="11">
        <f>'R'!I73/'R'!B73</f>
        <v>9476.1020641012346</v>
      </c>
      <c r="D72" s="11">
        <f>'R'!J73/'R'!C73</f>
        <v>4836.1695790309759</v>
      </c>
      <c r="E72" s="11">
        <f>'R'!K73/'R'!D73</f>
        <v>83.288724512141727</v>
      </c>
      <c r="F72" s="11">
        <f>'R'!L73/'R'!E73</f>
        <v>1538.7800444354677</v>
      </c>
      <c r="G72" s="11">
        <f>'R'!M73/'R'!F73</f>
        <v>56.876117734724296</v>
      </c>
      <c r="H72" s="11">
        <f>'R'!N73/'R'!G73</f>
        <v>6.4753896636587367</v>
      </c>
      <c r="I72" s="11">
        <f>'R'!O73/'R'!H73</f>
        <v>56918.616938616935</v>
      </c>
      <c r="J72" s="11">
        <f>'R'!P73</f>
        <v>5068.68</v>
      </c>
      <c r="L72" s="20">
        <f t="shared" si="7"/>
        <v>4.5232315236184872E-2</v>
      </c>
      <c r="M72" s="20">
        <f t="shared" si="7"/>
        <v>-8.2441557306236479E-3</v>
      </c>
      <c r="N72" s="20">
        <f t="shared" si="7"/>
        <v>-1.2410297638347667E-2</v>
      </c>
      <c r="O72" s="20">
        <f t="shared" si="7"/>
        <v>3.0417692688038622E-2</v>
      </c>
      <c r="P72" s="20">
        <f t="shared" si="7"/>
        <v>6.0034095620974615E-2</v>
      </c>
      <c r="Q72" s="20">
        <f t="shared" si="7"/>
        <v>8.8498956940295637E-2</v>
      </c>
      <c r="R72" s="20">
        <f t="shared" si="7"/>
        <v>2.7164815363608596E-2</v>
      </c>
      <c r="S72" s="20">
        <f t="shared" si="7"/>
        <v>1.9129231895189447E-2</v>
      </c>
    </row>
    <row r="73" spans="2:19">
      <c r="B73" s="9">
        <v>41425</v>
      </c>
      <c r="C73" s="11">
        <f>'R'!I74/'R'!B74</f>
        <v>8364.7194465795546</v>
      </c>
      <c r="D73" s="11">
        <f>'R'!J74/'R'!C74</f>
        <v>4798.1232465899193</v>
      </c>
      <c r="E73" s="11">
        <f>'R'!K74/'R'!D74</f>
        <v>88.545810238017594</v>
      </c>
      <c r="F73" s="11">
        <f>'R'!L74/'R'!E74</f>
        <v>1576.087389600903</v>
      </c>
      <c r="G73" s="11">
        <f>'R'!M74/'R'!F74</f>
        <v>54.43823008849558</v>
      </c>
      <c r="H73" s="11">
        <f>'R'!N74/'R'!G74</f>
        <v>6.1113755826638902</v>
      </c>
      <c r="I73" s="11">
        <f>'R'!O74/'R'!H74</f>
        <v>57077.038724373582</v>
      </c>
      <c r="J73" s="11">
        <f>'R'!P74</f>
        <v>5174.18</v>
      </c>
      <c r="L73" s="20">
        <f t="shared" si="7"/>
        <v>-0.11728267699141648</v>
      </c>
      <c r="M73" s="20">
        <f t="shared" si="7"/>
        <v>-7.8670385352119787E-3</v>
      </c>
      <c r="N73" s="20">
        <f t="shared" si="7"/>
        <v>6.3118816582543591E-2</v>
      </c>
      <c r="O73" s="20">
        <f t="shared" si="7"/>
        <v>2.4244754992986728E-2</v>
      </c>
      <c r="P73" s="20">
        <f t="shared" si="7"/>
        <v>-4.2863116248532673E-2</v>
      </c>
      <c r="Q73" s="20">
        <f t="shared" si="7"/>
        <v>-5.6215007884046098E-2</v>
      </c>
      <c r="R73" s="20">
        <f t="shared" si="7"/>
        <v>2.7833035002853279E-3</v>
      </c>
      <c r="S73" s="20">
        <f t="shared" si="7"/>
        <v>2.0814097555971189E-2</v>
      </c>
    </row>
    <row r="74" spans="2:19">
      <c r="B74" s="9">
        <v>41453</v>
      </c>
      <c r="C74" s="11">
        <f>'R'!I75/'R'!B75</f>
        <v>7795.9857025020628</v>
      </c>
      <c r="D74" s="11">
        <f>'R'!J75/'R'!C75</f>
        <v>4541.5866070579286</v>
      </c>
      <c r="E74" s="11">
        <f>'R'!K75/'R'!D75</f>
        <v>76.618763645843515</v>
      </c>
      <c r="F74" s="11">
        <f>'R'!L75/'R'!E75</f>
        <v>1517.2620235481941</v>
      </c>
      <c r="G74" s="11">
        <f>'R'!M75/'R'!F75</f>
        <v>49.657762096774192</v>
      </c>
      <c r="H74" s="11">
        <f>'R'!N75/'R'!G75</f>
        <v>6.2062292107650441</v>
      </c>
      <c r="I74" s="11">
        <f>'R'!O75/'R'!H75</f>
        <v>54152.501901140684</v>
      </c>
      <c r="J74" s="11">
        <f>'R'!P75</f>
        <v>5107.3999999999996</v>
      </c>
      <c r="L74" s="20">
        <f t="shared" si="7"/>
        <v>-6.7991968853187812E-2</v>
      </c>
      <c r="M74" s="20">
        <f t="shared" si="7"/>
        <v>-5.3466037937711208E-2</v>
      </c>
      <c r="N74" s="20">
        <f t="shared" si="7"/>
        <v>-0.13469916374488311</v>
      </c>
      <c r="O74" s="20">
        <f t="shared" si="7"/>
        <v>-3.7323670274149401E-2</v>
      </c>
      <c r="P74" s="20">
        <f t="shared" si="7"/>
        <v>-8.7814537393118619E-2</v>
      </c>
      <c r="Q74" s="20">
        <f t="shared" si="7"/>
        <v>1.5520831082649345E-2</v>
      </c>
      <c r="R74" s="20">
        <f t="shared" si="7"/>
        <v>-5.123841195328227E-2</v>
      </c>
      <c r="S74" s="20">
        <f t="shared" si="7"/>
        <v>-1.2906392897038876E-2</v>
      </c>
    </row>
    <row r="75" spans="2:19">
      <c r="B75" s="9">
        <v>41486</v>
      </c>
      <c r="C75" s="11">
        <f>'R'!I76/'R'!B76</f>
        <v>8039.3944822644216</v>
      </c>
      <c r="D75" s="11">
        <f>'R'!J76/'R'!C76</f>
        <v>4793.1855740254696</v>
      </c>
      <c r="E75" s="11">
        <f>'R'!K76/'R'!D76</f>
        <v>77.434566934273221</v>
      </c>
      <c r="F75" s="11">
        <f>'R'!L76/'R'!E76</f>
        <v>1615.3820033955858</v>
      </c>
      <c r="G75" s="11">
        <f>'R'!M76/'R'!F76</f>
        <v>47.604574625637646</v>
      </c>
      <c r="H75" s="11">
        <f>'R'!N76/'R'!G76</f>
        <v>6.2592780884595838</v>
      </c>
      <c r="I75" s="11">
        <f>'R'!O76/'R'!H76</f>
        <v>57879.587190772494</v>
      </c>
      <c r="J75" s="11">
        <f>'R'!P76</f>
        <v>5377.54</v>
      </c>
      <c r="L75" s="20">
        <f t="shared" si="7"/>
        <v>3.122232249402912E-2</v>
      </c>
      <c r="M75" s="20">
        <f t="shared" si="7"/>
        <v>5.5398914242115183E-2</v>
      </c>
      <c r="N75" s="20">
        <f t="shared" si="7"/>
        <v>1.0647565290933247E-2</v>
      </c>
      <c r="O75" s="20">
        <f t="shared" si="7"/>
        <v>6.4669106801957144E-2</v>
      </c>
      <c r="P75" s="20">
        <f t="shared" si="7"/>
        <v>-4.1346757977841375E-2</v>
      </c>
      <c r="Q75" s="20">
        <f t="shared" si="7"/>
        <v>8.5476826415826768E-3</v>
      </c>
      <c r="R75" s="20">
        <f t="shared" si="7"/>
        <v>6.8825726582972591E-2</v>
      </c>
      <c r="S75" s="20">
        <f t="shared" si="7"/>
        <v>5.2891882366762122E-2</v>
      </c>
    </row>
    <row r="76" spans="2:19">
      <c r="B76" s="9">
        <v>41516</v>
      </c>
      <c r="C76" s="11">
        <f>'R'!I77/'R'!B77</f>
        <v>8147.3164218958618</v>
      </c>
      <c r="D76" s="11">
        <f>'R'!J77/'R'!C77</f>
        <v>4733.4280841387153</v>
      </c>
      <c r="E76" s="11">
        <f>'R'!K77/'R'!D77</f>
        <v>80.785383949144517</v>
      </c>
      <c r="F76" s="11">
        <f>'R'!L77/'R'!E77</f>
        <v>1593.8668106065718</v>
      </c>
      <c r="G76" s="11">
        <f>'R'!M77/'R'!F77</f>
        <v>42.462638867752247</v>
      </c>
      <c r="H76" s="11">
        <f>'R'!N77/'R'!G77</f>
        <v>6.1282834453268169</v>
      </c>
      <c r="I76" s="11">
        <f>'R'!O77/'R'!H77</f>
        <v>57664.14539829854</v>
      </c>
      <c r="J76" s="11">
        <f>'R'!P77</f>
        <v>5227.2</v>
      </c>
      <c r="L76" s="20">
        <f t="shared" si="7"/>
        <v>1.3424137833953242E-2</v>
      </c>
      <c r="M76" s="20">
        <f t="shared" si="7"/>
        <v>-1.2467176361913301E-2</v>
      </c>
      <c r="N76" s="20">
        <f t="shared" si="7"/>
        <v>4.3272883771862336E-2</v>
      </c>
      <c r="O76" s="20">
        <f t="shared" si="7"/>
        <v>-1.3318950405407759E-2</v>
      </c>
      <c r="P76" s="20">
        <f t="shared" si="7"/>
        <v>-0.1080134797615897</v>
      </c>
      <c r="Q76" s="20">
        <f t="shared" si="7"/>
        <v>-2.0928075295821302E-2</v>
      </c>
      <c r="R76" s="20">
        <f t="shared" si="7"/>
        <v>-3.7222413450160863E-3</v>
      </c>
      <c r="S76" s="20">
        <f t="shared" si="7"/>
        <v>-2.795702124019539E-2</v>
      </c>
    </row>
  </sheetData>
  <mergeCells count="2">
    <mergeCell ref="C2:J2"/>
    <mergeCell ref="L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2"/>
  <sheetViews>
    <sheetView workbookViewId="0">
      <selection activeCell="B1" sqref="B1"/>
    </sheetView>
  </sheetViews>
  <sheetFormatPr defaultRowHeight="14.5"/>
  <sheetData>
    <row r="2" spans="2:10">
      <c r="C2" s="22" t="s">
        <v>2</v>
      </c>
      <c r="D2" s="22" t="s">
        <v>3</v>
      </c>
      <c r="E2" s="22" t="s">
        <v>9</v>
      </c>
      <c r="F2" s="22" t="s">
        <v>10</v>
      </c>
      <c r="G2" s="22" t="s">
        <v>6</v>
      </c>
      <c r="H2" s="22" t="s">
        <v>7</v>
      </c>
      <c r="I2" s="22" t="s">
        <v>8</v>
      </c>
      <c r="J2" s="22" t="s">
        <v>11</v>
      </c>
    </row>
    <row r="3" spans="2:10">
      <c r="B3" s="22" t="s">
        <v>2</v>
      </c>
      <c r="C3" s="25">
        <f>CORREL('Adj R'!$C$4:$C$76,'Adj R'!C4:C76)</f>
        <v>1</v>
      </c>
      <c r="D3" s="25">
        <f>CORREL('Adj R'!$C$4:$C$76,'Adj R'!D4:D76)</f>
        <v>0.95110611867891004</v>
      </c>
      <c r="E3" s="25">
        <f>CORREL('Adj R'!$C$4:$C$76,'Adj R'!E4:E76)</f>
        <v>0.33290765389976629</v>
      </c>
      <c r="F3" s="25">
        <f>CORREL('Adj R'!$C$4:$C$76,'Adj R'!F4:F76)</f>
        <v>0.81670520677526592</v>
      </c>
      <c r="G3" s="25">
        <f>CORREL('Adj R'!$C$4:$C$76,'Adj R'!G4:G76)</f>
        <v>0.55355001562892614</v>
      </c>
      <c r="H3" s="25">
        <f>CORREL('Adj R'!$C$4:$C$76,'Adj R'!H4:H76)</f>
        <v>0.74561386394740592</v>
      </c>
      <c r="I3" s="25">
        <f>CORREL('Adj R'!$C$4:$C$76,'Adj R'!I4:I76)</f>
        <v>0.9079157819255097</v>
      </c>
      <c r="J3" s="25">
        <f>CORREL('Adj R'!$C$4:$C$76,'Adj R'!J4:J76)</f>
        <v>0.90557021929579828</v>
      </c>
    </row>
    <row r="4" spans="2:10">
      <c r="B4" s="22" t="s">
        <v>3</v>
      </c>
      <c r="C4" s="25">
        <f>CORREL('Adj R'!$D$4:$D$76,'Adj R'!C4:C76)</f>
        <v>0.95110611867891004</v>
      </c>
      <c r="D4" s="25">
        <f>CORREL('Adj R'!$D$4:$D$76,'Adj R'!D4:D76)</f>
        <v>1</v>
      </c>
      <c r="E4" s="25">
        <f>CORREL('Adj R'!$D$4:$D$76,'Adj R'!E4:E76)</f>
        <v>0.34884602058254677</v>
      </c>
      <c r="F4" s="25">
        <f>CORREL('Adj R'!$D$4:$D$76,'Adj R'!F4:F76)</f>
        <v>0.82038194063892556</v>
      </c>
      <c r="G4" s="25">
        <f>CORREL('Adj R'!$D$4:$D$76,'Adj R'!G4:G76)</f>
        <v>0.61182410136459509</v>
      </c>
      <c r="H4" s="25">
        <f>CORREL('Adj R'!$D$4:$D$76,'Adj R'!H4:H76)</f>
        <v>0.72855796629712211</v>
      </c>
      <c r="I4" s="25">
        <f>CORREL('Adj R'!$D$4:$D$76,'Adj R'!I4:I76)</f>
        <v>0.88658313781945153</v>
      </c>
      <c r="J4" s="25">
        <f>CORREL('Adj R'!$D$4:$D$76,'Adj R'!J4:J76)</f>
        <v>0.83494576675959808</v>
      </c>
    </row>
    <row r="5" spans="2:10">
      <c r="B5" s="22" t="s">
        <v>9</v>
      </c>
      <c r="C5" s="25">
        <f>CORREL('Adj R'!$E$4:$E$76,'Adj R'!C4:C76)</f>
        <v>0.33290765389976629</v>
      </c>
      <c r="D5" s="25">
        <f>CORREL('Adj R'!$E$4:$E$76,'Adj R'!D4:D76)</f>
        <v>0.34884602058254677</v>
      </c>
      <c r="E5" s="25">
        <f>CORREL('Adj R'!$E$4:$E$76,'Adj R'!E4:E76)</f>
        <v>1.0000000000000002</v>
      </c>
      <c r="F5" s="25">
        <f>CORREL('Adj R'!$E$4:$E$76,'Adj R'!F4:F76)</f>
        <v>0.58840067490302472</v>
      </c>
      <c r="G5" s="25">
        <f>CORREL('Adj R'!$E$4:$E$76,'Adj R'!G4:G76)</f>
        <v>0.79119900586811265</v>
      </c>
      <c r="H5" s="25">
        <f>CORREL('Adj R'!$E$4:$E$76,'Adj R'!H4:H76)</f>
        <v>0.6259162611216631</v>
      </c>
      <c r="I5" s="25">
        <f>CORREL('Adj R'!$E$4:$E$76,'Adj R'!I4:I76)</f>
        <v>0.55378657759824335</v>
      </c>
      <c r="J5" s="25">
        <f>CORREL('Adj R'!$E$4:$E$76,'Adj R'!J4:J76)</f>
        <v>0.16091035041926183</v>
      </c>
    </row>
    <row r="6" spans="2:10">
      <c r="B6" s="22" t="s">
        <v>10</v>
      </c>
      <c r="C6" s="25">
        <f>CORREL('Adj R'!$F$4:$F$76,'Adj R'!C4:C76)</f>
        <v>0.81670520677526592</v>
      </c>
      <c r="D6" s="25">
        <f>CORREL('Adj R'!$F$4:$F$76,'Adj R'!D4:D76)</f>
        <v>0.82038194063892556</v>
      </c>
      <c r="E6" s="25">
        <f>CORREL('Adj R'!$F$4:$F$76,'Adj R'!E4:E76)</f>
        <v>0.58840067490302472</v>
      </c>
      <c r="F6" s="25">
        <f>CORREL('Adj R'!$F$4:$F$76,'Adj R'!F4:F76)</f>
        <v>0.99999999999999989</v>
      </c>
      <c r="G6" s="25">
        <f>CORREL('Adj R'!$F$4:$F$76,'Adj R'!G4:G76)</f>
        <v>0.62192425558542608</v>
      </c>
      <c r="H6" s="25">
        <f>CORREL('Adj R'!$F$4:$F$76,'Adj R'!H4:H76)</f>
        <v>0.92152676502461106</v>
      </c>
      <c r="I6" s="25">
        <f>CORREL('Adj R'!$F$4:$F$76,'Adj R'!I4:I76)</f>
        <v>0.95741960657747394</v>
      </c>
      <c r="J6" s="25">
        <f>CORREL('Adj R'!$F$4:$F$76,'Adj R'!J4:J76)</f>
        <v>0.78096389071632866</v>
      </c>
    </row>
    <row r="7" spans="2:10">
      <c r="B7" s="22" t="s">
        <v>6</v>
      </c>
      <c r="C7" s="25">
        <f>CORREL('Adj R'!$G$4:$G$76,'Adj R'!C4:C76)</f>
        <v>0.55355001562892614</v>
      </c>
      <c r="D7" s="25">
        <f>CORREL('Adj R'!$G$4:$G$76,'Adj R'!D4:D76)</f>
        <v>0.61182410136459509</v>
      </c>
      <c r="E7" s="25">
        <f>CORREL('Adj R'!$G$4:$G$76,'Adj R'!E4:E76)</f>
        <v>0.79119900586811265</v>
      </c>
      <c r="F7" s="25">
        <f>CORREL('Adj R'!$G$4:$G$76,'Adj R'!F4:F76)</f>
        <v>0.62192425558542608</v>
      </c>
      <c r="G7" s="25">
        <f>CORREL('Adj R'!$G$4:$G$76,'Adj R'!G4:G76)</f>
        <v>1.0000000000000002</v>
      </c>
      <c r="H7" s="25">
        <f>CORREL('Adj R'!$G$4:$G$76,'Adj R'!H4:H76)</f>
        <v>0.58552322942703761</v>
      </c>
      <c r="I7" s="25">
        <f>CORREL('Adj R'!$G$4:$G$76,'Adj R'!I4:I76)</f>
        <v>0.61337291169188501</v>
      </c>
      <c r="J7" s="25">
        <f>CORREL('Adj R'!$G$4:$G$76,'Adj R'!J4:J76)</f>
        <v>0.27967666941953101</v>
      </c>
    </row>
    <row r="8" spans="2:10">
      <c r="B8" s="22" t="s">
        <v>7</v>
      </c>
      <c r="C8" s="25">
        <f>CORREL('Adj R'!$H$4:$H$76,'Adj R'!C4:C76)</f>
        <v>0.74561386394740592</v>
      </c>
      <c r="D8" s="25">
        <f>CORREL('Adj R'!$H$4:$H$76,'Adj R'!D4:D76)</f>
        <v>0.72855796629712211</v>
      </c>
      <c r="E8" s="25">
        <f>CORREL('Adj R'!$H$4:$H$76,'Adj R'!E4:E76)</f>
        <v>0.6259162611216631</v>
      </c>
      <c r="F8" s="25">
        <f>CORREL('Adj R'!$H$4:$H$76,'Adj R'!F4:F76)</f>
        <v>0.92152676502461106</v>
      </c>
      <c r="G8" s="25">
        <f>CORREL('Adj R'!$H$4:$H$76,'Adj R'!G4:G76)</f>
        <v>0.58552322942703761</v>
      </c>
      <c r="H8" s="25">
        <f>CORREL('Adj R'!$H$4:$H$76,'Adj R'!H4:H76)</f>
        <v>0.99999999999999989</v>
      </c>
      <c r="I8" s="25">
        <f>CORREL('Adj R'!$H$4:$H$76,'Adj R'!I4:I76)</f>
        <v>0.9151226889042603</v>
      </c>
      <c r="J8" s="25">
        <f>CORREL('Adj R'!$H$4:$H$76,'Adj R'!J4:J76)</f>
        <v>0.74578814389724168</v>
      </c>
    </row>
    <row r="9" spans="2:10">
      <c r="B9" s="22" t="s">
        <v>8</v>
      </c>
      <c r="C9" s="25">
        <f>CORREL('Adj R'!$I$4:$I$76,'Adj R'!C4:C76)</f>
        <v>0.9079157819255097</v>
      </c>
      <c r="D9" s="25">
        <f>CORREL('Adj R'!$I$4:$I$76,'Adj R'!D4:D76)</f>
        <v>0.88658313781945153</v>
      </c>
      <c r="E9" s="25">
        <f>CORREL('Adj R'!$I$4:$I$76,'Adj R'!E4:E76)</f>
        <v>0.55378657759824335</v>
      </c>
      <c r="F9" s="25">
        <f>CORREL('Adj R'!$I$4:$I$76,'Adj R'!F4:F76)</f>
        <v>0.95741960657747394</v>
      </c>
      <c r="G9" s="25">
        <f>CORREL('Adj R'!$I$4:$I$76,'Adj R'!G4:G76)</f>
        <v>0.61337291169188501</v>
      </c>
      <c r="H9" s="25">
        <f>CORREL('Adj R'!$I$4:$I$76,'Adj R'!H4:H76)</f>
        <v>0.9151226889042603</v>
      </c>
      <c r="I9" s="25">
        <f>CORREL('Adj R'!$I$4:$I$76,'Adj R'!I4:I76)</f>
        <v>1</v>
      </c>
      <c r="J9" s="25">
        <f>CORREL('Adj R'!$I$4:$I$76,'Adj R'!J4:J76)</f>
        <v>0.87582839171904825</v>
      </c>
    </row>
    <row r="10" spans="2:10">
      <c r="B10" s="22" t="s">
        <v>11</v>
      </c>
      <c r="C10" s="25">
        <f>CORREL('Adj R'!$J$4:$J$76,'Adj R'!C4:C76)</f>
        <v>0.90557021929579828</v>
      </c>
      <c r="D10" s="25">
        <f>CORREL('Adj R'!$J$4:$J$76,'Adj R'!D4:D76)</f>
        <v>0.83494576675959808</v>
      </c>
      <c r="E10" s="25">
        <f>CORREL('Adj R'!$J$4:$J$76,'Adj R'!E4:E76)</f>
        <v>0.16091035041926183</v>
      </c>
      <c r="F10" s="25">
        <f>CORREL('Adj R'!$J$4:$J$76,'Adj R'!F4:F76)</f>
        <v>0.78096389071632866</v>
      </c>
      <c r="G10" s="25">
        <f>CORREL('Adj R'!$J$4:$J$76,'Adj R'!G4:G76)</f>
        <v>0.27967666941953101</v>
      </c>
      <c r="H10" s="25">
        <f>CORREL('Adj R'!$J$4:$J$76,'Adj R'!H4:H76)</f>
        <v>0.74578814389724168</v>
      </c>
      <c r="I10" s="25">
        <f>CORREL('Adj R'!$J$4:$J$76,'Adj R'!I4:I76)</f>
        <v>0.87582839171904825</v>
      </c>
      <c r="J10" s="25">
        <f>CORREL('Adj R'!$J$4:$J$76,'Adj R'!J4:J76)</f>
        <v>1</v>
      </c>
    </row>
    <row r="12" spans="2:10">
      <c r="B12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82"/>
  <sheetViews>
    <sheetView topLeftCell="K1" workbookViewId="0">
      <selection activeCell="AD37" sqref="AD37"/>
    </sheetView>
  </sheetViews>
  <sheetFormatPr defaultRowHeight="14.5"/>
  <cols>
    <col min="20" max="20" width="7.26953125" customWidth="1"/>
    <col min="22" max="22" width="11.7265625" customWidth="1"/>
    <col min="27" max="27" width="7.7265625" customWidth="1"/>
  </cols>
  <sheetData>
    <row r="1" spans="1:30">
      <c r="A1" s="1" t="s">
        <v>22</v>
      </c>
    </row>
    <row r="3" spans="1:30" ht="24">
      <c r="A3" s="26"/>
      <c r="B3" s="27" t="s">
        <v>23</v>
      </c>
      <c r="C3" s="28" t="s">
        <v>24</v>
      </c>
      <c r="D3" s="28" t="s">
        <v>25</v>
      </c>
      <c r="E3" s="28" t="s">
        <v>26</v>
      </c>
      <c r="F3" s="28" t="s">
        <v>27</v>
      </c>
    </row>
    <row r="4" spans="1:30" ht="27.65" customHeight="1">
      <c r="A4" s="29">
        <v>33238</v>
      </c>
      <c r="B4" s="30">
        <v>367.63600000000002</v>
      </c>
      <c r="C4" s="30">
        <v>931.66399999999999</v>
      </c>
      <c r="D4" s="30">
        <v>1562.452</v>
      </c>
      <c r="E4" s="30">
        <v>1282.79</v>
      </c>
      <c r="F4" s="30">
        <v>207.209</v>
      </c>
      <c r="K4" s="31" t="s">
        <v>23</v>
      </c>
      <c r="L4" s="28" t="s">
        <v>25</v>
      </c>
      <c r="M4" s="31" t="s">
        <v>28</v>
      </c>
      <c r="N4" s="27" t="s">
        <v>29</v>
      </c>
      <c r="O4" s="28" t="s">
        <v>27</v>
      </c>
      <c r="P4" s="27" t="s">
        <v>38</v>
      </c>
      <c r="R4" s="37" t="s">
        <v>34</v>
      </c>
      <c r="S4" s="37" t="s">
        <v>35</v>
      </c>
      <c r="T4" s="23" t="s">
        <v>30</v>
      </c>
      <c r="U4" s="23" t="s">
        <v>36</v>
      </c>
      <c r="V4" s="37" t="s">
        <v>18</v>
      </c>
      <c r="W4" s="37" t="s">
        <v>37</v>
      </c>
      <c r="Y4" s="37" t="s">
        <v>34</v>
      </c>
      <c r="Z4" s="37" t="s">
        <v>39</v>
      </c>
      <c r="AA4" s="23" t="s">
        <v>30</v>
      </c>
      <c r="AB4" s="23" t="s">
        <v>36</v>
      </c>
      <c r="AC4" s="37" t="s">
        <v>18</v>
      </c>
      <c r="AD4" s="37" t="s">
        <v>37</v>
      </c>
    </row>
    <row r="5" spans="1:30">
      <c r="A5" s="29">
        <v>33269</v>
      </c>
      <c r="B5" s="30">
        <v>383.642</v>
      </c>
      <c r="C5" s="30">
        <v>940.87900000000002</v>
      </c>
      <c r="D5" s="30">
        <v>1613.4280000000001</v>
      </c>
      <c r="E5" s="30">
        <v>1436.511</v>
      </c>
      <c r="F5" s="30">
        <v>223.96100000000001</v>
      </c>
      <c r="J5" s="33">
        <f>A4</f>
        <v>33238</v>
      </c>
      <c r="K5" s="32">
        <f>B4</f>
        <v>367.63600000000002</v>
      </c>
      <c r="L5" s="32">
        <f>D4</f>
        <v>1562.452</v>
      </c>
      <c r="M5" s="35"/>
      <c r="N5" s="35"/>
      <c r="O5" s="32">
        <f>F4</f>
        <v>207.209</v>
      </c>
      <c r="P5" s="35"/>
      <c r="R5" s="38">
        <f>0</f>
        <v>0</v>
      </c>
      <c r="S5" s="38">
        <f>100%-R5</f>
        <v>1</v>
      </c>
      <c r="T5" s="36">
        <f t="shared" ref="T5:T15" si="0">R5*$M$278+S5*$N$278</f>
        <v>6.1667000041803356E-3</v>
      </c>
      <c r="U5">
        <f t="shared" ref="U5:U15" si="1">R5^2*$M$279+S5^2*$N$279+2*R5*S5*$M$281</f>
        <v>2.3628493849175134E-3</v>
      </c>
      <c r="V5" s="34">
        <f>U5^(0.5)</f>
        <v>4.8609149189401714E-2</v>
      </c>
      <c r="W5" s="34">
        <f>((1+T5)^12)-1</f>
        <v>7.6562575330492599E-2</v>
      </c>
      <c r="Y5" s="38">
        <f>0</f>
        <v>0</v>
      </c>
      <c r="Z5" s="38">
        <f>100%-Y5</f>
        <v>1</v>
      </c>
      <c r="AA5" s="36">
        <f>Y5*$M$278+Z5*$P$278</f>
        <v>1.0443879776354938E-2</v>
      </c>
      <c r="AB5">
        <f>Y5^2*$M$279+Z5^2*$P$279+2*Y5*Z5*$P$281</f>
        <v>4.5887710806951703E-3</v>
      </c>
      <c r="AC5" s="34">
        <f>AB5^(0.5)</f>
        <v>6.7740468559755102E-2</v>
      </c>
      <c r="AD5" s="34">
        <f>((1+AA5)^12)-1</f>
        <v>0.13278208702018324</v>
      </c>
    </row>
    <row r="6" spans="1:30">
      <c r="A6" s="29">
        <v>33297</v>
      </c>
      <c r="B6" s="30">
        <v>411.07799999999997</v>
      </c>
      <c r="C6" s="30">
        <v>1056.2249999999999</v>
      </c>
      <c r="D6" s="30">
        <v>1786.86</v>
      </c>
      <c r="E6" s="30">
        <v>1675.7059999999999</v>
      </c>
      <c r="F6" s="30">
        <v>257.09399999999999</v>
      </c>
      <c r="J6" s="33">
        <f t="shared" ref="J6:J69" si="2">A5</f>
        <v>33269</v>
      </c>
      <c r="K6" s="32">
        <f t="shared" ref="K6:K69" si="3">B5</f>
        <v>383.642</v>
      </c>
      <c r="L6" s="32">
        <f t="shared" ref="L6:L69" si="4">D5</f>
        <v>1613.4280000000001</v>
      </c>
      <c r="M6" s="35">
        <f t="shared" ref="M6:M69" si="5">K6/K5-1</f>
        <v>4.3537629611898554E-2</v>
      </c>
      <c r="N6" s="35">
        <f t="shared" ref="N6:N69" si="6">L6/L5-1</f>
        <v>3.2625642259730192E-2</v>
      </c>
      <c r="O6" s="32">
        <f>F5</f>
        <v>223.96100000000001</v>
      </c>
      <c r="P6" s="35">
        <f>O6/O5-1</f>
        <v>8.084590920278556E-2</v>
      </c>
      <c r="R6" s="38">
        <v>0.1</v>
      </c>
      <c r="S6" s="38">
        <f t="shared" ref="S6:S15" si="7">100%-R6</f>
        <v>0.9</v>
      </c>
      <c r="T6" s="36">
        <f t="shared" si="0"/>
        <v>6.4189750318757229E-3</v>
      </c>
      <c r="U6">
        <f t="shared" si="1"/>
        <v>2.2224161911942215E-3</v>
      </c>
      <c r="V6" s="34">
        <f t="shared" ref="V6:V15" si="8">U6^(0.5)</f>
        <v>4.7142509385842218E-2</v>
      </c>
      <c r="W6" s="34">
        <f t="shared" ref="W6:W15" si="9">((1+T6)^12)-1</f>
        <v>7.9806149479461519E-2</v>
      </c>
      <c r="Y6" s="38">
        <v>0.1</v>
      </c>
      <c r="Z6" s="38">
        <f t="shared" ref="Z6:Z15" si="10">100%-Y6</f>
        <v>0.9</v>
      </c>
      <c r="AA6" s="36">
        <f t="shared" ref="AA6:AA15" si="11">Y6*$M$278+Z6*$P$278</f>
        <v>1.0268436826832865E-2</v>
      </c>
      <c r="AB6">
        <f t="shared" ref="AB6:AB15" si="12">Y6^2*$M$279+Z6^2*$P$279+2*Y6*Z6*$P$281</f>
        <v>4.107515150592508E-3</v>
      </c>
      <c r="AC6" s="34">
        <f t="shared" ref="AC6:AC15" si="13">AB6^(0.5)</f>
        <v>6.4089898974741003E-2</v>
      </c>
      <c r="AD6" s="34">
        <f t="shared" ref="AD6:AD15" si="14">((1+AA6)^12)-1</f>
        <v>0.13042412585512686</v>
      </c>
    </row>
    <row r="7" spans="1:30">
      <c r="A7" s="29">
        <v>33326</v>
      </c>
      <c r="B7" s="30">
        <v>421.03199999999998</v>
      </c>
      <c r="C7" s="30">
        <v>1069.4739999999999</v>
      </c>
      <c r="D7" s="30">
        <v>1680.0219999999999</v>
      </c>
      <c r="E7" s="30">
        <v>1805.9849999999999</v>
      </c>
      <c r="F7" s="30">
        <v>267.66000000000003</v>
      </c>
      <c r="J7" s="33">
        <f t="shared" si="2"/>
        <v>33297</v>
      </c>
      <c r="K7" s="32">
        <f t="shared" si="3"/>
        <v>411.07799999999997</v>
      </c>
      <c r="L7" s="32">
        <f t="shared" si="4"/>
        <v>1786.86</v>
      </c>
      <c r="M7" s="35">
        <f t="shared" si="5"/>
        <v>7.1514589122150252E-2</v>
      </c>
      <c r="N7" s="35">
        <f t="shared" si="6"/>
        <v>0.10749286612107878</v>
      </c>
      <c r="O7" s="32">
        <f t="shared" ref="O7:O70" si="15">F6</f>
        <v>257.09399999999999</v>
      </c>
      <c r="P7" s="35">
        <f t="shared" ref="P7:P70" si="16">O7/O6-1</f>
        <v>0.14794093614513226</v>
      </c>
      <c r="R7" s="38">
        <v>0.2</v>
      </c>
      <c r="S7" s="38">
        <f t="shared" si="7"/>
        <v>0.8</v>
      </c>
      <c r="T7" s="36">
        <f t="shared" si="0"/>
        <v>6.6712500595711094E-3</v>
      </c>
      <c r="U7">
        <f t="shared" si="1"/>
        <v>2.1009761596926567E-3</v>
      </c>
      <c r="V7" s="34">
        <f t="shared" si="8"/>
        <v>4.583640648755808E-2</v>
      </c>
      <c r="W7" s="34">
        <f t="shared" si="9"/>
        <v>8.3058679561197168E-2</v>
      </c>
      <c r="Y7" s="38">
        <v>0.2</v>
      </c>
      <c r="Z7" s="38">
        <f t="shared" si="10"/>
        <v>0.8</v>
      </c>
      <c r="AA7" s="36">
        <f t="shared" si="11"/>
        <v>1.0092993877310793E-2</v>
      </c>
      <c r="AB7">
        <f t="shared" si="12"/>
        <v>3.6715258420008182E-3</v>
      </c>
      <c r="AC7" s="34">
        <f t="shared" si="13"/>
        <v>6.0593117117382383E-2</v>
      </c>
      <c r="AD7" s="34">
        <f t="shared" si="14"/>
        <v>0.1280706647025458</v>
      </c>
    </row>
    <row r="8" spans="1:30">
      <c r="A8" s="29">
        <v>33358</v>
      </c>
      <c r="B8" s="30">
        <v>422.029</v>
      </c>
      <c r="C8" s="30">
        <v>1074.3389999999999</v>
      </c>
      <c r="D8" s="30">
        <v>1697.008</v>
      </c>
      <c r="E8" s="30">
        <v>1849.5740000000001</v>
      </c>
      <c r="F8" s="30">
        <v>270.47899999999998</v>
      </c>
      <c r="J8" s="33">
        <f t="shared" si="2"/>
        <v>33326</v>
      </c>
      <c r="K8" s="32">
        <f t="shared" si="3"/>
        <v>421.03199999999998</v>
      </c>
      <c r="L8" s="32">
        <f t="shared" si="4"/>
        <v>1680.0219999999999</v>
      </c>
      <c r="M8" s="35">
        <f t="shared" si="5"/>
        <v>2.421438267190168E-2</v>
      </c>
      <c r="N8" s="35">
        <f t="shared" si="6"/>
        <v>-5.9790918146916949E-2</v>
      </c>
      <c r="O8" s="32">
        <f t="shared" si="15"/>
        <v>267.66000000000003</v>
      </c>
      <c r="P8" s="35">
        <f t="shared" si="16"/>
        <v>4.1097808583631101E-2</v>
      </c>
      <c r="R8" s="38">
        <v>0.3</v>
      </c>
      <c r="S8" s="38">
        <f t="shared" si="7"/>
        <v>0.7</v>
      </c>
      <c r="T8" s="36">
        <f t="shared" si="0"/>
        <v>6.9235250872664959E-3</v>
      </c>
      <c r="U8">
        <f t="shared" si="1"/>
        <v>1.9985292904128181E-3</v>
      </c>
      <c r="V8" s="34">
        <f t="shared" si="8"/>
        <v>4.4704913492957549E-2</v>
      </c>
      <c r="W8" s="34">
        <f t="shared" si="9"/>
        <v>8.6320188050517999E-2</v>
      </c>
      <c r="Y8" s="38">
        <v>0.3</v>
      </c>
      <c r="Z8" s="38">
        <f t="shared" si="10"/>
        <v>0.7</v>
      </c>
      <c r="AA8" s="36">
        <f t="shared" si="11"/>
        <v>9.9175509277887181E-3</v>
      </c>
      <c r="AB8">
        <f t="shared" si="12"/>
        <v>3.2808031549200994E-3</v>
      </c>
      <c r="AC8" s="34">
        <f t="shared" si="13"/>
        <v>5.7278295670525142E-2</v>
      </c>
      <c r="AD8" s="34">
        <f t="shared" si="14"/>
        <v>0.12572169575382897</v>
      </c>
    </row>
    <row r="9" spans="1:30">
      <c r="A9" s="29">
        <v>33389</v>
      </c>
      <c r="B9" s="30">
        <v>440.23500000000001</v>
      </c>
      <c r="C9" s="30">
        <v>1091.787</v>
      </c>
      <c r="D9" s="30">
        <v>1715.2159999999999</v>
      </c>
      <c r="E9" s="30">
        <v>2023.479</v>
      </c>
      <c r="F9" s="30">
        <v>291.70100000000002</v>
      </c>
      <c r="J9" s="33">
        <f t="shared" si="2"/>
        <v>33358</v>
      </c>
      <c r="K9" s="32">
        <f t="shared" si="3"/>
        <v>422.029</v>
      </c>
      <c r="L9" s="32">
        <f t="shared" si="4"/>
        <v>1697.008</v>
      </c>
      <c r="M9" s="35">
        <f t="shared" si="5"/>
        <v>2.3679910315606012E-3</v>
      </c>
      <c r="N9" s="35">
        <f t="shared" si="6"/>
        <v>1.0110581885237169E-2</v>
      </c>
      <c r="O9" s="32">
        <f t="shared" si="15"/>
        <v>270.47899999999998</v>
      </c>
      <c r="P9" s="35">
        <f t="shared" si="16"/>
        <v>1.0532018232085383E-2</v>
      </c>
      <c r="R9" s="38">
        <v>0.4</v>
      </c>
      <c r="S9" s="38">
        <f t="shared" si="7"/>
        <v>0.6</v>
      </c>
      <c r="T9" s="36">
        <f t="shared" si="0"/>
        <v>7.1758001149618833E-3</v>
      </c>
      <c r="U9">
        <f t="shared" si="1"/>
        <v>1.9150755833547068E-3</v>
      </c>
      <c r="V9" s="34">
        <f t="shared" si="8"/>
        <v>4.376157656386144E-2</v>
      </c>
      <c r="W9" s="34">
        <f t="shared" si="9"/>
        <v>8.959069747298587E-2</v>
      </c>
      <c r="Y9" s="38">
        <v>0.4</v>
      </c>
      <c r="Z9" s="38">
        <f t="shared" si="10"/>
        <v>0.6</v>
      </c>
      <c r="AA9" s="36">
        <f t="shared" si="11"/>
        <v>9.7421079782666446E-3</v>
      </c>
      <c r="AB9">
        <f t="shared" si="12"/>
        <v>2.935347089350354E-3</v>
      </c>
      <c r="AC9" s="34">
        <f t="shared" si="13"/>
        <v>5.417884355862862E-2</v>
      </c>
      <c r="AD9" s="34">
        <f t="shared" si="14"/>
        <v>0.1233772112125755</v>
      </c>
    </row>
    <row r="10" spans="1:30">
      <c r="A10" s="29">
        <v>33417</v>
      </c>
      <c r="B10" s="30">
        <v>420.06700000000001</v>
      </c>
      <c r="C10" s="30">
        <v>1033.114</v>
      </c>
      <c r="D10" s="30">
        <v>1589.6289999999999</v>
      </c>
      <c r="E10" s="30">
        <v>2007.8989999999999</v>
      </c>
      <c r="F10" s="30">
        <v>281.28100000000001</v>
      </c>
      <c r="J10" s="33">
        <f t="shared" si="2"/>
        <v>33389</v>
      </c>
      <c r="K10" s="32">
        <f t="shared" si="3"/>
        <v>440.23500000000001</v>
      </c>
      <c r="L10" s="32">
        <f t="shared" si="4"/>
        <v>1715.2159999999999</v>
      </c>
      <c r="M10" s="35">
        <f t="shared" si="5"/>
        <v>4.313921555153799E-2</v>
      </c>
      <c r="N10" s="35">
        <f t="shared" si="6"/>
        <v>1.072947210620101E-2</v>
      </c>
      <c r="O10" s="32">
        <f t="shared" si="15"/>
        <v>291.70100000000002</v>
      </c>
      <c r="P10" s="35">
        <f t="shared" si="16"/>
        <v>7.8460804720514421E-2</v>
      </c>
      <c r="R10" s="38">
        <v>0.5</v>
      </c>
      <c r="S10" s="38">
        <f t="shared" si="7"/>
        <v>0.5</v>
      </c>
      <c r="T10" s="36">
        <f t="shared" si="0"/>
        <v>7.4280751426572698E-3</v>
      </c>
      <c r="U10">
        <f t="shared" si="1"/>
        <v>1.8506150385183225E-3</v>
      </c>
      <c r="V10" s="34">
        <f t="shared" si="8"/>
        <v>4.3018775418627649E-2</v>
      </c>
      <c r="W10" s="34">
        <f t="shared" si="9"/>
        <v>9.2870230405013077E-2</v>
      </c>
      <c r="Y10" s="38">
        <v>0.5</v>
      </c>
      <c r="Z10" s="38">
        <f t="shared" si="10"/>
        <v>0.5</v>
      </c>
      <c r="AA10" s="36">
        <f t="shared" si="11"/>
        <v>9.5666650287445712E-3</v>
      </c>
      <c r="AB10">
        <f t="shared" si="12"/>
        <v>2.6351576452915814E-3</v>
      </c>
      <c r="AC10" s="34">
        <f t="shared" si="13"/>
        <v>5.1333786586336895E-2</v>
      </c>
      <c r="AD10" s="34">
        <f t="shared" si="14"/>
        <v>0.12103720329455303</v>
      </c>
    </row>
    <row r="11" spans="1:30">
      <c r="A11" s="29">
        <v>33450</v>
      </c>
      <c r="B11" s="30">
        <v>439.64600000000002</v>
      </c>
      <c r="C11" s="30">
        <v>1066.6410000000001</v>
      </c>
      <c r="D11" s="30">
        <v>1668.162</v>
      </c>
      <c r="E11" s="30">
        <v>2133.6260000000002</v>
      </c>
      <c r="F11" s="30">
        <v>295.86399999999998</v>
      </c>
      <c r="J11" s="33">
        <f t="shared" si="2"/>
        <v>33417</v>
      </c>
      <c r="K11" s="32">
        <f t="shared" si="3"/>
        <v>420.06700000000001</v>
      </c>
      <c r="L11" s="32">
        <f t="shared" si="4"/>
        <v>1589.6289999999999</v>
      </c>
      <c r="M11" s="35">
        <f t="shared" si="5"/>
        <v>-4.5811895919224965E-2</v>
      </c>
      <c r="N11" s="35">
        <f t="shared" si="6"/>
        <v>-7.3219349632932529E-2</v>
      </c>
      <c r="O11" s="32">
        <f t="shared" si="15"/>
        <v>281.28100000000001</v>
      </c>
      <c r="P11" s="35">
        <f t="shared" si="16"/>
        <v>-3.5721509353756176E-2</v>
      </c>
      <c r="R11" s="38">
        <v>0.6</v>
      </c>
      <c r="S11" s="38">
        <f t="shared" si="7"/>
        <v>0.4</v>
      </c>
      <c r="T11" s="36">
        <f t="shared" si="0"/>
        <v>7.6803501703526563E-3</v>
      </c>
      <c r="U11">
        <f t="shared" si="1"/>
        <v>1.8051476559036651E-3</v>
      </c>
      <c r="V11" s="34">
        <f t="shared" si="8"/>
        <v>4.2487029266632247E-2</v>
      </c>
      <c r="W11" s="34">
        <f t="shared" si="9"/>
        <v>9.6158809473970042E-2</v>
      </c>
      <c r="Y11" s="38">
        <v>0.6</v>
      </c>
      <c r="Z11" s="38">
        <f t="shared" si="10"/>
        <v>0.4</v>
      </c>
      <c r="AA11" s="36">
        <f t="shared" si="11"/>
        <v>9.3912220792224978E-3</v>
      </c>
      <c r="AB11">
        <f t="shared" si="12"/>
        <v>2.3802348227437813E-3</v>
      </c>
      <c r="AC11" s="34">
        <f t="shared" si="13"/>
        <v>4.8787650309722659E-2</v>
      </c>
      <c r="AD11" s="34">
        <f t="shared" si="14"/>
        <v>0.11870166422769812</v>
      </c>
    </row>
    <row r="12" spans="1:30">
      <c r="A12" s="29">
        <v>33480</v>
      </c>
      <c r="B12" s="30">
        <v>450.05200000000002</v>
      </c>
      <c r="C12" s="30">
        <v>1042.08</v>
      </c>
      <c r="D12" s="30">
        <v>1634.693</v>
      </c>
      <c r="E12" s="30">
        <v>2233.989</v>
      </c>
      <c r="F12" s="30">
        <v>302.09800000000001</v>
      </c>
      <c r="J12" s="33">
        <f t="shared" si="2"/>
        <v>33450</v>
      </c>
      <c r="K12" s="32">
        <f t="shared" si="3"/>
        <v>439.64600000000002</v>
      </c>
      <c r="L12" s="32">
        <f t="shared" si="4"/>
        <v>1668.162</v>
      </c>
      <c r="M12" s="35">
        <f t="shared" si="5"/>
        <v>4.6609231384517225E-2</v>
      </c>
      <c r="N12" s="35">
        <f t="shared" si="6"/>
        <v>4.9403351348018987E-2</v>
      </c>
      <c r="O12" s="32">
        <f t="shared" si="15"/>
        <v>295.86399999999998</v>
      </c>
      <c r="P12" s="35">
        <f t="shared" si="16"/>
        <v>5.1844952200823968E-2</v>
      </c>
      <c r="R12" s="38">
        <v>0.7</v>
      </c>
      <c r="S12" s="38">
        <f t="shared" si="7"/>
        <v>0.30000000000000004</v>
      </c>
      <c r="T12" s="36">
        <f t="shared" si="0"/>
        <v>7.9326251980480437E-3</v>
      </c>
      <c r="U12">
        <f t="shared" si="1"/>
        <v>1.7786734355107346E-3</v>
      </c>
      <c r="V12" s="34">
        <f t="shared" si="8"/>
        <v>4.2174321992306342E-2</v>
      </c>
      <c r="W12" s="34">
        <f t="shared" si="9"/>
        <v>9.9456457358275241E-2</v>
      </c>
      <c r="Y12" s="38">
        <v>0.7</v>
      </c>
      <c r="Z12" s="38">
        <f t="shared" si="10"/>
        <v>0.30000000000000004</v>
      </c>
      <c r="AA12" s="36">
        <f t="shared" si="11"/>
        <v>9.2157791297004243E-3</v>
      </c>
      <c r="AB12">
        <f t="shared" si="12"/>
        <v>2.1705786217069535E-3</v>
      </c>
      <c r="AC12" s="34">
        <f t="shared" si="13"/>
        <v>4.6589469000053584E-2</v>
      </c>
      <c r="AD12" s="34">
        <f t="shared" si="14"/>
        <v>0.11637058625209318</v>
      </c>
    </row>
    <row r="13" spans="1:30">
      <c r="A13" s="29">
        <v>33511</v>
      </c>
      <c r="B13" s="30">
        <v>442.53</v>
      </c>
      <c r="C13" s="30">
        <v>1063.3979999999999</v>
      </c>
      <c r="D13" s="30">
        <v>1727.3130000000001</v>
      </c>
      <c r="E13" s="30">
        <v>2236.6889999999999</v>
      </c>
      <c r="F13" s="30">
        <v>290.51799999999997</v>
      </c>
      <c r="J13" s="33">
        <f t="shared" si="2"/>
        <v>33480</v>
      </c>
      <c r="K13" s="32">
        <f t="shared" si="3"/>
        <v>450.05200000000002</v>
      </c>
      <c r="L13" s="32">
        <f t="shared" si="4"/>
        <v>1634.693</v>
      </c>
      <c r="M13" s="35">
        <f t="shared" si="5"/>
        <v>2.3669042820814834E-2</v>
      </c>
      <c r="N13" s="35">
        <f t="shared" si="6"/>
        <v>-2.006339911831112E-2</v>
      </c>
      <c r="O13" s="32">
        <f t="shared" si="15"/>
        <v>302.09800000000001</v>
      </c>
      <c r="P13" s="35">
        <f t="shared" si="16"/>
        <v>2.1070491847605677E-2</v>
      </c>
      <c r="R13" s="38">
        <v>0.8</v>
      </c>
      <c r="S13" s="38">
        <f t="shared" si="7"/>
        <v>0.19999999999999996</v>
      </c>
      <c r="T13" s="36">
        <f t="shared" si="0"/>
        <v>8.1849002257434293E-3</v>
      </c>
      <c r="U13">
        <f t="shared" si="1"/>
        <v>1.7711923773395311E-3</v>
      </c>
      <c r="V13" s="34">
        <f t="shared" si="8"/>
        <v>4.2085536438775863E-2</v>
      </c>
      <c r="W13" s="34">
        <f t="shared" si="9"/>
        <v>0.10276319678750045</v>
      </c>
      <c r="Y13" s="38">
        <v>0.8</v>
      </c>
      <c r="Z13" s="38">
        <f t="shared" si="10"/>
        <v>0.19999999999999996</v>
      </c>
      <c r="AA13" s="36">
        <f t="shared" si="11"/>
        <v>9.0403361801783509E-3</v>
      </c>
      <c r="AB13">
        <f t="shared" si="12"/>
        <v>2.0061890421810978E-3</v>
      </c>
      <c r="AC13" s="34">
        <f t="shared" si="13"/>
        <v>4.479050169601919E-2</v>
      </c>
      <c r="AD13" s="34">
        <f t="shared" si="14"/>
        <v>0.11404396161994157</v>
      </c>
    </row>
    <row r="14" spans="1:30">
      <c r="A14" s="29">
        <v>33542</v>
      </c>
      <c r="B14" s="30">
        <v>448.48</v>
      </c>
      <c r="C14" s="30">
        <v>1077.1669999999999</v>
      </c>
      <c r="D14" s="30">
        <v>1752.232</v>
      </c>
      <c r="E14" s="30">
        <v>2403.9209999999998</v>
      </c>
      <c r="F14" s="30">
        <v>302.37299999999999</v>
      </c>
      <c r="J14" s="33">
        <f t="shared" si="2"/>
        <v>33511</v>
      </c>
      <c r="K14" s="32">
        <f t="shared" si="3"/>
        <v>442.53</v>
      </c>
      <c r="L14" s="32">
        <f t="shared" si="4"/>
        <v>1727.3130000000001</v>
      </c>
      <c r="M14" s="35">
        <f t="shared" si="5"/>
        <v>-1.6713624203425481E-2</v>
      </c>
      <c r="N14" s="35">
        <f t="shared" si="6"/>
        <v>5.6658956758241619E-2</v>
      </c>
      <c r="O14" s="32">
        <f t="shared" si="15"/>
        <v>290.51799999999997</v>
      </c>
      <c r="P14" s="35">
        <f t="shared" si="16"/>
        <v>-3.8331932022059201E-2</v>
      </c>
      <c r="R14" s="38">
        <v>0.9</v>
      </c>
      <c r="S14" s="38">
        <f t="shared" si="7"/>
        <v>9.9999999999999978E-2</v>
      </c>
      <c r="T14" s="36">
        <f t="shared" si="0"/>
        <v>8.4371752534388167E-3</v>
      </c>
      <c r="U14">
        <f t="shared" si="1"/>
        <v>1.7827044813900543E-3</v>
      </c>
      <c r="V14" s="34">
        <f t="shared" si="8"/>
        <v>4.2222085232613206E-2</v>
      </c>
      <c r="W14" s="34">
        <f t="shared" si="9"/>
        <v>0.10607905054247913</v>
      </c>
      <c r="Y14" s="38">
        <v>0.9</v>
      </c>
      <c r="Z14" s="38">
        <f t="shared" si="10"/>
        <v>9.9999999999999978E-2</v>
      </c>
      <c r="AA14" s="36">
        <f t="shared" si="11"/>
        <v>8.8648932306562775E-3</v>
      </c>
      <c r="AB14">
        <f t="shared" si="12"/>
        <v>1.887066084166215E-3</v>
      </c>
      <c r="AC14" s="34">
        <f t="shared" si="13"/>
        <v>4.3440373895331688E-2</v>
      </c>
      <c r="AD14" s="34">
        <f t="shared" si="14"/>
        <v>0.11172178259557541</v>
      </c>
    </row>
    <row r="15" spans="1:30">
      <c r="A15" s="29">
        <v>33571</v>
      </c>
      <c r="B15" s="30">
        <v>430.40899999999999</v>
      </c>
      <c r="C15" s="30">
        <v>1012.716</v>
      </c>
      <c r="D15" s="30">
        <v>1670.895</v>
      </c>
      <c r="E15" s="30">
        <v>2443.0709999999999</v>
      </c>
      <c r="F15" s="30">
        <v>297.88</v>
      </c>
      <c r="J15" s="33">
        <f t="shared" si="2"/>
        <v>33542</v>
      </c>
      <c r="K15" s="32">
        <f t="shared" si="3"/>
        <v>448.48</v>
      </c>
      <c r="L15" s="32">
        <f t="shared" si="4"/>
        <v>1752.232</v>
      </c>
      <c r="M15" s="35">
        <f t="shared" si="5"/>
        <v>1.3445416129979959E-2</v>
      </c>
      <c r="N15" s="35">
        <f t="shared" si="6"/>
        <v>1.4426453109540605E-2</v>
      </c>
      <c r="O15" s="32">
        <f t="shared" si="15"/>
        <v>302.37299999999999</v>
      </c>
      <c r="P15" s="35">
        <f t="shared" si="16"/>
        <v>4.0806421633083012E-2</v>
      </c>
      <c r="R15" s="38">
        <v>1</v>
      </c>
      <c r="S15" s="38">
        <f t="shared" si="7"/>
        <v>0</v>
      </c>
      <c r="T15" s="36">
        <f t="shared" si="0"/>
        <v>8.6894502811342041E-3</v>
      </c>
      <c r="U15">
        <f t="shared" si="1"/>
        <v>1.8132097476623046E-3</v>
      </c>
      <c r="V15" s="34">
        <f t="shared" si="8"/>
        <v>4.2581800662516663E-2</v>
      </c>
      <c r="W15" s="34">
        <f t="shared" si="9"/>
        <v>0.10940404145540539</v>
      </c>
      <c r="Y15" s="38">
        <v>1</v>
      </c>
      <c r="Z15" s="38">
        <f t="shared" si="10"/>
        <v>0</v>
      </c>
      <c r="AA15" s="36">
        <f t="shared" si="11"/>
        <v>8.6894502811342041E-3</v>
      </c>
      <c r="AB15">
        <f t="shared" si="12"/>
        <v>1.8132097476623046E-3</v>
      </c>
      <c r="AC15" s="34">
        <f t="shared" si="13"/>
        <v>4.2581800662516663E-2</v>
      </c>
      <c r="AD15" s="34">
        <f t="shared" si="14"/>
        <v>0.10940404145540539</v>
      </c>
    </row>
    <row r="16" spans="1:30">
      <c r="A16" s="29">
        <v>33603</v>
      </c>
      <c r="B16" s="30">
        <v>479.63299999999998</v>
      </c>
      <c r="C16" s="30">
        <v>1016.07</v>
      </c>
      <c r="D16" s="30">
        <v>1757.7090000000001</v>
      </c>
      <c r="E16" s="30">
        <v>2798.2950000000001</v>
      </c>
      <c r="F16" s="30">
        <v>331.34899999999999</v>
      </c>
      <c r="J16" s="33">
        <f t="shared" si="2"/>
        <v>33571</v>
      </c>
      <c r="K16" s="32">
        <f t="shared" si="3"/>
        <v>430.40899999999999</v>
      </c>
      <c r="L16" s="32">
        <f t="shared" si="4"/>
        <v>1670.895</v>
      </c>
      <c r="M16" s="35">
        <f t="shared" si="5"/>
        <v>-4.0293881555476307E-2</v>
      </c>
      <c r="N16" s="35">
        <f t="shared" si="6"/>
        <v>-4.6419081491491987E-2</v>
      </c>
      <c r="O16" s="32">
        <f t="shared" si="15"/>
        <v>297.88</v>
      </c>
      <c r="P16" s="35">
        <f t="shared" si="16"/>
        <v>-1.4859130940923948E-2</v>
      </c>
      <c r="R16" s="38"/>
    </row>
    <row r="17" spans="1:18">
      <c r="A17" s="29">
        <v>33634</v>
      </c>
      <c r="B17" s="30">
        <v>470.69499999999999</v>
      </c>
      <c r="C17" s="30">
        <v>1019.9880000000001</v>
      </c>
      <c r="D17" s="30">
        <v>1720.68</v>
      </c>
      <c r="E17" s="30">
        <v>3223.9659999999999</v>
      </c>
      <c r="F17" s="30">
        <v>369.70800000000003</v>
      </c>
      <c r="J17" s="33">
        <f t="shared" si="2"/>
        <v>33603</v>
      </c>
      <c r="K17" s="32">
        <f t="shared" si="3"/>
        <v>479.63299999999998</v>
      </c>
      <c r="L17" s="32">
        <f t="shared" si="4"/>
        <v>1757.7090000000001</v>
      </c>
      <c r="M17" s="35">
        <f t="shared" si="5"/>
        <v>0.11436563826499913</v>
      </c>
      <c r="N17" s="35">
        <f t="shared" si="6"/>
        <v>5.1956586140960326E-2</v>
      </c>
      <c r="O17" s="32">
        <f t="shared" si="15"/>
        <v>331.34899999999999</v>
      </c>
      <c r="P17" s="35">
        <f t="shared" si="16"/>
        <v>0.11235732509735463</v>
      </c>
      <c r="R17" s="38"/>
    </row>
    <row r="18" spans="1:18">
      <c r="A18" s="29">
        <v>33662</v>
      </c>
      <c r="B18" s="30">
        <v>476.791</v>
      </c>
      <c r="C18" s="30">
        <v>1006.042</v>
      </c>
      <c r="D18" s="30">
        <v>1659.5650000000001</v>
      </c>
      <c r="E18" s="30">
        <v>3477.8910000000001</v>
      </c>
      <c r="F18" s="30">
        <v>386.13299999999998</v>
      </c>
      <c r="J18" s="33">
        <f t="shared" si="2"/>
        <v>33634</v>
      </c>
      <c r="K18" s="32">
        <f t="shared" si="3"/>
        <v>470.69499999999999</v>
      </c>
      <c r="L18" s="32">
        <f t="shared" si="4"/>
        <v>1720.68</v>
      </c>
      <c r="M18" s="35">
        <f t="shared" si="5"/>
        <v>-1.8635081405991683E-2</v>
      </c>
      <c r="N18" s="35">
        <f t="shared" si="6"/>
        <v>-2.1066627069668553E-2</v>
      </c>
      <c r="O18" s="32">
        <f t="shared" si="15"/>
        <v>369.70800000000003</v>
      </c>
      <c r="P18" s="35">
        <f t="shared" si="16"/>
        <v>0.11576615592622885</v>
      </c>
      <c r="R18" s="38"/>
    </row>
    <row r="19" spans="1:18">
      <c r="A19" s="29">
        <v>33694</v>
      </c>
      <c r="B19" s="30">
        <v>467.51799999999997</v>
      </c>
      <c r="C19" s="30">
        <v>955.88099999999997</v>
      </c>
      <c r="D19" s="30">
        <v>1550.4670000000001</v>
      </c>
      <c r="E19" s="30">
        <v>3732.1869999999999</v>
      </c>
      <c r="F19" s="30">
        <v>399.19799999999998</v>
      </c>
      <c r="J19" s="33">
        <f t="shared" si="2"/>
        <v>33662</v>
      </c>
      <c r="K19" s="32">
        <f t="shared" si="3"/>
        <v>476.791</v>
      </c>
      <c r="L19" s="32">
        <f t="shared" si="4"/>
        <v>1659.5650000000001</v>
      </c>
      <c r="M19" s="35">
        <f t="shared" si="5"/>
        <v>1.2951061727870528E-2</v>
      </c>
      <c r="N19" s="35">
        <f t="shared" si="6"/>
        <v>-3.5517934769974668E-2</v>
      </c>
      <c r="O19" s="32">
        <f t="shared" si="15"/>
        <v>386.13299999999998</v>
      </c>
      <c r="P19" s="35">
        <f t="shared" si="16"/>
        <v>4.4426953163036575E-2</v>
      </c>
    </row>
    <row r="20" spans="1:18">
      <c r="A20" s="29">
        <v>33724</v>
      </c>
      <c r="B20" s="30">
        <v>481.24099999999999</v>
      </c>
      <c r="C20" s="30">
        <v>959.58299999999997</v>
      </c>
      <c r="D20" s="30">
        <v>1558.23</v>
      </c>
      <c r="E20" s="30">
        <v>3845.1379999999999</v>
      </c>
      <c r="F20" s="30">
        <v>396.42500000000001</v>
      </c>
      <c r="J20" s="33">
        <f t="shared" si="2"/>
        <v>33694</v>
      </c>
      <c r="K20" s="32">
        <f t="shared" si="3"/>
        <v>467.51799999999997</v>
      </c>
      <c r="L20" s="32">
        <f t="shared" si="4"/>
        <v>1550.4670000000001</v>
      </c>
      <c r="M20" s="35">
        <f t="shared" si="5"/>
        <v>-1.9448773152177856E-2</v>
      </c>
      <c r="N20" s="35">
        <f t="shared" si="6"/>
        <v>-6.5738913510468122E-2</v>
      </c>
      <c r="O20" s="32">
        <f t="shared" si="15"/>
        <v>399.19799999999998</v>
      </c>
      <c r="P20" s="35">
        <f t="shared" si="16"/>
        <v>3.3835491915997773E-2</v>
      </c>
    </row>
    <row r="21" spans="1:18">
      <c r="A21" s="29">
        <v>33753</v>
      </c>
      <c r="B21" s="30">
        <v>483.6</v>
      </c>
      <c r="C21" s="30">
        <v>989.41399999999999</v>
      </c>
      <c r="D21" s="30">
        <v>1663.01</v>
      </c>
      <c r="E21" s="30">
        <v>3969.616</v>
      </c>
      <c r="F21" s="30">
        <v>395.00299999999999</v>
      </c>
      <c r="J21" s="33">
        <f t="shared" si="2"/>
        <v>33724</v>
      </c>
      <c r="K21" s="32">
        <f t="shared" si="3"/>
        <v>481.24099999999999</v>
      </c>
      <c r="L21" s="32">
        <f t="shared" si="4"/>
        <v>1558.23</v>
      </c>
      <c r="M21" s="35">
        <f t="shared" si="5"/>
        <v>2.9352880530803205E-2</v>
      </c>
      <c r="N21" s="35">
        <f t="shared" si="6"/>
        <v>5.0068785727137577E-3</v>
      </c>
      <c r="O21" s="32">
        <f t="shared" si="15"/>
        <v>396.42500000000001</v>
      </c>
      <c r="P21" s="35">
        <f t="shared" si="16"/>
        <v>-6.9464275873124537E-3</v>
      </c>
    </row>
    <row r="22" spans="1:18">
      <c r="A22" s="29">
        <v>33785</v>
      </c>
      <c r="B22" s="30">
        <v>476.40899999999999</v>
      </c>
      <c r="C22" s="30">
        <v>915.38</v>
      </c>
      <c r="D22" s="30">
        <v>1584.682</v>
      </c>
      <c r="E22" s="30">
        <v>3693.7959999999998</v>
      </c>
      <c r="F22" s="30">
        <v>355.81900000000002</v>
      </c>
      <c r="J22" s="33">
        <f t="shared" si="2"/>
        <v>33753</v>
      </c>
      <c r="K22" s="32">
        <f t="shared" si="3"/>
        <v>483.6</v>
      </c>
      <c r="L22" s="32">
        <f t="shared" si="4"/>
        <v>1663.01</v>
      </c>
      <c r="M22" s="35">
        <f t="shared" si="5"/>
        <v>4.9019098538987116E-3</v>
      </c>
      <c r="N22" s="35">
        <f t="shared" si="6"/>
        <v>6.72429615653658E-2</v>
      </c>
      <c r="O22" s="32">
        <f t="shared" si="15"/>
        <v>395.00299999999999</v>
      </c>
      <c r="P22" s="35">
        <f t="shared" si="16"/>
        <v>-3.5870593428770636E-3</v>
      </c>
    </row>
    <row r="23" spans="1:18">
      <c r="A23" s="29">
        <v>33816</v>
      </c>
      <c r="B23" s="30">
        <v>495.87200000000001</v>
      </c>
      <c r="C23" s="30">
        <v>884.48199999999997</v>
      </c>
      <c r="D23" s="30">
        <v>1544.6320000000001</v>
      </c>
      <c r="E23" s="30">
        <v>3847.0369999999998</v>
      </c>
      <c r="F23" s="30">
        <v>359.68799999999999</v>
      </c>
      <c r="J23" s="33">
        <f t="shared" si="2"/>
        <v>33785</v>
      </c>
      <c r="K23" s="32">
        <f t="shared" si="3"/>
        <v>476.40899999999999</v>
      </c>
      <c r="L23" s="32">
        <f t="shared" si="4"/>
        <v>1584.682</v>
      </c>
      <c r="M23" s="35">
        <f t="shared" si="5"/>
        <v>-1.4869727047146508E-2</v>
      </c>
      <c r="N23" s="35">
        <f t="shared" si="6"/>
        <v>-4.7100137702118405E-2</v>
      </c>
      <c r="O23" s="32">
        <f t="shared" si="15"/>
        <v>355.81900000000002</v>
      </c>
      <c r="P23" s="35">
        <f t="shared" si="16"/>
        <v>-9.91992465880005E-2</v>
      </c>
    </row>
    <row r="24" spans="1:18">
      <c r="A24" s="29">
        <v>33847</v>
      </c>
      <c r="B24" s="30">
        <v>485.72300000000001</v>
      </c>
      <c r="C24" s="30">
        <v>909.14300000000003</v>
      </c>
      <c r="D24" s="30">
        <v>1642.039</v>
      </c>
      <c r="E24" s="30">
        <v>3740.54</v>
      </c>
      <c r="F24" s="30">
        <v>342.91699999999997</v>
      </c>
      <c r="J24" s="33">
        <f t="shared" si="2"/>
        <v>33816</v>
      </c>
      <c r="K24" s="32">
        <f t="shared" si="3"/>
        <v>495.87200000000001</v>
      </c>
      <c r="L24" s="32">
        <f t="shared" si="4"/>
        <v>1544.6320000000001</v>
      </c>
      <c r="M24" s="35">
        <f t="shared" si="5"/>
        <v>4.085355230484744E-2</v>
      </c>
      <c r="N24" s="35">
        <f t="shared" si="6"/>
        <v>-2.5273209388381956E-2</v>
      </c>
      <c r="O24" s="32">
        <f t="shared" si="15"/>
        <v>359.68799999999999</v>
      </c>
      <c r="P24" s="35">
        <f t="shared" si="16"/>
        <v>1.0873505911713544E-2</v>
      </c>
    </row>
    <row r="25" spans="1:18">
      <c r="A25" s="29">
        <v>33877</v>
      </c>
      <c r="B25" s="30">
        <v>491.43099999999998</v>
      </c>
      <c r="C25" s="30">
        <v>904.44200000000001</v>
      </c>
      <c r="D25" s="30">
        <v>1610.135</v>
      </c>
      <c r="E25" s="30">
        <v>3895.83</v>
      </c>
      <c r="F25" s="30">
        <v>344.09399999999999</v>
      </c>
      <c r="J25" s="33">
        <f t="shared" si="2"/>
        <v>33847</v>
      </c>
      <c r="K25" s="32">
        <f t="shared" si="3"/>
        <v>485.72300000000001</v>
      </c>
      <c r="L25" s="32">
        <f t="shared" si="4"/>
        <v>1642.039</v>
      </c>
      <c r="M25" s="35">
        <f t="shared" si="5"/>
        <v>-2.0466975348477079E-2</v>
      </c>
      <c r="N25" s="35">
        <f t="shared" si="6"/>
        <v>6.3061622444698706E-2</v>
      </c>
      <c r="O25" s="32">
        <f t="shared" si="15"/>
        <v>342.91699999999997</v>
      </c>
      <c r="P25" s="35">
        <f t="shared" si="16"/>
        <v>-4.6626520762438561E-2</v>
      </c>
    </row>
    <row r="26" spans="1:18">
      <c r="A26" s="29">
        <v>33907</v>
      </c>
      <c r="B26" s="30">
        <v>493.12900000000002</v>
      </c>
      <c r="C26" s="30">
        <v>914.40700000000004</v>
      </c>
      <c r="D26" s="30">
        <v>1526.165</v>
      </c>
      <c r="E26" s="30">
        <v>4256.3630000000003</v>
      </c>
      <c r="F26" s="30">
        <v>362.49900000000002</v>
      </c>
      <c r="J26" s="33">
        <f t="shared" si="2"/>
        <v>33877</v>
      </c>
      <c r="K26" s="32">
        <f t="shared" si="3"/>
        <v>491.43099999999998</v>
      </c>
      <c r="L26" s="32">
        <f t="shared" si="4"/>
        <v>1610.135</v>
      </c>
      <c r="M26" s="35">
        <f t="shared" si="5"/>
        <v>1.1751553869180587E-2</v>
      </c>
      <c r="N26" s="35">
        <f t="shared" si="6"/>
        <v>-1.9429501978941999E-2</v>
      </c>
      <c r="O26" s="32">
        <f t="shared" si="15"/>
        <v>344.09399999999999</v>
      </c>
      <c r="P26" s="35">
        <f t="shared" si="16"/>
        <v>3.4323174412467239E-3</v>
      </c>
    </row>
    <row r="27" spans="1:18">
      <c r="A27" s="29">
        <v>33938</v>
      </c>
      <c r="B27" s="30">
        <v>509.92</v>
      </c>
      <c r="C27" s="30">
        <v>947.64400000000001</v>
      </c>
      <c r="D27" s="30">
        <v>1540.9949999999999</v>
      </c>
      <c r="E27" s="30">
        <v>4340.8490000000002</v>
      </c>
      <c r="F27" s="30">
        <v>358.59399999999999</v>
      </c>
      <c r="J27" s="33">
        <f t="shared" si="2"/>
        <v>33907</v>
      </c>
      <c r="K27" s="32">
        <f t="shared" si="3"/>
        <v>493.12900000000002</v>
      </c>
      <c r="L27" s="32">
        <f t="shared" si="4"/>
        <v>1526.165</v>
      </c>
      <c r="M27" s="35">
        <f t="shared" si="5"/>
        <v>3.4552154829468051E-3</v>
      </c>
      <c r="N27" s="35">
        <f t="shared" si="6"/>
        <v>-5.2150906600999303E-2</v>
      </c>
      <c r="O27" s="32">
        <f t="shared" si="15"/>
        <v>362.49900000000002</v>
      </c>
      <c r="P27" s="35">
        <f t="shared" si="16"/>
        <v>5.3488290990252763E-2</v>
      </c>
    </row>
    <row r="28" spans="1:18">
      <c r="A28" s="29">
        <v>33969</v>
      </c>
      <c r="B28" s="30">
        <v>516.178</v>
      </c>
      <c r="C28" s="30">
        <v>956.86500000000001</v>
      </c>
      <c r="D28" s="30">
        <v>1549.432</v>
      </c>
      <c r="E28" s="30">
        <v>4611.549</v>
      </c>
      <c r="F28" s="30">
        <v>369.13499999999999</v>
      </c>
      <c r="J28" s="33">
        <f t="shared" si="2"/>
        <v>33938</v>
      </c>
      <c r="K28" s="32">
        <f t="shared" si="3"/>
        <v>509.92</v>
      </c>
      <c r="L28" s="32">
        <f t="shared" si="4"/>
        <v>1540.9949999999999</v>
      </c>
      <c r="M28" s="35">
        <f t="shared" si="5"/>
        <v>3.4049913917048036E-2</v>
      </c>
      <c r="N28" s="35">
        <f t="shared" si="6"/>
        <v>9.7171668856250726E-3</v>
      </c>
      <c r="O28" s="32">
        <f t="shared" si="15"/>
        <v>358.59399999999999</v>
      </c>
      <c r="P28" s="35">
        <f t="shared" si="16"/>
        <v>-1.0772443510189023E-2</v>
      </c>
    </row>
    <row r="29" spans="1:18">
      <c r="A29" s="29">
        <v>33998</v>
      </c>
      <c r="B29" s="30">
        <v>520.49400000000003</v>
      </c>
      <c r="C29" s="30">
        <v>959.91</v>
      </c>
      <c r="D29" s="30">
        <v>1549.7049999999999</v>
      </c>
      <c r="E29" s="30">
        <v>4783.4949999999999</v>
      </c>
      <c r="F29" s="30">
        <v>370.92</v>
      </c>
      <c r="J29" s="33">
        <f t="shared" si="2"/>
        <v>33969</v>
      </c>
      <c r="K29" s="32">
        <f t="shared" si="3"/>
        <v>516.178</v>
      </c>
      <c r="L29" s="32">
        <f t="shared" si="4"/>
        <v>1549.432</v>
      </c>
      <c r="M29" s="35">
        <f t="shared" si="5"/>
        <v>1.2272513335425117E-2</v>
      </c>
      <c r="N29" s="35">
        <f t="shared" si="6"/>
        <v>5.4750339877807086E-3</v>
      </c>
      <c r="O29" s="32">
        <f t="shared" si="15"/>
        <v>369.13499999999999</v>
      </c>
      <c r="P29" s="35">
        <f t="shared" si="16"/>
        <v>2.939536077011895E-2</v>
      </c>
    </row>
    <row r="30" spans="1:18">
      <c r="A30" s="29">
        <v>34026</v>
      </c>
      <c r="B30" s="30">
        <v>527.58699999999999</v>
      </c>
      <c r="C30" s="30">
        <v>982.64</v>
      </c>
      <c r="D30" s="30">
        <v>1596.9749999999999</v>
      </c>
      <c r="E30" s="30">
        <v>5016.4790000000003</v>
      </c>
      <c r="F30" s="30">
        <v>377.14</v>
      </c>
      <c r="J30" s="33">
        <f t="shared" si="2"/>
        <v>33998</v>
      </c>
      <c r="K30" s="32">
        <f t="shared" si="3"/>
        <v>520.49400000000003</v>
      </c>
      <c r="L30" s="32">
        <f t="shared" si="4"/>
        <v>1549.7049999999999</v>
      </c>
      <c r="M30" s="35">
        <f t="shared" si="5"/>
        <v>8.3614567067951118E-3</v>
      </c>
      <c r="N30" s="35">
        <f t="shared" si="6"/>
        <v>1.7619359868636941E-4</v>
      </c>
      <c r="O30" s="32">
        <f t="shared" si="15"/>
        <v>370.92</v>
      </c>
      <c r="P30" s="35">
        <f t="shared" si="16"/>
        <v>4.8356292413345159E-3</v>
      </c>
    </row>
    <row r="31" spans="1:18">
      <c r="A31" s="29">
        <v>34059</v>
      </c>
      <c r="B31" s="30">
        <v>538.71900000000005</v>
      </c>
      <c r="C31" s="30">
        <v>1038.8820000000001</v>
      </c>
      <c r="D31" s="30">
        <v>1736.6420000000001</v>
      </c>
      <c r="E31" s="30">
        <v>5342.9849999999997</v>
      </c>
      <c r="F31" s="30">
        <v>389.61200000000002</v>
      </c>
      <c r="J31" s="33">
        <f t="shared" si="2"/>
        <v>34026</v>
      </c>
      <c r="K31" s="32">
        <f t="shared" si="3"/>
        <v>527.58699999999999</v>
      </c>
      <c r="L31" s="32">
        <f t="shared" si="4"/>
        <v>1596.9749999999999</v>
      </c>
      <c r="M31" s="35">
        <f t="shared" si="5"/>
        <v>1.3627438548763138E-2</v>
      </c>
      <c r="N31" s="35">
        <f t="shared" si="6"/>
        <v>3.0502579523199458E-2</v>
      </c>
      <c r="O31" s="32">
        <f t="shared" si="15"/>
        <v>377.14</v>
      </c>
      <c r="P31" s="35">
        <f t="shared" si="16"/>
        <v>1.6769114633883309E-2</v>
      </c>
    </row>
    <row r="32" spans="1:18">
      <c r="A32" s="29">
        <v>34089</v>
      </c>
      <c r="B32" s="30">
        <v>525.69799999999998</v>
      </c>
      <c r="C32" s="30">
        <v>1101.7270000000001</v>
      </c>
      <c r="D32" s="30">
        <v>1901.931</v>
      </c>
      <c r="E32" s="30">
        <v>5649.0330000000004</v>
      </c>
      <c r="F32" s="30">
        <v>398.572</v>
      </c>
      <c r="J32" s="33">
        <f t="shared" si="2"/>
        <v>34059</v>
      </c>
      <c r="K32" s="32">
        <f t="shared" si="3"/>
        <v>538.71900000000005</v>
      </c>
      <c r="L32" s="32">
        <f t="shared" si="4"/>
        <v>1736.6420000000001</v>
      </c>
      <c r="M32" s="35">
        <f t="shared" si="5"/>
        <v>2.109983756233591E-2</v>
      </c>
      <c r="N32" s="35">
        <f t="shared" si="6"/>
        <v>8.7457223813772966E-2</v>
      </c>
      <c r="O32" s="32">
        <f t="shared" si="15"/>
        <v>389.61200000000002</v>
      </c>
      <c r="P32" s="35">
        <f t="shared" si="16"/>
        <v>3.3069947499602348E-2</v>
      </c>
    </row>
    <row r="33" spans="1:16">
      <c r="A33" s="29">
        <v>34120</v>
      </c>
      <c r="B33" s="30">
        <v>539.76099999999997</v>
      </c>
      <c r="C33" s="30">
        <v>1110.0419999999999</v>
      </c>
      <c r="D33" s="30">
        <v>1942.5640000000001</v>
      </c>
      <c r="E33" s="30">
        <v>6025.625</v>
      </c>
      <c r="F33" s="30">
        <v>409.67700000000002</v>
      </c>
      <c r="J33" s="33">
        <f t="shared" si="2"/>
        <v>34089</v>
      </c>
      <c r="K33" s="32">
        <f t="shared" si="3"/>
        <v>525.69799999999998</v>
      </c>
      <c r="L33" s="32">
        <f t="shared" si="4"/>
        <v>1901.931</v>
      </c>
      <c r="M33" s="35">
        <f t="shared" si="5"/>
        <v>-2.417030028642031E-2</v>
      </c>
      <c r="N33" s="35">
        <f t="shared" si="6"/>
        <v>9.5177359524876159E-2</v>
      </c>
      <c r="O33" s="32">
        <f t="shared" si="15"/>
        <v>398.572</v>
      </c>
      <c r="P33" s="35">
        <f t="shared" si="16"/>
        <v>2.2997238278081644E-2</v>
      </c>
    </row>
    <row r="34" spans="1:16">
      <c r="A34" s="29">
        <v>34150</v>
      </c>
      <c r="B34" s="30">
        <v>541.34100000000001</v>
      </c>
      <c r="C34" s="30">
        <v>1108.498</v>
      </c>
      <c r="D34" s="30">
        <v>1912.704</v>
      </c>
      <c r="E34" s="30">
        <v>6499.527</v>
      </c>
      <c r="F34" s="30">
        <v>421.82499999999999</v>
      </c>
      <c r="J34" s="33">
        <f t="shared" si="2"/>
        <v>34120</v>
      </c>
      <c r="K34" s="32">
        <f t="shared" si="3"/>
        <v>539.76099999999997</v>
      </c>
      <c r="L34" s="32">
        <f t="shared" si="4"/>
        <v>1942.5640000000001</v>
      </c>
      <c r="M34" s="35">
        <f t="shared" si="5"/>
        <v>2.6751100441698483E-2</v>
      </c>
      <c r="N34" s="35">
        <f t="shared" si="6"/>
        <v>2.1364076825079348E-2</v>
      </c>
      <c r="O34" s="32">
        <f t="shared" si="15"/>
        <v>409.67700000000002</v>
      </c>
      <c r="P34" s="35">
        <f t="shared" si="16"/>
        <v>2.7861967222986062E-2</v>
      </c>
    </row>
    <row r="35" spans="1:16">
      <c r="A35" s="29">
        <v>34180</v>
      </c>
      <c r="B35" s="30">
        <v>539.16399999999999</v>
      </c>
      <c r="C35" s="30">
        <v>1157.548</v>
      </c>
      <c r="D35" s="30">
        <v>1980.098</v>
      </c>
      <c r="E35" s="30">
        <v>6973.5609999999997</v>
      </c>
      <c r="F35" s="30">
        <v>432.96699999999998</v>
      </c>
      <c r="J35" s="33">
        <f t="shared" si="2"/>
        <v>34150</v>
      </c>
      <c r="K35" s="32">
        <f t="shared" si="3"/>
        <v>541.34100000000001</v>
      </c>
      <c r="L35" s="32">
        <f t="shared" si="4"/>
        <v>1912.704</v>
      </c>
      <c r="M35" s="35">
        <f t="shared" si="5"/>
        <v>2.9272214924753737E-3</v>
      </c>
      <c r="N35" s="35">
        <f t="shared" si="6"/>
        <v>-1.5371436925630366E-2</v>
      </c>
      <c r="O35" s="32">
        <f t="shared" si="15"/>
        <v>421.82499999999999</v>
      </c>
      <c r="P35" s="35">
        <f t="shared" si="16"/>
        <v>2.9652628778281453E-2</v>
      </c>
    </row>
    <row r="36" spans="1:16">
      <c r="A36" s="29">
        <v>34212</v>
      </c>
      <c r="B36" s="30">
        <v>559.62099999999998</v>
      </c>
      <c r="C36" s="30">
        <v>1210.211</v>
      </c>
      <c r="D36" s="30">
        <v>2087.4389999999999</v>
      </c>
      <c r="E36" s="30">
        <v>7860.1310000000003</v>
      </c>
      <c r="F36" s="30">
        <v>469.52600000000001</v>
      </c>
      <c r="J36" s="33">
        <f t="shared" si="2"/>
        <v>34180</v>
      </c>
      <c r="K36" s="32">
        <f t="shared" si="3"/>
        <v>539.16399999999999</v>
      </c>
      <c r="L36" s="32">
        <f t="shared" si="4"/>
        <v>1980.098</v>
      </c>
      <c r="M36" s="35">
        <f t="shared" si="5"/>
        <v>-4.0214947694706682E-3</v>
      </c>
      <c r="N36" s="35">
        <f t="shared" si="6"/>
        <v>3.5234934417452957E-2</v>
      </c>
      <c r="O36" s="32">
        <f t="shared" si="15"/>
        <v>432.96699999999998</v>
      </c>
      <c r="P36" s="35">
        <f t="shared" si="16"/>
        <v>2.6413797190778077E-2</v>
      </c>
    </row>
    <row r="37" spans="1:16">
      <c r="A37" s="29">
        <v>34242</v>
      </c>
      <c r="B37" s="30">
        <v>555.33000000000004</v>
      </c>
      <c r="C37" s="30">
        <v>1180.06</v>
      </c>
      <c r="D37" s="30">
        <v>2040.91</v>
      </c>
      <c r="E37" s="30">
        <v>8551.4979999999996</v>
      </c>
      <c r="F37" s="30">
        <v>486.69900000000001</v>
      </c>
      <c r="J37" s="33">
        <f t="shared" si="2"/>
        <v>34212</v>
      </c>
      <c r="K37" s="32">
        <f t="shared" si="3"/>
        <v>559.62099999999998</v>
      </c>
      <c r="L37" s="32">
        <f t="shared" si="4"/>
        <v>2087.4389999999999</v>
      </c>
      <c r="M37" s="35">
        <f t="shared" si="5"/>
        <v>3.7942073283824485E-2</v>
      </c>
      <c r="N37" s="35">
        <f t="shared" si="6"/>
        <v>5.4209943144228223E-2</v>
      </c>
      <c r="O37" s="32">
        <f t="shared" si="15"/>
        <v>469.52600000000001</v>
      </c>
      <c r="P37" s="35">
        <f t="shared" si="16"/>
        <v>8.4438305921698431E-2</v>
      </c>
    </row>
    <row r="38" spans="1:16">
      <c r="A38" s="29">
        <v>34271</v>
      </c>
      <c r="B38" s="30">
        <v>566.81700000000001</v>
      </c>
      <c r="C38" s="30">
        <v>1239.9549999999999</v>
      </c>
      <c r="D38" s="30">
        <v>2104.2539999999999</v>
      </c>
      <c r="E38" s="30">
        <v>9790.5910000000003</v>
      </c>
      <c r="F38" s="30">
        <v>530.36699999999996</v>
      </c>
      <c r="J38" s="33">
        <f t="shared" si="2"/>
        <v>34242</v>
      </c>
      <c r="K38" s="32">
        <f t="shared" si="3"/>
        <v>555.33000000000004</v>
      </c>
      <c r="L38" s="32">
        <f t="shared" si="4"/>
        <v>2040.91</v>
      </c>
      <c r="M38" s="35">
        <f t="shared" si="5"/>
        <v>-7.6676893826356229E-3</v>
      </c>
      <c r="N38" s="35">
        <f t="shared" si="6"/>
        <v>-2.2289992665653791E-2</v>
      </c>
      <c r="O38" s="32">
        <f t="shared" si="15"/>
        <v>486.69900000000001</v>
      </c>
      <c r="P38" s="35">
        <f t="shared" si="16"/>
        <v>3.6575184334839861E-2</v>
      </c>
    </row>
    <row r="39" spans="1:16">
      <c r="A39" s="29">
        <v>34303</v>
      </c>
      <c r="B39" s="30">
        <v>561.41399999999999</v>
      </c>
      <c r="C39" s="30">
        <v>1141.306</v>
      </c>
      <c r="D39" s="30">
        <v>1920.7619999999999</v>
      </c>
      <c r="E39" s="30">
        <v>10676.93</v>
      </c>
      <c r="F39" s="30">
        <v>553.83699999999999</v>
      </c>
      <c r="J39" s="33">
        <f t="shared" si="2"/>
        <v>34271</v>
      </c>
      <c r="K39" s="32">
        <f t="shared" si="3"/>
        <v>566.81700000000001</v>
      </c>
      <c r="L39" s="32">
        <f t="shared" si="4"/>
        <v>2104.2539999999999</v>
      </c>
      <c r="M39" s="35">
        <f t="shared" si="5"/>
        <v>2.06849981092323E-2</v>
      </c>
      <c r="N39" s="35">
        <f t="shared" si="6"/>
        <v>3.1037135395485249E-2</v>
      </c>
      <c r="O39" s="32">
        <f t="shared" si="15"/>
        <v>530.36699999999996</v>
      </c>
      <c r="P39" s="35">
        <f t="shared" si="16"/>
        <v>8.9722806087540574E-2</v>
      </c>
    </row>
    <row r="40" spans="1:16">
      <c r="A40" s="29">
        <v>34334</v>
      </c>
      <c r="B40" s="30">
        <v>568.202</v>
      </c>
      <c r="C40" s="30">
        <v>1239.6969999999999</v>
      </c>
      <c r="D40" s="30">
        <v>2059.8910000000001</v>
      </c>
      <c r="E40" s="30">
        <v>13136.457</v>
      </c>
      <c r="F40" s="30">
        <v>645.38400000000001</v>
      </c>
      <c r="J40" s="33">
        <f t="shared" si="2"/>
        <v>34303</v>
      </c>
      <c r="K40" s="32">
        <f t="shared" si="3"/>
        <v>561.41399999999999</v>
      </c>
      <c r="L40" s="32">
        <f t="shared" si="4"/>
        <v>1920.7619999999999</v>
      </c>
      <c r="M40" s="35">
        <f t="shared" si="5"/>
        <v>-9.5321770518527194E-3</v>
      </c>
      <c r="N40" s="35">
        <f t="shared" si="6"/>
        <v>-8.7200499559463851E-2</v>
      </c>
      <c r="O40" s="32">
        <f t="shared" si="15"/>
        <v>553.83699999999999</v>
      </c>
      <c r="P40" s="35">
        <f t="shared" si="16"/>
        <v>4.425237618479283E-2</v>
      </c>
    </row>
    <row r="41" spans="1:16">
      <c r="A41" s="29">
        <v>34365</v>
      </c>
      <c r="B41" s="30">
        <v>587.51900000000001</v>
      </c>
      <c r="C41" s="30">
        <v>1325.1579999999999</v>
      </c>
      <c r="D41" s="30">
        <v>2234.489</v>
      </c>
      <c r="E41" s="30">
        <v>14186.06</v>
      </c>
      <c r="F41" s="30">
        <v>657.12599999999998</v>
      </c>
      <c r="J41" s="33">
        <f t="shared" si="2"/>
        <v>34334</v>
      </c>
      <c r="K41" s="32">
        <f t="shared" si="3"/>
        <v>568.202</v>
      </c>
      <c r="L41" s="32">
        <f t="shared" si="4"/>
        <v>2059.8910000000001</v>
      </c>
      <c r="M41" s="35">
        <f t="shared" si="5"/>
        <v>1.2090899051323989E-2</v>
      </c>
      <c r="N41" s="35">
        <f t="shared" si="6"/>
        <v>7.2434273481045697E-2</v>
      </c>
      <c r="O41" s="32">
        <f t="shared" si="15"/>
        <v>645.38400000000001</v>
      </c>
      <c r="P41" s="35">
        <f t="shared" si="16"/>
        <v>0.16529592641878388</v>
      </c>
    </row>
    <row r="42" spans="1:16">
      <c r="A42" s="29">
        <v>34393</v>
      </c>
      <c r="B42" s="30">
        <v>571.57299999999998</v>
      </c>
      <c r="C42" s="30">
        <v>1290.682</v>
      </c>
      <c r="D42" s="30">
        <v>2228.759</v>
      </c>
      <c r="E42" s="30">
        <v>14647.317999999999</v>
      </c>
      <c r="F42" s="30">
        <v>645.43600000000004</v>
      </c>
      <c r="J42" s="33">
        <f t="shared" si="2"/>
        <v>34365</v>
      </c>
      <c r="K42" s="32">
        <f t="shared" si="3"/>
        <v>587.51900000000001</v>
      </c>
      <c r="L42" s="32">
        <f t="shared" si="4"/>
        <v>2234.489</v>
      </c>
      <c r="M42" s="35">
        <f t="shared" si="5"/>
        <v>3.3996712436774157E-2</v>
      </c>
      <c r="N42" s="35">
        <f t="shared" si="6"/>
        <v>8.4760795595494987E-2</v>
      </c>
      <c r="O42" s="32">
        <f t="shared" si="15"/>
        <v>657.12599999999998</v>
      </c>
      <c r="P42" s="35">
        <f t="shared" si="16"/>
        <v>1.8193819493510732E-2</v>
      </c>
    </row>
    <row r="43" spans="1:16">
      <c r="A43" s="29">
        <v>34424</v>
      </c>
      <c r="B43" s="30">
        <v>546.654</v>
      </c>
      <c r="C43" s="30">
        <v>1220.5989999999999</v>
      </c>
      <c r="D43" s="30">
        <v>2133.2379999999998</v>
      </c>
      <c r="E43" s="30">
        <v>14177.567999999999</v>
      </c>
      <c r="F43" s="30">
        <v>587.03099999999995</v>
      </c>
      <c r="J43" s="33">
        <f t="shared" si="2"/>
        <v>34393</v>
      </c>
      <c r="K43" s="32">
        <f t="shared" si="3"/>
        <v>571.57299999999998</v>
      </c>
      <c r="L43" s="32">
        <f t="shared" si="4"/>
        <v>2228.759</v>
      </c>
      <c r="M43" s="35">
        <f t="shared" si="5"/>
        <v>-2.7141249900003328E-2</v>
      </c>
      <c r="N43" s="35">
        <f t="shared" si="6"/>
        <v>-2.5643446890989408E-3</v>
      </c>
      <c r="O43" s="32">
        <f t="shared" si="15"/>
        <v>645.43600000000004</v>
      </c>
      <c r="P43" s="35">
        <f t="shared" si="16"/>
        <v>-1.7789586776356336E-2</v>
      </c>
    </row>
    <row r="44" spans="1:16">
      <c r="A44" s="29">
        <v>34453</v>
      </c>
      <c r="B44" s="30">
        <v>553.66399999999999</v>
      </c>
      <c r="C44" s="30">
        <v>1257.7940000000001</v>
      </c>
      <c r="D44" s="30">
        <v>2224.2240000000002</v>
      </c>
      <c r="E44" s="30">
        <v>14515.599</v>
      </c>
      <c r="F44" s="30">
        <v>575.28899999999999</v>
      </c>
      <c r="J44" s="33">
        <f t="shared" si="2"/>
        <v>34424</v>
      </c>
      <c r="K44" s="32">
        <f t="shared" si="3"/>
        <v>546.654</v>
      </c>
      <c r="L44" s="32">
        <f t="shared" si="4"/>
        <v>2133.2379999999998</v>
      </c>
      <c r="M44" s="35">
        <f t="shared" si="5"/>
        <v>-4.3597230799915287E-2</v>
      </c>
      <c r="N44" s="35">
        <f t="shared" si="6"/>
        <v>-4.2858379932509627E-2</v>
      </c>
      <c r="O44" s="32">
        <f t="shared" si="15"/>
        <v>587.03099999999995</v>
      </c>
      <c r="P44" s="35">
        <f t="shared" si="16"/>
        <v>-9.0489219690256029E-2</v>
      </c>
    </row>
    <row r="45" spans="1:16">
      <c r="A45" s="29">
        <v>34485</v>
      </c>
      <c r="B45" s="30">
        <v>562.75</v>
      </c>
      <c r="C45" s="30">
        <v>1265.1130000000001</v>
      </c>
      <c r="D45" s="30">
        <v>2211.9290000000001</v>
      </c>
      <c r="E45" s="30">
        <v>15528.098</v>
      </c>
      <c r="F45" s="30">
        <v>594.97799999999995</v>
      </c>
      <c r="J45" s="33">
        <f t="shared" si="2"/>
        <v>34453</v>
      </c>
      <c r="K45" s="32">
        <f t="shared" si="3"/>
        <v>553.66399999999999</v>
      </c>
      <c r="L45" s="32">
        <f t="shared" si="4"/>
        <v>2224.2240000000002</v>
      </c>
      <c r="M45" s="35">
        <f t="shared" si="5"/>
        <v>1.2823467860840765E-2</v>
      </c>
      <c r="N45" s="35">
        <f t="shared" si="6"/>
        <v>4.265159349308445E-2</v>
      </c>
      <c r="O45" s="32">
        <f t="shared" si="15"/>
        <v>575.28899999999999</v>
      </c>
      <c r="P45" s="35">
        <f t="shared" si="16"/>
        <v>-2.0002350812818981E-2</v>
      </c>
    </row>
    <row r="46" spans="1:16">
      <c r="A46" s="29">
        <v>34515</v>
      </c>
      <c r="B46" s="30">
        <v>548.95600000000002</v>
      </c>
      <c r="C46" s="30">
        <v>1233.9749999999999</v>
      </c>
      <c r="D46" s="30">
        <v>2243.683</v>
      </c>
      <c r="E46" s="30">
        <v>15824.454</v>
      </c>
      <c r="F46" s="30">
        <v>578.57799999999997</v>
      </c>
      <c r="J46" s="33">
        <f t="shared" si="2"/>
        <v>34485</v>
      </c>
      <c r="K46" s="32">
        <f t="shared" si="3"/>
        <v>562.75</v>
      </c>
      <c r="L46" s="32">
        <f t="shared" si="4"/>
        <v>2211.9290000000001</v>
      </c>
      <c r="M46" s="35">
        <f t="shared" si="5"/>
        <v>1.6410675066466318E-2</v>
      </c>
      <c r="N46" s="35">
        <f t="shared" si="6"/>
        <v>-5.5277705842576852E-3</v>
      </c>
      <c r="O46" s="32">
        <f t="shared" si="15"/>
        <v>594.97799999999995</v>
      </c>
      <c r="P46" s="35">
        <f t="shared" si="16"/>
        <v>3.4224537580242131E-2</v>
      </c>
    </row>
    <row r="47" spans="1:16">
      <c r="A47" s="29">
        <v>34544</v>
      </c>
      <c r="B47" s="30">
        <v>566.98199999999997</v>
      </c>
      <c r="C47" s="30">
        <v>1255.0909999999999</v>
      </c>
      <c r="D47" s="30">
        <v>2265.7550000000001</v>
      </c>
      <c r="E47" s="30">
        <v>16709.013999999999</v>
      </c>
      <c r="F47" s="30">
        <v>614.553</v>
      </c>
      <c r="J47" s="33">
        <f t="shared" si="2"/>
        <v>34515</v>
      </c>
      <c r="K47" s="32">
        <f t="shared" si="3"/>
        <v>548.95600000000002</v>
      </c>
      <c r="L47" s="32">
        <f t="shared" si="4"/>
        <v>2243.683</v>
      </c>
      <c r="M47" s="35">
        <f t="shared" si="5"/>
        <v>-2.4511772545535271E-2</v>
      </c>
      <c r="N47" s="35">
        <f t="shared" si="6"/>
        <v>1.4355795326161047E-2</v>
      </c>
      <c r="O47" s="32">
        <f t="shared" si="15"/>
        <v>578.57799999999997</v>
      </c>
      <c r="P47" s="35">
        <f t="shared" si="16"/>
        <v>-2.7564044384834396E-2</v>
      </c>
    </row>
    <row r="48" spans="1:16">
      <c r="A48" s="29">
        <v>34577</v>
      </c>
      <c r="B48" s="30">
        <v>590.22799999999995</v>
      </c>
      <c r="C48" s="30">
        <v>1281.9549999999999</v>
      </c>
      <c r="D48" s="30">
        <v>2319.8960000000002</v>
      </c>
      <c r="E48" s="30">
        <v>18597.402999999998</v>
      </c>
      <c r="F48" s="30">
        <v>690.827</v>
      </c>
      <c r="J48" s="33">
        <f t="shared" si="2"/>
        <v>34544</v>
      </c>
      <c r="K48" s="32">
        <f t="shared" si="3"/>
        <v>566.98199999999997</v>
      </c>
      <c r="L48" s="32">
        <f t="shared" si="4"/>
        <v>2265.7550000000001</v>
      </c>
      <c r="M48" s="35">
        <f t="shared" si="5"/>
        <v>3.2836875815183575E-2</v>
      </c>
      <c r="N48" s="35">
        <f t="shared" si="6"/>
        <v>9.8373968158604885E-3</v>
      </c>
      <c r="O48" s="32">
        <f t="shared" si="15"/>
        <v>614.553</v>
      </c>
      <c r="P48" s="35">
        <f t="shared" si="16"/>
        <v>6.2178306122942839E-2</v>
      </c>
    </row>
    <row r="49" spans="1:16">
      <c r="A49" s="29">
        <v>34607</v>
      </c>
      <c r="B49" s="30">
        <v>575.79499999999996</v>
      </c>
      <c r="C49" s="30">
        <v>1222.635</v>
      </c>
      <c r="D49" s="30">
        <v>2247.3380000000002</v>
      </c>
      <c r="E49" s="30">
        <v>18684.18</v>
      </c>
      <c r="F49" s="30">
        <v>698.678</v>
      </c>
      <c r="J49" s="33">
        <f t="shared" si="2"/>
        <v>34577</v>
      </c>
      <c r="K49" s="32">
        <f t="shared" si="3"/>
        <v>590.22799999999995</v>
      </c>
      <c r="L49" s="32">
        <f t="shared" si="4"/>
        <v>2319.8960000000002</v>
      </c>
      <c r="M49" s="35">
        <f t="shared" si="5"/>
        <v>4.0999537904201411E-2</v>
      </c>
      <c r="N49" s="35">
        <f t="shared" si="6"/>
        <v>2.3895346142897234E-2</v>
      </c>
      <c r="O49" s="32">
        <f t="shared" si="15"/>
        <v>690.827</v>
      </c>
      <c r="P49" s="35">
        <f t="shared" si="16"/>
        <v>0.1241129731691164</v>
      </c>
    </row>
    <row r="50" spans="1:16">
      <c r="A50" s="29">
        <v>34638</v>
      </c>
      <c r="B50" s="30">
        <v>588.73099999999999</v>
      </c>
      <c r="C50" s="30">
        <v>1235.6220000000001</v>
      </c>
      <c r="D50" s="30">
        <v>2322.6990000000001</v>
      </c>
      <c r="E50" s="30">
        <v>18311.136999999999</v>
      </c>
      <c r="F50" s="30">
        <v>686.07500000000005</v>
      </c>
      <c r="J50" s="33">
        <f t="shared" si="2"/>
        <v>34607</v>
      </c>
      <c r="K50" s="32">
        <f t="shared" si="3"/>
        <v>575.79499999999996</v>
      </c>
      <c r="L50" s="32">
        <f t="shared" si="4"/>
        <v>2247.3380000000002</v>
      </c>
      <c r="M50" s="35">
        <f t="shared" si="5"/>
        <v>-2.4453262129211062E-2</v>
      </c>
      <c r="N50" s="35">
        <f t="shared" si="6"/>
        <v>-3.1276402045608886E-2</v>
      </c>
      <c r="O50" s="32">
        <f t="shared" si="15"/>
        <v>698.678</v>
      </c>
      <c r="P50" s="35">
        <f t="shared" si="16"/>
        <v>1.136463977233082E-2</v>
      </c>
    </row>
    <row r="51" spans="1:16">
      <c r="A51" s="29">
        <v>34668</v>
      </c>
      <c r="B51" s="30">
        <v>567.28599999999994</v>
      </c>
      <c r="C51" s="30">
        <v>1209.3910000000001</v>
      </c>
      <c r="D51" s="30">
        <v>2211.58</v>
      </c>
      <c r="E51" s="30">
        <v>17394.084999999999</v>
      </c>
      <c r="F51" s="30">
        <v>650.40300000000002</v>
      </c>
      <c r="J51" s="33">
        <f t="shared" si="2"/>
        <v>34638</v>
      </c>
      <c r="K51" s="32">
        <f t="shared" si="3"/>
        <v>588.73099999999999</v>
      </c>
      <c r="L51" s="32">
        <f t="shared" si="4"/>
        <v>2322.6990000000001</v>
      </c>
      <c r="M51" s="35">
        <f t="shared" si="5"/>
        <v>2.2466329162288634E-2</v>
      </c>
      <c r="N51" s="35">
        <f t="shared" si="6"/>
        <v>3.3533451576932327E-2</v>
      </c>
      <c r="O51" s="32">
        <f t="shared" si="15"/>
        <v>686.07500000000005</v>
      </c>
      <c r="P51" s="35">
        <f t="shared" si="16"/>
        <v>-1.8038352431305915E-2</v>
      </c>
    </row>
    <row r="52" spans="1:16">
      <c r="A52" s="29">
        <v>34698</v>
      </c>
      <c r="B52" s="30">
        <v>575.70500000000004</v>
      </c>
      <c r="C52" s="30">
        <v>1217.652</v>
      </c>
      <c r="D52" s="30">
        <v>2225.9459999999999</v>
      </c>
      <c r="E52" s="30">
        <v>16772.826000000001</v>
      </c>
      <c r="F52" s="30">
        <v>598.16499999999996</v>
      </c>
      <c r="J52" s="33">
        <f t="shared" si="2"/>
        <v>34668</v>
      </c>
      <c r="K52" s="32">
        <f t="shared" si="3"/>
        <v>567.28599999999994</v>
      </c>
      <c r="L52" s="32">
        <f t="shared" si="4"/>
        <v>2211.58</v>
      </c>
      <c r="M52" s="35">
        <f t="shared" si="5"/>
        <v>-3.6425803974990401E-2</v>
      </c>
      <c r="N52" s="35">
        <f t="shared" si="6"/>
        <v>-4.7840464907420222E-2</v>
      </c>
      <c r="O52" s="32">
        <f t="shared" si="15"/>
        <v>650.40300000000002</v>
      </c>
      <c r="P52" s="35">
        <f t="shared" si="16"/>
        <v>-5.1994315490288989E-2</v>
      </c>
    </row>
    <row r="53" spans="1:16">
      <c r="A53" s="29">
        <v>34730</v>
      </c>
      <c r="B53" s="30">
        <v>590.63499999999999</v>
      </c>
      <c r="C53" s="30">
        <v>1158.93</v>
      </c>
      <c r="D53" s="30">
        <v>2140.9639999999999</v>
      </c>
      <c r="E53" s="30">
        <v>15208.496999999999</v>
      </c>
      <c r="F53" s="30">
        <v>534.52499999999998</v>
      </c>
      <c r="J53" s="33">
        <f t="shared" si="2"/>
        <v>34698</v>
      </c>
      <c r="K53" s="32">
        <f t="shared" si="3"/>
        <v>575.70500000000004</v>
      </c>
      <c r="L53" s="32">
        <f t="shared" si="4"/>
        <v>2225.9459999999999</v>
      </c>
      <c r="M53" s="35">
        <f t="shared" si="5"/>
        <v>1.4840838659864852E-2</v>
      </c>
      <c r="N53" s="35">
        <f t="shared" si="6"/>
        <v>6.4958084265547278E-3</v>
      </c>
      <c r="O53" s="32">
        <f t="shared" si="15"/>
        <v>598.16499999999996</v>
      </c>
      <c r="P53" s="35">
        <f t="shared" si="16"/>
        <v>-8.0316357704377173E-2</v>
      </c>
    </row>
    <row r="54" spans="1:16">
      <c r="A54" s="29">
        <v>34758</v>
      </c>
      <c r="B54" s="30">
        <v>613.65300000000002</v>
      </c>
      <c r="C54" s="30">
        <v>1137.7819999999999</v>
      </c>
      <c r="D54" s="30">
        <v>2135.3679999999999</v>
      </c>
      <c r="E54" s="30">
        <v>14883.625</v>
      </c>
      <c r="F54" s="30">
        <v>520.81600000000003</v>
      </c>
      <c r="J54" s="33">
        <f t="shared" si="2"/>
        <v>34730</v>
      </c>
      <c r="K54" s="32">
        <f t="shared" si="3"/>
        <v>590.63499999999999</v>
      </c>
      <c r="L54" s="32">
        <f t="shared" si="4"/>
        <v>2140.9639999999999</v>
      </c>
      <c r="M54" s="35">
        <f t="shared" si="5"/>
        <v>2.5933420762369597E-2</v>
      </c>
      <c r="N54" s="35">
        <f t="shared" si="6"/>
        <v>-3.8177925250657441E-2</v>
      </c>
      <c r="O54" s="32">
        <f t="shared" si="15"/>
        <v>534.52499999999998</v>
      </c>
      <c r="P54" s="35">
        <f t="shared" si="16"/>
        <v>-0.10639204901657573</v>
      </c>
    </row>
    <row r="55" spans="1:16">
      <c r="A55" s="29">
        <v>34789</v>
      </c>
      <c r="B55" s="30">
        <v>631.76</v>
      </c>
      <c r="C55" s="30">
        <v>1123.5899999999999</v>
      </c>
      <c r="D55" s="30">
        <v>2269.152</v>
      </c>
      <c r="E55" s="30">
        <v>14896.476000000001</v>
      </c>
      <c r="F55" s="30">
        <v>524.125</v>
      </c>
      <c r="J55" s="33">
        <f t="shared" si="2"/>
        <v>34758</v>
      </c>
      <c r="K55" s="32">
        <f t="shared" si="3"/>
        <v>613.65300000000002</v>
      </c>
      <c r="L55" s="32">
        <f t="shared" si="4"/>
        <v>2135.3679999999999</v>
      </c>
      <c r="M55" s="35">
        <f t="shared" si="5"/>
        <v>3.8971615295402495E-2</v>
      </c>
      <c r="N55" s="35">
        <f t="shared" si="6"/>
        <v>-2.6137758505047071E-3</v>
      </c>
      <c r="O55" s="32">
        <f t="shared" si="15"/>
        <v>520.81600000000003</v>
      </c>
      <c r="P55" s="35">
        <f t="shared" si="16"/>
        <v>-2.5647069828352187E-2</v>
      </c>
    </row>
    <row r="56" spans="1:16">
      <c r="A56" s="29">
        <v>34817</v>
      </c>
      <c r="B56" s="30">
        <v>650.36300000000006</v>
      </c>
      <c r="C56" s="30">
        <v>1157.0119999999999</v>
      </c>
      <c r="D56" s="30">
        <v>2355.0970000000002</v>
      </c>
      <c r="E56" s="30">
        <v>15374.983</v>
      </c>
      <c r="F56" s="30">
        <v>547.63800000000003</v>
      </c>
      <c r="J56" s="33">
        <f t="shared" si="2"/>
        <v>34789</v>
      </c>
      <c r="K56" s="32">
        <f t="shared" si="3"/>
        <v>631.76</v>
      </c>
      <c r="L56" s="32">
        <f t="shared" si="4"/>
        <v>2269.152</v>
      </c>
      <c r="M56" s="35">
        <f t="shared" si="5"/>
        <v>2.9506903738757861E-2</v>
      </c>
      <c r="N56" s="35">
        <f t="shared" si="6"/>
        <v>6.2651496135560869E-2</v>
      </c>
      <c r="O56" s="32">
        <f t="shared" si="15"/>
        <v>524.125</v>
      </c>
      <c r="P56" s="35">
        <f t="shared" si="16"/>
        <v>6.3534914441951695E-3</v>
      </c>
    </row>
    <row r="57" spans="1:16">
      <c r="A57" s="29">
        <v>34850</v>
      </c>
      <c r="B57" s="30">
        <v>676.35699999999997</v>
      </c>
      <c r="C57" s="30">
        <v>1154.921</v>
      </c>
      <c r="D57" s="30">
        <v>2327.63</v>
      </c>
      <c r="E57" s="30">
        <v>16239.214</v>
      </c>
      <c r="F57" s="30">
        <v>576.77200000000005</v>
      </c>
      <c r="J57" s="33">
        <f t="shared" si="2"/>
        <v>34817</v>
      </c>
      <c r="K57" s="32">
        <f t="shared" si="3"/>
        <v>650.36300000000006</v>
      </c>
      <c r="L57" s="32">
        <f t="shared" si="4"/>
        <v>2355.0970000000002</v>
      </c>
      <c r="M57" s="35">
        <f t="shared" si="5"/>
        <v>2.9446308724832226E-2</v>
      </c>
      <c r="N57" s="35">
        <f t="shared" si="6"/>
        <v>3.7875382521752599E-2</v>
      </c>
      <c r="O57" s="32">
        <f t="shared" si="15"/>
        <v>547.63800000000003</v>
      </c>
      <c r="P57" s="35">
        <f t="shared" si="16"/>
        <v>4.4861435726210486E-2</v>
      </c>
    </row>
    <row r="58" spans="1:16">
      <c r="A58" s="29">
        <v>34880</v>
      </c>
      <c r="B58" s="30">
        <v>692.06700000000001</v>
      </c>
      <c r="C58" s="30">
        <v>1129.8130000000001</v>
      </c>
      <c r="D58" s="30">
        <v>2287.4290000000001</v>
      </c>
      <c r="E58" s="30">
        <v>16243.566999999999</v>
      </c>
      <c r="F58" s="30">
        <v>578.47799999999995</v>
      </c>
      <c r="J58" s="33">
        <f t="shared" si="2"/>
        <v>34850</v>
      </c>
      <c r="K58" s="32">
        <f t="shared" si="3"/>
        <v>676.35699999999997</v>
      </c>
      <c r="L58" s="32">
        <f t="shared" si="4"/>
        <v>2327.63</v>
      </c>
      <c r="M58" s="35">
        <f t="shared" si="5"/>
        <v>3.996844838959146E-2</v>
      </c>
      <c r="N58" s="35">
        <f t="shared" si="6"/>
        <v>-1.1662789260909467E-2</v>
      </c>
      <c r="O58" s="32">
        <f t="shared" si="15"/>
        <v>576.77200000000005</v>
      </c>
      <c r="P58" s="35">
        <f t="shared" si="16"/>
        <v>5.319937623028359E-2</v>
      </c>
    </row>
    <row r="59" spans="1:16">
      <c r="A59" s="29">
        <v>34911</v>
      </c>
      <c r="B59" s="30">
        <v>715.01800000000003</v>
      </c>
      <c r="C59" s="30">
        <v>1212.1849999999999</v>
      </c>
      <c r="D59" s="30">
        <v>2430.4580000000001</v>
      </c>
      <c r="E59" s="30">
        <v>16667.457999999999</v>
      </c>
      <c r="F59" s="30">
        <v>591.46299999999997</v>
      </c>
      <c r="J59" s="33">
        <f t="shared" si="2"/>
        <v>34880</v>
      </c>
      <c r="K59" s="32">
        <f t="shared" si="3"/>
        <v>692.06700000000001</v>
      </c>
      <c r="L59" s="32">
        <f t="shared" si="4"/>
        <v>2287.4290000000001</v>
      </c>
      <c r="M59" s="35">
        <f t="shared" si="5"/>
        <v>2.3227378440675572E-2</v>
      </c>
      <c r="N59" s="35">
        <f t="shared" si="6"/>
        <v>-1.7271215786014094E-2</v>
      </c>
      <c r="O59" s="32">
        <f t="shared" si="15"/>
        <v>578.47799999999995</v>
      </c>
      <c r="P59" s="35">
        <f t="shared" si="16"/>
        <v>2.957841226689073E-3</v>
      </c>
    </row>
    <row r="60" spans="1:16">
      <c r="A60" s="29">
        <v>34942</v>
      </c>
      <c r="B60" s="30">
        <v>716.81500000000005</v>
      </c>
      <c r="C60" s="30">
        <v>1246.816</v>
      </c>
      <c r="D60" s="30">
        <v>2338.335</v>
      </c>
      <c r="E60" s="30">
        <v>16558.757000000001</v>
      </c>
      <c r="F60" s="30">
        <v>577.53099999999995</v>
      </c>
      <c r="J60" s="33">
        <f t="shared" si="2"/>
        <v>34911</v>
      </c>
      <c r="K60" s="32">
        <f t="shared" si="3"/>
        <v>715.01800000000003</v>
      </c>
      <c r="L60" s="32">
        <f t="shared" si="4"/>
        <v>2430.4580000000001</v>
      </c>
      <c r="M60" s="35">
        <f t="shared" si="5"/>
        <v>3.3162974105108267E-2</v>
      </c>
      <c r="N60" s="35">
        <f t="shared" si="6"/>
        <v>6.2528279566272937E-2</v>
      </c>
      <c r="O60" s="32">
        <f t="shared" si="15"/>
        <v>591.46299999999997</v>
      </c>
      <c r="P60" s="35">
        <f t="shared" si="16"/>
        <v>2.2446834624652912E-2</v>
      </c>
    </row>
    <row r="61" spans="1:16">
      <c r="A61" s="29">
        <v>34971</v>
      </c>
      <c r="B61" s="30">
        <v>747.06600000000003</v>
      </c>
      <c r="C61" s="30">
        <v>1257.1669999999999</v>
      </c>
      <c r="D61" s="30">
        <v>2384.6109999999999</v>
      </c>
      <c r="E61" s="30">
        <v>16591.293000000001</v>
      </c>
      <c r="F61" s="30">
        <v>574.79</v>
      </c>
      <c r="J61" s="33">
        <f t="shared" si="2"/>
        <v>34942</v>
      </c>
      <c r="K61" s="32">
        <f t="shared" si="3"/>
        <v>716.81500000000005</v>
      </c>
      <c r="L61" s="32">
        <f t="shared" si="4"/>
        <v>2338.335</v>
      </c>
      <c r="M61" s="35">
        <f t="shared" si="5"/>
        <v>2.5132234433258294E-3</v>
      </c>
      <c r="N61" s="35">
        <f t="shared" si="6"/>
        <v>-3.7903555626141228E-2</v>
      </c>
      <c r="O61" s="32">
        <f t="shared" si="15"/>
        <v>577.53099999999995</v>
      </c>
      <c r="P61" s="35">
        <f t="shared" si="16"/>
        <v>-2.3555150533507652E-2</v>
      </c>
    </row>
    <row r="62" spans="1:16">
      <c r="A62" s="29">
        <v>35003</v>
      </c>
      <c r="B62" s="30">
        <v>744.39599999999996</v>
      </c>
      <c r="C62" s="30">
        <v>1237.8510000000001</v>
      </c>
      <c r="D62" s="30">
        <v>2321.1239999999998</v>
      </c>
      <c r="E62" s="30">
        <v>16214.296</v>
      </c>
      <c r="F62" s="30">
        <v>552.78700000000003</v>
      </c>
      <c r="J62" s="33">
        <f t="shared" si="2"/>
        <v>34971</v>
      </c>
      <c r="K62" s="32">
        <f t="shared" si="3"/>
        <v>747.06600000000003</v>
      </c>
      <c r="L62" s="32">
        <f t="shared" si="4"/>
        <v>2384.6109999999999</v>
      </c>
      <c r="M62" s="35">
        <f t="shared" si="5"/>
        <v>4.2201962849549801E-2</v>
      </c>
      <c r="N62" s="35">
        <f t="shared" si="6"/>
        <v>1.9790149828831094E-2</v>
      </c>
      <c r="O62" s="32">
        <f t="shared" si="15"/>
        <v>574.79</v>
      </c>
      <c r="P62" s="35">
        <f t="shared" si="16"/>
        <v>-4.746065579163683E-3</v>
      </c>
    </row>
    <row r="63" spans="1:16">
      <c r="A63" s="29">
        <v>35033</v>
      </c>
      <c r="B63" s="30">
        <v>777.07399999999996</v>
      </c>
      <c r="C63" s="30">
        <v>1284.8710000000001</v>
      </c>
      <c r="D63" s="30">
        <v>2386.3130000000001</v>
      </c>
      <c r="E63" s="30">
        <v>16139.284</v>
      </c>
      <c r="F63" s="30">
        <v>542.92899999999997</v>
      </c>
      <c r="J63" s="33">
        <f t="shared" si="2"/>
        <v>35003</v>
      </c>
      <c r="K63" s="32">
        <f t="shared" si="3"/>
        <v>744.39599999999996</v>
      </c>
      <c r="L63" s="32">
        <f t="shared" si="4"/>
        <v>2321.1239999999998</v>
      </c>
      <c r="M63" s="35">
        <f t="shared" si="5"/>
        <v>-3.5739814152967453E-3</v>
      </c>
      <c r="N63" s="35">
        <f t="shared" si="6"/>
        <v>-2.662362959828668E-2</v>
      </c>
      <c r="O63" s="32">
        <f t="shared" si="15"/>
        <v>552.78700000000003</v>
      </c>
      <c r="P63" s="35">
        <f t="shared" si="16"/>
        <v>-3.8280067502914017E-2</v>
      </c>
    </row>
    <row r="64" spans="1:16">
      <c r="A64" s="29">
        <v>35062</v>
      </c>
      <c r="B64" s="30">
        <v>792.04200000000003</v>
      </c>
      <c r="C64" s="30">
        <v>1337.354</v>
      </c>
      <c r="D64" s="30">
        <v>2483.0680000000002</v>
      </c>
      <c r="E64" s="30">
        <v>16901.528999999999</v>
      </c>
      <c r="F64" s="30">
        <v>567.00900000000001</v>
      </c>
      <c r="J64" s="33">
        <f t="shared" si="2"/>
        <v>35033</v>
      </c>
      <c r="K64" s="32">
        <f t="shared" si="3"/>
        <v>777.07399999999996</v>
      </c>
      <c r="L64" s="32">
        <f t="shared" si="4"/>
        <v>2386.3130000000001</v>
      </c>
      <c r="M64" s="35">
        <f t="shared" si="5"/>
        <v>4.3898677585586077E-2</v>
      </c>
      <c r="N64" s="35">
        <f t="shared" si="6"/>
        <v>2.8085100149755071E-2</v>
      </c>
      <c r="O64" s="32">
        <f t="shared" si="15"/>
        <v>542.92899999999997</v>
      </c>
      <c r="P64" s="35">
        <f t="shared" si="16"/>
        <v>-1.7833270319309369E-2</v>
      </c>
    </row>
    <row r="65" spans="1:16">
      <c r="A65" s="29">
        <v>35095</v>
      </c>
      <c r="B65" s="30">
        <v>819</v>
      </c>
      <c r="C65" s="30">
        <v>1386.905</v>
      </c>
      <c r="D65" s="30">
        <v>2493.8519999999999</v>
      </c>
      <c r="E65" s="30">
        <v>18189.135999999999</v>
      </c>
      <c r="F65" s="30">
        <v>607.31299999999999</v>
      </c>
      <c r="J65" s="33">
        <f t="shared" si="2"/>
        <v>35062</v>
      </c>
      <c r="K65" s="32">
        <f t="shared" si="3"/>
        <v>792.04200000000003</v>
      </c>
      <c r="L65" s="32">
        <f t="shared" si="4"/>
        <v>2483.0680000000002</v>
      </c>
      <c r="M65" s="35">
        <f t="shared" si="5"/>
        <v>1.92620007875699E-2</v>
      </c>
      <c r="N65" s="35">
        <f t="shared" si="6"/>
        <v>4.0545812724483321E-2</v>
      </c>
      <c r="O65" s="32">
        <f t="shared" si="15"/>
        <v>567.00900000000001</v>
      </c>
      <c r="P65" s="35">
        <f t="shared" si="16"/>
        <v>4.4352023929464135E-2</v>
      </c>
    </row>
    <row r="66" spans="1:16">
      <c r="A66" s="29">
        <v>35124</v>
      </c>
      <c r="B66" s="30">
        <v>826.59299999999996</v>
      </c>
      <c r="C66" s="30">
        <v>1372.4670000000001</v>
      </c>
      <c r="D66" s="30">
        <v>2502.9050000000002</v>
      </c>
      <c r="E66" s="30">
        <v>18073.915000000001</v>
      </c>
      <c r="F66" s="30">
        <v>597.65700000000004</v>
      </c>
      <c r="J66" s="33">
        <f t="shared" si="2"/>
        <v>35095</v>
      </c>
      <c r="K66" s="32">
        <f t="shared" si="3"/>
        <v>819</v>
      </c>
      <c r="L66" s="32">
        <f t="shared" si="4"/>
        <v>2493.8519999999999</v>
      </c>
      <c r="M66" s="35">
        <f t="shared" si="5"/>
        <v>3.4036073844568859E-2</v>
      </c>
      <c r="N66" s="35">
        <f t="shared" si="6"/>
        <v>4.3430143677094524E-3</v>
      </c>
      <c r="O66" s="32">
        <f t="shared" si="15"/>
        <v>607.31299999999999</v>
      </c>
      <c r="P66" s="35">
        <f t="shared" si="16"/>
        <v>7.1081764134255376E-2</v>
      </c>
    </row>
    <row r="67" spans="1:16">
      <c r="A67" s="29">
        <v>35153</v>
      </c>
      <c r="B67" s="30">
        <v>834.55</v>
      </c>
      <c r="C67" s="30">
        <v>1410.26</v>
      </c>
      <c r="D67" s="30">
        <v>2556.6909999999998</v>
      </c>
      <c r="E67" s="30">
        <v>18275.767</v>
      </c>
      <c r="F67" s="30">
        <v>602.31200000000001</v>
      </c>
      <c r="J67" s="33">
        <f t="shared" si="2"/>
        <v>35124</v>
      </c>
      <c r="K67" s="32">
        <f t="shared" si="3"/>
        <v>826.59299999999996</v>
      </c>
      <c r="L67" s="32">
        <f t="shared" si="4"/>
        <v>2502.9050000000002</v>
      </c>
      <c r="M67" s="35">
        <f t="shared" si="5"/>
        <v>9.2710622710621138E-3</v>
      </c>
      <c r="N67" s="35">
        <f t="shared" si="6"/>
        <v>3.6301272088321568E-3</v>
      </c>
      <c r="O67" s="32">
        <f t="shared" si="15"/>
        <v>597.65700000000004</v>
      </c>
      <c r="P67" s="35">
        <f t="shared" si="16"/>
        <v>-1.5899544386502429E-2</v>
      </c>
    </row>
    <row r="68" spans="1:16">
      <c r="A68" s="29">
        <v>35185</v>
      </c>
      <c r="B68" s="30">
        <v>846.85400000000004</v>
      </c>
      <c r="C68" s="30">
        <v>1458.998</v>
      </c>
      <c r="D68" s="30">
        <v>2631.652</v>
      </c>
      <c r="E68" s="30">
        <v>19223.683000000001</v>
      </c>
      <c r="F68" s="30">
        <v>626.39400000000001</v>
      </c>
      <c r="J68" s="33">
        <f t="shared" si="2"/>
        <v>35153</v>
      </c>
      <c r="K68" s="32">
        <f t="shared" si="3"/>
        <v>834.55</v>
      </c>
      <c r="L68" s="32">
        <f t="shared" si="4"/>
        <v>2556.6909999999998</v>
      </c>
      <c r="M68" s="35">
        <f t="shared" si="5"/>
        <v>9.6262610498758505E-3</v>
      </c>
      <c r="N68" s="35">
        <f t="shared" si="6"/>
        <v>2.1489429283172878E-2</v>
      </c>
      <c r="O68" s="32">
        <f t="shared" si="15"/>
        <v>602.31200000000001</v>
      </c>
      <c r="P68" s="35">
        <f t="shared" si="16"/>
        <v>7.7887483958190007E-3</v>
      </c>
    </row>
    <row r="69" spans="1:16">
      <c r="A69" s="29">
        <v>35216</v>
      </c>
      <c r="B69" s="30">
        <v>868.69399999999996</v>
      </c>
      <c r="C69" s="30">
        <v>1441.931</v>
      </c>
      <c r="D69" s="30">
        <v>2583.8530000000001</v>
      </c>
      <c r="E69" s="30">
        <v>19247.168000000001</v>
      </c>
      <c r="F69" s="30">
        <v>623.59699999999998</v>
      </c>
      <c r="J69" s="33">
        <f t="shared" si="2"/>
        <v>35185</v>
      </c>
      <c r="K69" s="32">
        <f t="shared" si="3"/>
        <v>846.85400000000004</v>
      </c>
      <c r="L69" s="32">
        <f t="shared" si="4"/>
        <v>2631.652</v>
      </c>
      <c r="M69" s="35">
        <f t="shared" si="5"/>
        <v>1.4743274818764807E-2</v>
      </c>
      <c r="N69" s="35">
        <f t="shared" si="6"/>
        <v>2.9319538418995483E-2</v>
      </c>
      <c r="O69" s="32">
        <f t="shared" si="15"/>
        <v>626.39400000000001</v>
      </c>
      <c r="P69" s="35">
        <f t="shared" si="16"/>
        <v>3.998260037986956E-2</v>
      </c>
    </row>
    <row r="70" spans="1:16">
      <c r="A70" s="29">
        <v>35244</v>
      </c>
      <c r="B70" s="30">
        <v>872.00800000000004</v>
      </c>
      <c r="C70" s="30">
        <v>1456.306</v>
      </c>
      <c r="D70" s="30">
        <v>2599.0279999999998</v>
      </c>
      <c r="E70" s="30">
        <v>19428.544000000002</v>
      </c>
      <c r="F70" s="30">
        <v>627.49099999999999</v>
      </c>
      <c r="J70" s="33">
        <f t="shared" ref="J70:J133" si="17">A69</f>
        <v>35216</v>
      </c>
      <c r="K70" s="32">
        <f t="shared" ref="K70:K77" si="18">B69</f>
        <v>868.69399999999996</v>
      </c>
      <c r="L70" s="32">
        <f t="shared" ref="L70:L77" si="19">D69</f>
        <v>2583.8530000000001</v>
      </c>
      <c r="M70" s="35">
        <f t="shared" ref="M70:M133" si="20">K70/K69-1</f>
        <v>2.5789569394488288E-2</v>
      </c>
      <c r="N70" s="35">
        <f t="shared" ref="N70:N133" si="21">L70/L69-1</f>
        <v>-1.816311579190566E-2</v>
      </c>
      <c r="O70" s="32">
        <f t="shared" si="15"/>
        <v>623.59699999999998</v>
      </c>
      <c r="P70" s="35">
        <f t="shared" si="16"/>
        <v>-4.4652407270823202E-3</v>
      </c>
    </row>
    <row r="71" spans="1:16">
      <c r="A71" s="29">
        <v>35277</v>
      </c>
      <c r="B71" s="30">
        <v>833.48199999999997</v>
      </c>
      <c r="C71" s="30">
        <v>1385.2829999999999</v>
      </c>
      <c r="D71" s="30">
        <v>2523.7150000000001</v>
      </c>
      <c r="E71" s="30">
        <v>18216.508000000002</v>
      </c>
      <c r="F71" s="30">
        <v>584.60599999999999</v>
      </c>
      <c r="J71" s="33">
        <f t="shared" si="17"/>
        <v>35244</v>
      </c>
      <c r="K71" s="32">
        <f t="shared" si="18"/>
        <v>872.00800000000004</v>
      </c>
      <c r="L71" s="32">
        <f t="shared" si="19"/>
        <v>2599.0279999999998</v>
      </c>
      <c r="M71" s="35">
        <f t="shared" si="20"/>
        <v>3.8149221705228165E-3</v>
      </c>
      <c r="N71" s="35">
        <f t="shared" si="21"/>
        <v>5.8730121256898027E-3</v>
      </c>
      <c r="O71" s="32">
        <f t="shared" ref="O71:O134" si="22">F70</f>
        <v>627.49099999999999</v>
      </c>
      <c r="P71" s="35">
        <f t="shared" ref="P71:P134" si="23">O71/O70-1</f>
        <v>6.2444174683329301E-3</v>
      </c>
    </row>
    <row r="72" spans="1:16">
      <c r="A72" s="29">
        <v>35307</v>
      </c>
      <c r="B72" s="30">
        <v>851.06399999999996</v>
      </c>
      <c r="C72" s="30">
        <v>1397.124</v>
      </c>
      <c r="D72" s="30">
        <v>2529.8960000000002</v>
      </c>
      <c r="E72" s="30">
        <v>18693.673999999999</v>
      </c>
      <c r="F72" s="30">
        <v>599.57000000000005</v>
      </c>
      <c r="J72" s="33">
        <f t="shared" si="17"/>
        <v>35277</v>
      </c>
      <c r="K72" s="32">
        <f t="shared" si="18"/>
        <v>833.48199999999997</v>
      </c>
      <c r="L72" s="32">
        <f t="shared" si="19"/>
        <v>2523.7150000000001</v>
      </c>
      <c r="M72" s="35">
        <f t="shared" si="20"/>
        <v>-4.4180787332226412E-2</v>
      </c>
      <c r="N72" s="35">
        <f t="shared" si="21"/>
        <v>-2.8977371540437336E-2</v>
      </c>
      <c r="O72" s="32">
        <f t="shared" si="22"/>
        <v>584.60599999999999</v>
      </c>
      <c r="P72" s="35">
        <f t="shared" si="23"/>
        <v>-6.8343609709143216E-2</v>
      </c>
    </row>
    <row r="73" spans="1:16">
      <c r="A73" s="29">
        <v>35338</v>
      </c>
      <c r="B73" s="30">
        <v>898.96600000000001</v>
      </c>
      <c r="C73" s="30">
        <v>1462.067</v>
      </c>
      <c r="D73" s="30">
        <v>2597.7440000000001</v>
      </c>
      <c r="E73" s="30">
        <v>18950.713</v>
      </c>
      <c r="F73" s="30">
        <v>604.76400000000001</v>
      </c>
      <c r="J73" s="33">
        <f t="shared" si="17"/>
        <v>35307</v>
      </c>
      <c r="K73" s="32">
        <f t="shared" si="18"/>
        <v>851.06399999999996</v>
      </c>
      <c r="L73" s="32">
        <f t="shared" si="19"/>
        <v>2529.8960000000002</v>
      </c>
      <c r="M73" s="35">
        <f t="shared" si="20"/>
        <v>2.1094636716809667E-2</v>
      </c>
      <c r="N73" s="35">
        <f t="shared" si="21"/>
        <v>2.4491671999413711E-3</v>
      </c>
      <c r="O73" s="32">
        <f t="shared" si="22"/>
        <v>599.57000000000005</v>
      </c>
      <c r="P73" s="35">
        <f t="shared" si="23"/>
        <v>2.5596726684296911E-2</v>
      </c>
    </row>
    <row r="74" spans="1:16">
      <c r="A74" s="29">
        <v>35369</v>
      </c>
      <c r="B74" s="30">
        <v>923.76</v>
      </c>
      <c r="C74" s="30">
        <v>1444.7249999999999</v>
      </c>
      <c r="D74" s="30">
        <v>2571.806</v>
      </c>
      <c r="E74" s="30">
        <v>18678.095000000001</v>
      </c>
      <c r="F74" s="30">
        <v>588.63499999999999</v>
      </c>
      <c r="J74" s="33">
        <f t="shared" si="17"/>
        <v>35338</v>
      </c>
      <c r="K74" s="32">
        <f t="shared" si="18"/>
        <v>898.96600000000001</v>
      </c>
      <c r="L74" s="32">
        <f t="shared" si="19"/>
        <v>2597.7440000000001</v>
      </c>
      <c r="M74" s="35">
        <f t="shared" si="20"/>
        <v>5.6284838743032362E-2</v>
      </c>
      <c r="N74" s="35">
        <f t="shared" si="21"/>
        <v>2.6818493724643178E-2</v>
      </c>
      <c r="O74" s="32">
        <f t="shared" si="22"/>
        <v>604.76400000000001</v>
      </c>
      <c r="P74" s="35">
        <f t="shared" si="23"/>
        <v>8.6628750604598181E-3</v>
      </c>
    </row>
    <row r="75" spans="1:16">
      <c r="A75" s="29">
        <v>35398</v>
      </c>
      <c r="B75" s="30">
        <v>993.58399999999995</v>
      </c>
      <c r="C75" s="30">
        <v>1502.8889999999999</v>
      </c>
      <c r="D75" s="30">
        <v>2674.7759999999998</v>
      </c>
      <c r="E75" s="30">
        <v>18991.384999999998</v>
      </c>
      <c r="F75" s="30">
        <v>598.49800000000005</v>
      </c>
      <c r="J75" s="33">
        <f t="shared" si="17"/>
        <v>35369</v>
      </c>
      <c r="K75" s="32">
        <f t="shared" si="18"/>
        <v>923.76</v>
      </c>
      <c r="L75" s="32">
        <f t="shared" si="19"/>
        <v>2571.806</v>
      </c>
      <c r="M75" s="35">
        <f t="shared" si="20"/>
        <v>2.7580575906096527E-2</v>
      </c>
      <c r="N75" s="35">
        <f t="shared" si="21"/>
        <v>-9.984817595575235E-3</v>
      </c>
      <c r="O75" s="32">
        <f t="shared" si="22"/>
        <v>588.63499999999999</v>
      </c>
      <c r="P75" s="35">
        <f t="shared" si="23"/>
        <v>-2.6669907600320175E-2</v>
      </c>
    </row>
    <row r="76" spans="1:16">
      <c r="A76" s="29">
        <v>35430</v>
      </c>
      <c r="B76" s="30">
        <v>973.89700000000005</v>
      </c>
      <c r="C76" s="30">
        <v>1492.944</v>
      </c>
      <c r="D76" s="30">
        <v>2641.011</v>
      </c>
      <c r="E76" s="30">
        <v>19187.244999999999</v>
      </c>
      <c r="F76" s="30">
        <v>601.20500000000004</v>
      </c>
      <c r="J76" s="33">
        <f t="shared" si="17"/>
        <v>35398</v>
      </c>
      <c r="K76" s="32">
        <f t="shared" si="18"/>
        <v>993.58399999999995</v>
      </c>
      <c r="L76" s="32">
        <f t="shared" si="19"/>
        <v>2674.7759999999998</v>
      </c>
      <c r="M76" s="35">
        <f t="shared" si="20"/>
        <v>7.5586732484627994E-2</v>
      </c>
      <c r="N76" s="35">
        <f t="shared" si="21"/>
        <v>4.0038012198431616E-2</v>
      </c>
      <c r="O76" s="32">
        <f t="shared" si="22"/>
        <v>598.49800000000005</v>
      </c>
      <c r="P76" s="35">
        <f t="shared" si="23"/>
        <v>1.6755714492002749E-2</v>
      </c>
    </row>
    <row r="77" spans="1:16">
      <c r="A77" s="29">
        <v>35461</v>
      </c>
      <c r="B77" s="30">
        <v>1034.741</v>
      </c>
      <c r="C77" s="30">
        <v>1514.921</v>
      </c>
      <c r="D77" s="30">
        <v>2549.1930000000002</v>
      </c>
      <c r="E77" s="30">
        <v>20503.844000000001</v>
      </c>
      <c r="F77" s="30">
        <v>642.21299999999997</v>
      </c>
      <c r="J77" s="33">
        <f t="shared" si="17"/>
        <v>35430</v>
      </c>
      <c r="K77" s="32">
        <f t="shared" si="18"/>
        <v>973.89700000000005</v>
      </c>
      <c r="L77" s="32">
        <f t="shared" si="19"/>
        <v>2641.011</v>
      </c>
      <c r="M77" s="35">
        <f t="shared" si="20"/>
        <v>-1.9814127441665663E-2</v>
      </c>
      <c r="N77" s="35">
        <f t="shared" si="21"/>
        <v>-1.2623486976105602E-2</v>
      </c>
      <c r="O77" s="32">
        <f t="shared" si="22"/>
        <v>601.20500000000004</v>
      </c>
      <c r="P77" s="35">
        <f t="shared" si="23"/>
        <v>4.5229892163383134E-3</v>
      </c>
    </row>
    <row r="78" spans="1:16">
      <c r="A78" s="29">
        <v>35489</v>
      </c>
      <c r="B78" s="30">
        <v>1042.8510000000001</v>
      </c>
      <c r="C78" s="30">
        <v>1551.6110000000001</v>
      </c>
      <c r="D78" s="30">
        <v>2591.5030000000002</v>
      </c>
      <c r="E78" s="30">
        <v>21451.008000000002</v>
      </c>
      <c r="F78" s="30">
        <v>669.71600000000001</v>
      </c>
      <c r="J78" s="33">
        <f t="shared" si="17"/>
        <v>35461</v>
      </c>
      <c r="K78" s="32">
        <f t="shared" ref="K78:K141" si="24">B77</f>
        <v>1034.741</v>
      </c>
      <c r="L78" s="32">
        <f t="shared" ref="L78:L141" si="25">D77</f>
        <v>2549.1930000000002</v>
      </c>
      <c r="M78" s="35">
        <f t="shared" si="20"/>
        <v>6.2474779160424543E-2</v>
      </c>
      <c r="N78" s="35">
        <f t="shared" si="21"/>
        <v>-3.4766231568138073E-2</v>
      </c>
      <c r="O78" s="32">
        <f t="shared" si="22"/>
        <v>642.21299999999997</v>
      </c>
      <c r="P78" s="35">
        <f t="shared" si="23"/>
        <v>6.820967889488605E-2</v>
      </c>
    </row>
    <row r="79" spans="1:16">
      <c r="A79" s="29">
        <v>35520</v>
      </c>
      <c r="B79" s="30">
        <v>1000.002</v>
      </c>
      <c r="C79" s="30">
        <v>1559.067</v>
      </c>
      <c r="D79" s="30">
        <v>2601.5259999999998</v>
      </c>
      <c r="E79" s="30">
        <v>20917.721000000001</v>
      </c>
      <c r="F79" s="30">
        <v>652.12400000000002</v>
      </c>
      <c r="J79" s="33">
        <f t="shared" si="17"/>
        <v>35489</v>
      </c>
      <c r="K79" s="32">
        <f t="shared" si="24"/>
        <v>1042.8510000000001</v>
      </c>
      <c r="L79" s="32">
        <f t="shared" si="25"/>
        <v>2591.5030000000002</v>
      </c>
      <c r="M79" s="35">
        <f t="shared" si="20"/>
        <v>7.8377101129656346E-3</v>
      </c>
      <c r="N79" s="35">
        <f t="shared" si="21"/>
        <v>1.6597409454678358E-2</v>
      </c>
      <c r="O79" s="32">
        <f t="shared" si="22"/>
        <v>669.71600000000001</v>
      </c>
      <c r="P79" s="35">
        <f t="shared" si="23"/>
        <v>4.2825355450605951E-2</v>
      </c>
    </row>
    <row r="80" spans="1:16">
      <c r="A80" s="29">
        <v>35550</v>
      </c>
      <c r="B80" s="30">
        <v>1059.701</v>
      </c>
      <c r="C80" s="30">
        <v>1605.6469999999999</v>
      </c>
      <c r="D80" s="30">
        <v>2615.9589999999998</v>
      </c>
      <c r="E80" s="30">
        <v>21124.797999999999</v>
      </c>
      <c r="F80" s="30">
        <v>653.27599999999995</v>
      </c>
      <c r="J80" s="33">
        <f t="shared" si="17"/>
        <v>35520</v>
      </c>
      <c r="K80" s="32">
        <f t="shared" si="24"/>
        <v>1000.002</v>
      </c>
      <c r="L80" s="32">
        <f t="shared" si="25"/>
        <v>2601.5259999999998</v>
      </c>
      <c r="M80" s="35">
        <f t="shared" si="20"/>
        <v>-4.1088324218896188E-2</v>
      </c>
      <c r="N80" s="35">
        <f t="shared" si="21"/>
        <v>3.8676397441945731E-3</v>
      </c>
      <c r="O80" s="32">
        <f t="shared" si="22"/>
        <v>652.12400000000002</v>
      </c>
      <c r="P80" s="35">
        <f t="shared" si="23"/>
        <v>-2.6267850850211105E-2</v>
      </c>
    </row>
    <row r="81" spans="1:16">
      <c r="A81" s="29">
        <v>35580</v>
      </c>
      <c r="B81" s="30">
        <v>1124.2190000000001</v>
      </c>
      <c r="C81" s="30">
        <v>1652.8019999999999</v>
      </c>
      <c r="D81" s="30">
        <v>2786.8380000000002</v>
      </c>
      <c r="E81" s="30">
        <v>21766.927</v>
      </c>
      <c r="F81" s="30">
        <v>671.97299999999996</v>
      </c>
      <c r="J81" s="33">
        <f t="shared" si="17"/>
        <v>35550</v>
      </c>
      <c r="K81" s="32">
        <f t="shared" si="24"/>
        <v>1059.701</v>
      </c>
      <c r="L81" s="32">
        <f t="shared" si="25"/>
        <v>2615.9589999999998</v>
      </c>
      <c r="M81" s="35">
        <f t="shared" si="20"/>
        <v>5.9698880602238935E-2</v>
      </c>
      <c r="N81" s="35">
        <f t="shared" si="21"/>
        <v>5.5478976569904859E-3</v>
      </c>
      <c r="O81" s="32">
        <f t="shared" si="22"/>
        <v>653.27599999999995</v>
      </c>
      <c r="P81" s="35">
        <f t="shared" si="23"/>
        <v>1.7665351988271905E-3</v>
      </c>
    </row>
    <row r="82" spans="1:16">
      <c r="A82" s="29">
        <v>35611</v>
      </c>
      <c r="B82" s="30">
        <v>1174.586</v>
      </c>
      <c r="C82" s="30">
        <v>1742.36</v>
      </c>
      <c r="D82" s="30">
        <v>2941.1590000000001</v>
      </c>
      <c r="E82" s="30">
        <v>23076.949000000001</v>
      </c>
      <c r="F82" s="30">
        <v>707.93499999999995</v>
      </c>
      <c r="J82" s="33">
        <f t="shared" si="17"/>
        <v>35580</v>
      </c>
      <c r="K82" s="32">
        <f t="shared" si="24"/>
        <v>1124.2190000000001</v>
      </c>
      <c r="L82" s="32">
        <f t="shared" si="25"/>
        <v>2786.8380000000002</v>
      </c>
      <c r="M82" s="35">
        <f t="shared" si="20"/>
        <v>6.0883211396422166E-2</v>
      </c>
      <c r="N82" s="35">
        <f t="shared" si="21"/>
        <v>6.5321742427920437E-2</v>
      </c>
      <c r="O82" s="32">
        <f t="shared" si="22"/>
        <v>671.97299999999996</v>
      </c>
      <c r="P82" s="35">
        <f t="shared" si="23"/>
        <v>2.862036872623519E-2</v>
      </c>
    </row>
    <row r="83" spans="1:16">
      <c r="A83" s="29">
        <v>35642</v>
      </c>
      <c r="B83" s="30">
        <v>1268.0450000000001</v>
      </c>
      <c r="C83" s="30">
        <v>1832.905</v>
      </c>
      <c r="D83" s="30">
        <v>2989.3449999999998</v>
      </c>
      <c r="E83" s="30">
        <v>24075.221000000001</v>
      </c>
      <c r="F83" s="30">
        <v>718.50300000000004</v>
      </c>
      <c r="J83" s="33">
        <f t="shared" si="17"/>
        <v>35611</v>
      </c>
      <c r="K83" s="32">
        <f t="shared" si="24"/>
        <v>1174.586</v>
      </c>
      <c r="L83" s="32">
        <f t="shared" si="25"/>
        <v>2941.1590000000001</v>
      </c>
      <c r="M83" s="35">
        <f t="shared" si="20"/>
        <v>4.4801769050336171E-2</v>
      </c>
      <c r="N83" s="35">
        <f t="shared" si="21"/>
        <v>5.5374944650532276E-2</v>
      </c>
      <c r="O83" s="32">
        <f t="shared" si="22"/>
        <v>707.93499999999995</v>
      </c>
      <c r="P83" s="35">
        <f t="shared" si="23"/>
        <v>5.3517031190241315E-2</v>
      </c>
    </row>
    <row r="84" spans="1:16">
      <c r="A84" s="29">
        <v>35671</v>
      </c>
      <c r="B84" s="30">
        <v>1197.0070000000001</v>
      </c>
      <c r="C84" s="30">
        <v>1699.4480000000001</v>
      </c>
      <c r="D84" s="30">
        <v>2766.7020000000002</v>
      </c>
      <c r="E84" s="30">
        <v>21485.972000000002</v>
      </c>
      <c r="F84" s="30">
        <v>627.07399999999996</v>
      </c>
      <c r="J84" s="33">
        <f t="shared" si="17"/>
        <v>35642</v>
      </c>
      <c r="K84" s="32">
        <f t="shared" si="24"/>
        <v>1268.0450000000001</v>
      </c>
      <c r="L84" s="32">
        <f t="shared" si="25"/>
        <v>2989.3449999999998</v>
      </c>
      <c r="M84" s="35">
        <f t="shared" si="20"/>
        <v>7.9567609353423219E-2</v>
      </c>
      <c r="N84" s="35">
        <f t="shared" si="21"/>
        <v>1.6383337317023461E-2</v>
      </c>
      <c r="O84" s="32">
        <f t="shared" si="22"/>
        <v>718.50300000000004</v>
      </c>
      <c r="P84" s="35">
        <f t="shared" si="23"/>
        <v>1.4927924173829599E-2</v>
      </c>
    </row>
    <row r="85" spans="1:16">
      <c r="A85" s="29">
        <v>35703</v>
      </c>
      <c r="B85" s="30">
        <v>1262.5630000000001</v>
      </c>
      <c r="C85" s="30">
        <v>1786.55</v>
      </c>
      <c r="D85" s="30">
        <v>2922.3139999999999</v>
      </c>
      <c r="E85" s="30">
        <v>22419.580999999998</v>
      </c>
      <c r="F85" s="30">
        <v>644.44899999999996</v>
      </c>
      <c r="J85" s="33">
        <f t="shared" si="17"/>
        <v>35671</v>
      </c>
      <c r="K85" s="32">
        <f t="shared" si="24"/>
        <v>1197.0070000000001</v>
      </c>
      <c r="L85" s="32">
        <f t="shared" si="25"/>
        <v>2766.7020000000002</v>
      </c>
      <c r="M85" s="35">
        <f t="shared" si="20"/>
        <v>-5.6021671155203512E-2</v>
      </c>
      <c r="N85" s="35">
        <f t="shared" si="21"/>
        <v>-7.4478857408562638E-2</v>
      </c>
      <c r="O85" s="32">
        <f t="shared" si="22"/>
        <v>627.07399999999996</v>
      </c>
      <c r="P85" s="35">
        <f t="shared" si="23"/>
        <v>-0.12724929471414881</v>
      </c>
    </row>
    <row r="86" spans="1:16">
      <c r="A86" s="29">
        <v>35734</v>
      </c>
      <c r="B86" s="30">
        <v>1220.3969999999999</v>
      </c>
      <c r="C86" s="30">
        <v>1618.297</v>
      </c>
      <c r="D86" s="30">
        <v>2698.3310000000001</v>
      </c>
      <c r="E86" s="30">
        <v>19344.436000000002</v>
      </c>
      <c r="F86" s="30">
        <v>538.70299999999997</v>
      </c>
      <c r="J86" s="33">
        <f t="shared" si="17"/>
        <v>35703</v>
      </c>
      <c r="K86" s="32">
        <f t="shared" si="24"/>
        <v>1262.5630000000001</v>
      </c>
      <c r="L86" s="32">
        <f t="shared" si="25"/>
        <v>2922.3139999999999</v>
      </c>
      <c r="M86" s="35">
        <f t="shared" si="20"/>
        <v>5.476659702073583E-2</v>
      </c>
      <c r="N86" s="35">
        <f t="shared" si="21"/>
        <v>5.6244582900507378E-2</v>
      </c>
      <c r="O86" s="32">
        <f t="shared" si="22"/>
        <v>644.44899999999996</v>
      </c>
      <c r="P86" s="35">
        <f t="shared" si="23"/>
        <v>2.7708053594950544E-2</v>
      </c>
    </row>
    <row r="87" spans="1:16">
      <c r="A87" s="29">
        <v>35762</v>
      </c>
      <c r="B87" s="30">
        <v>1276.8920000000001</v>
      </c>
      <c r="C87" s="30">
        <v>1646.7629999999999</v>
      </c>
      <c r="D87" s="30">
        <v>2671.4459999999999</v>
      </c>
      <c r="E87" s="30">
        <v>19022.554</v>
      </c>
      <c r="F87" s="30">
        <v>519.04700000000003</v>
      </c>
      <c r="J87" s="33">
        <f t="shared" si="17"/>
        <v>35734</v>
      </c>
      <c r="K87" s="32">
        <f t="shared" si="24"/>
        <v>1220.3969999999999</v>
      </c>
      <c r="L87" s="32">
        <f t="shared" si="25"/>
        <v>2698.3310000000001</v>
      </c>
      <c r="M87" s="35">
        <f t="shared" si="20"/>
        <v>-3.3397145330569811E-2</v>
      </c>
      <c r="N87" s="35">
        <f t="shared" si="21"/>
        <v>-7.6645767703265144E-2</v>
      </c>
      <c r="O87" s="32">
        <f t="shared" si="22"/>
        <v>538.70299999999997</v>
      </c>
      <c r="P87" s="35">
        <f t="shared" si="23"/>
        <v>-0.16408746076105318</v>
      </c>
    </row>
    <row r="88" spans="1:16">
      <c r="A88" s="29">
        <v>35795</v>
      </c>
      <c r="B88" s="30">
        <v>1298.8209999999999</v>
      </c>
      <c r="C88" s="30">
        <v>1699.2809999999999</v>
      </c>
      <c r="D88" s="30">
        <v>2695.3620000000001</v>
      </c>
      <c r="E88" s="30">
        <v>20111.003000000001</v>
      </c>
      <c r="F88" s="30">
        <v>531.55499999999995</v>
      </c>
      <c r="J88" s="33">
        <f t="shared" si="17"/>
        <v>35762</v>
      </c>
      <c r="K88" s="32">
        <f t="shared" si="24"/>
        <v>1276.8920000000001</v>
      </c>
      <c r="L88" s="32">
        <f t="shared" si="25"/>
        <v>2671.4459999999999</v>
      </c>
      <c r="M88" s="35">
        <f t="shared" si="20"/>
        <v>4.6292313075171565E-2</v>
      </c>
      <c r="N88" s="35">
        <f t="shared" si="21"/>
        <v>-9.9635663675065045E-3</v>
      </c>
      <c r="O88" s="32">
        <f t="shared" si="22"/>
        <v>519.04700000000003</v>
      </c>
      <c r="P88" s="35">
        <f t="shared" si="23"/>
        <v>-3.648763790066134E-2</v>
      </c>
    </row>
    <row r="89" spans="1:16">
      <c r="A89" s="29">
        <v>35825</v>
      </c>
      <c r="B89" s="30">
        <v>1313.1869999999999</v>
      </c>
      <c r="C89" s="30">
        <v>1780.259</v>
      </c>
      <c r="D89" s="30">
        <v>2819.2570000000001</v>
      </c>
      <c r="E89" s="30">
        <v>19060.418000000001</v>
      </c>
      <c r="F89" s="30">
        <v>489.86500000000001</v>
      </c>
      <c r="J89" s="33">
        <f t="shared" si="17"/>
        <v>35795</v>
      </c>
      <c r="K89" s="32">
        <f t="shared" si="24"/>
        <v>1298.8209999999999</v>
      </c>
      <c r="L89" s="32">
        <f t="shared" si="25"/>
        <v>2695.3620000000001</v>
      </c>
      <c r="M89" s="35">
        <f t="shared" si="20"/>
        <v>1.71737312161091E-2</v>
      </c>
      <c r="N89" s="35">
        <f t="shared" si="21"/>
        <v>8.952454962593448E-3</v>
      </c>
      <c r="O89" s="32">
        <f t="shared" si="22"/>
        <v>531.55499999999995</v>
      </c>
      <c r="P89" s="35">
        <f t="shared" si="23"/>
        <v>2.4098010392122449E-2</v>
      </c>
    </row>
    <row r="90" spans="1:16">
      <c r="A90" s="29">
        <v>35853</v>
      </c>
      <c r="B90" s="30">
        <v>1407.9010000000001</v>
      </c>
      <c r="C90" s="30">
        <v>1881.7760000000001</v>
      </c>
      <c r="D90" s="30">
        <v>3000.8119999999999</v>
      </c>
      <c r="E90" s="30">
        <v>20630.594000000001</v>
      </c>
      <c r="F90" s="30">
        <v>540.995</v>
      </c>
      <c r="J90" s="33">
        <f t="shared" si="17"/>
        <v>35825</v>
      </c>
      <c r="K90" s="32">
        <f t="shared" si="24"/>
        <v>1313.1869999999999</v>
      </c>
      <c r="L90" s="32">
        <f t="shared" si="25"/>
        <v>2819.2570000000001</v>
      </c>
      <c r="M90" s="35">
        <f t="shared" si="20"/>
        <v>1.1060800526015546E-2</v>
      </c>
      <c r="N90" s="35">
        <f t="shared" si="21"/>
        <v>4.5965996404193632E-2</v>
      </c>
      <c r="O90" s="32">
        <f t="shared" si="22"/>
        <v>489.86500000000001</v>
      </c>
      <c r="P90" s="35">
        <f t="shared" si="23"/>
        <v>-7.8430265917919906E-2</v>
      </c>
    </row>
    <row r="91" spans="1:16">
      <c r="A91" s="29">
        <v>35885</v>
      </c>
      <c r="B91" s="30">
        <v>1479.9970000000001</v>
      </c>
      <c r="C91" s="30">
        <v>1978.1089999999999</v>
      </c>
      <c r="D91" s="30">
        <v>3093.89</v>
      </c>
      <c r="E91" s="30">
        <v>21596.710999999999</v>
      </c>
      <c r="F91" s="30">
        <v>564.47199999999998</v>
      </c>
      <c r="J91" s="33">
        <f t="shared" si="17"/>
        <v>35853</v>
      </c>
      <c r="K91" s="32">
        <f t="shared" si="24"/>
        <v>1407.9010000000001</v>
      </c>
      <c r="L91" s="32">
        <f t="shared" si="25"/>
        <v>3000.8119999999999</v>
      </c>
      <c r="M91" s="35">
        <f t="shared" si="20"/>
        <v>7.2125295178828486E-2</v>
      </c>
      <c r="N91" s="35">
        <f t="shared" si="21"/>
        <v>6.4398172993806568E-2</v>
      </c>
      <c r="O91" s="32">
        <f t="shared" si="22"/>
        <v>540.995</v>
      </c>
      <c r="P91" s="35">
        <f t="shared" si="23"/>
        <v>0.10437569534463575</v>
      </c>
    </row>
    <row r="92" spans="1:16">
      <c r="A92" s="29">
        <v>35915</v>
      </c>
      <c r="B92" s="30">
        <v>1494.8869999999999</v>
      </c>
      <c r="C92" s="30">
        <v>1964.43</v>
      </c>
      <c r="D92" s="30">
        <v>3119.0830000000001</v>
      </c>
      <c r="E92" s="30">
        <v>21419.334999999999</v>
      </c>
      <c r="F92" s="30">
        <v>558.32299999999998</v>
      </c>
      <c r="J92" s="33">
        <f t="shared" si="17"/>
        <v>35885</v>
      </c>
      <c r="K92" s="32">
        <f t="shared" si="24"/>
        <v>1479.9970000000001</v>
      </c>
      <c r="L92" s="32">
        <f t="shared" si="25"/>
        <v>3093.89</v>
      </c>
      <c r="M92" s="35">
        <f t="shared" si="20"/>
        <v>5.1208146027313051E-2</v>
      </c>
      <c r="N92" s="35">
        <f t="shared" si="21"/>
        <v>3.1017604568363444E-2</v>
      </c>
      <c r="O92" s="32">
        <f t="shared" si="22"/>
        <v>564.47199999999998</v>
      </c>
      <c r="P92" s="35">
        <f t="shared" si="23"/>
        <v>4.3395964842558588E-2</v>
      </c>
    </row>
    <row r="93" spans="1:16">
      <c r="A93" s="29">
        <v>35944</v>
      </c>
      <c r="B93" s="30">
        <v>1469.193</v>
      </c>
      <c r="C93" s="30">
        <v>1982.9059999999999</v>
      </c>
      <c r="D93" s="30">
        <v>3104.652</v>
      </c>
      <c r="E93" s="30">
        <v>18869.857</v>
      </c>
      <c r="F93" s="30">
        <v>481.81</v>
      </c>
      <c r="J93" s="33">
        <f t="shared" si="17"/>
        <v>35915</v>
      </c>
      <c r="K93" s="32">
        <f t="shared" si="24"/>
        <v>1494.8869999999999</v>
      </c>
      <c r="L93" s="32">
        <f t="shared" si="25"/>
        <v>3119.0830000000001</v>
      </c>
      <c r="M93" s="35">
        <f t="shared" si="20"/>
        <v>1.0060831204387499E-2</v>
      </c>
      <c r="N93" s="35">
        <f t="shared" si="21"/>
        <v>8.1428234358689178E-3</v>
      </c>
      <c r="O93" s="32">
        <f t="shared" si="22"/>
        <v>558.32299999999998</v>
      </c>
      <c r="P93" s="35">
        <f t="shared" si="23"/>
        <v>-1.0893365835683566E-2</v>
      </c>
    </row>
    <row r="94" spans="1:16">
      <c r="A94" s="29">
        <v>35976</v>
      </c>
      <c r="B94" s="30">
        <v>1528.87</v>
      </c>
      <c r="C94" s="30">
        <v>2005.453</v>
      </c>
      <c r="D94" s="30">
        <v>3128.846</v>
      </c>
      <c r="E94" s="30">
        <v>17447.874</v>
      </c>
      <c r="F94" s="30">
        <v>431.27</v>
      </c>
      <c r="J94" s="33">
        <f t="shared" si="17"/>
        <v>35944</v>
      </c>
      <c r="K94" s="32">
        <f t="shared" si="24"/>
        <v>1469.193</v>
      </c>
      <c r="L94" s="32">
        <f t="shared" si="25"/>
        <v>3104.652</v>
      </c>
      <c r="M94" s="35">
        <f t="shared" si="20"/>
        <v>-1.7187921227490799E-2</v>
      </c>
      <c r="N94" s="35">
        <f t="shared" si="21"/>
        <v>-4.6266803416260549E-3</v>
      </c>
      <c r="O94" s="32">
        <f t="shared" si="22"/>
        <v>481.81</v>
      </c>
      <c r="P94" s="35">
        <f t="shared" si="23"/>
        <v>-0.13704074523170273</v>
      </c>
    </row>
    <row r="95" spans="1:16">
      <c r="A95" s="29">
        <v>36007</v>
      </c>
      <c r="B95" s="30">
        <v>1512.59</v>
      </c>
      <c r="C95" s="30">
        <v>2037.181</v>
      </c>
      <c r="D95" s="30">
        <v>3161.2620000000002</v>
      </c>
      <c r="E95" s="30">
        <v>17983.416000000001</v>
      </c>
      <c r="F95" s="30">
        <v>444.94400000000002</v>
      </c>
      <c r="J95" s="33">
        <f t="shared" si="17"/>
        <v>35976</v>
      </c>
      <c r="K95" s="32">
        <f t="shared" si="24"/>
        <v>1528.87</v>
      </c>
      <c r="L95" s="32">
        <f t="shared" si="25"/>
        <v>3128.846</v>
      </c>
      <c r="M95" s="35">
        <f t="shared" si="20"/>
        <v>4.0618897585273039E-2</v>
      </c>
      <c r="N95" s="35">
        <f t="shared" si="21"/>
        <v>7.7928218686023065E-3</v>
      </c>
      <c r="O95" s="32">
        <f t="shared" si="22"/>
        <v>431.27</v>
      </c>
      <c r="P95" s="35">
        <f t="shared" si="23"/>
        <v>-0.10489612087752442</v>
      </c>
    </row>
    <row r="96" spans="1:16">
      <c r="A96" s="29">
        <v>36038</v>
      </c>
      <c r="B96" s="30">
        <v>1293.904</v>
      </c>
      <c r="C96" s="30">
        <v>1762.606</v>
      </c>
      <c r="D96" s="30">
        <v>2770.3130000000001</v>
      </c>
      <c r="E96" s="30">
        <v>13206.996999999999</v>
      </c>
      <c r="F96" s="30">
        <v>316.29300000000001</v>
      </c>
      <c r="J96" s="33">
        <f t="shared" si="17"/>
        <v>36007</v>
      </c>
      <c r="K96" s="32">
        <f t="shared" si="24"/>
        <v>1512.59</v>
      </c>
      <c r="L96" s="32">
        <f t="shared" si="25"/>
        <v>3161.2620000000002</v>
      </c>
      <c r="M96" s="35">
        <f t="shared" si="20"/>
        <v>-1.0648387371064882E-2</v>
      </c>
      <c r="N96" s="35">
        <f t="shared" si="21"/>
        <v>1.0360369286311899E-2</v>
      </c>
      <c r="O96" s="32">
        <f t="shared" si="22"/>
        <v>444.94400000000002</v>
      </c>
      <c r="P96" s="35">
        <f t="shared" si="23"/>
        <v>3.1706355647274309E-2</v>
      </c>
    </row>
    <row r="97" spans="1:16">
      <c r="A97" s="29">
        <v>36068</v>
      </c>
      <c r="B97" s="30">
        <v>1376.7919999999999</v>
      </c>
      <c r="C97" s="30">
        <v>1646.356</v>
      </c>
      <c r="D97" s="30">
        <v>2686.1039999999998</v>
      </c>
      <c r="E97" s="30">
        <v>14017.177</v>
      </c>
      <c r="F97" s="30">
        <v>336.35700000000003</v>
      </c>
      <c r="J97" s="33">
        <f t="shared" si="17"/>
        <v>36038</v>
      </c>
      <c r="K97" s="32">
        <f t="shared" si="24"/>
        <v>1293.904</v>
      </c>
      <c r="L97" s="32">
        <f t="shared" si="25"/>
        <v>2770.3130000000001</v>
      </c>
      <c r="M97" s="35">
        <f t="shared" si="20"/>
        <v>-0.14457718218420057</v>
      </c>
      <c r="N97" s="35">
        <f t="shared" si="21"/>
        <v>-0.12366864878646566</v>
      </c>
      <c r="O97" s="32">
        <f t="shared" si="22"/>
        <v>316.29300000000001</v>
      </c>
      <c r="P97" s="35">
        <f t="shared" si="23"/>
        <v>-0.28913975691322957</v>
      </c>
    </row>
    <row r="98" spans="1:16">
      <c r="A98" s="29">
        <v>36098</v>
      </c>
      <c r="B98" s="30">
        <v>1488.7829999999999</v>
      </c>
      <c r="C98" s="30">
        <v>1750.8620000000001</v>
      </c>
      <c r="D98" s="30">
        <v>2966.8609999999999</v>
      </c>
      <c r="E98" s="30">
        <v>15156.645</v>
      </c>
      <c r="F98" s="30">
        <v>371.77600000000001</v>
      </c>
      <c r="J98" s="33">
        <f t="shared" si="17"/>
        <v>36068</v>
      </c>
      <c r="K98" s="32">
        <f t="shared" si="24"/>
        <v>1376.7919999999999</v>
      </c>
      <c r="L98" s="32">
        <f t="shared" si="25"/>
        <v>2686.1039999999998</v>
      </c>
      <c r="M98" s="35">
        <f t="shared" si="20"/>
        <v>6.4060393970495344E-2</v>
      </c>
      <c r="N98" s="35">
        <f t="shared" si="21"/>
        <v>-3.0396926267898361E-2</v>
      </c>
      <c r="O98" s="32">
        <f t="shared" si="22"/>
        <v>336.35700000000003</v>
      </c>
      <c r="P98" s="35">
        <f t="shared" si="23"/>
        <v>6.3434853126689505E-2</v>
      </c>
    </row>
    <row r="99" spans="1:16">
      <c r="A99" s="29">
        <v>36129</v>
      </c>
      <c r="B99" s="30">
        <v>1579.0150000000001</v>
      </c>
      <c r="C99" s="30">
        <v>1889.748</v>
      </c>
      <c r="D99" s="30">
        <v>3119.5929999999998</v>
      </c>
      <c r="E99" s="30">
        <v>16391.710999999999</v>
      </c>
      <c r="F99" s="30">
        <v>402.69600000000003</v>
      </c>
      <c r="J99" s="33">
        <f t="shared" si="17"/>
        <v>36098</v>
      </c>
      <c r="K99" s="32">
        <f t="shared" si="24"/>
        <v>1488.7829999999999</v>
      </c>
      <c r="L99" s="32">
        <f t="shared" si="25"/>
        <v>2966.8609999999999</v>
      </c>
      <c r="M99" s="35">
        <f t="shared" si="20"/>
        <v>8.1341989203888465E-2</v>
      </c>
      <c r="N99" s="35">
        <f t="shared" si="21"/>
        <v>0.10452201403966499</v>
      </c>
      <c r="O99" s="32">
        <f t="shared" si="22"/>
        <v>371.77600000000001</v>
      </c>
      <c r="P99" s="35">
        <f t="shared" si="23"/>
        <v>0.10530180730592797</v>
      </c>
    </row>
    <row r="100" spans="1:16">
      <c r="A100" s="29">
        <v>36160</v>
      </c>
      <c r="B100" s="30">
        <v>1670.0060000000001</v>
      </c>
      <c r="C100" s="30">
        <v>1913.3989999999999</v>
      </c>
      <c r="D100" s="30">
        <v>3243.415</v>
      </c>
      <c r="E100" s="30">
        <v>16160.287</v>
      </c>
      <c r="F100" s="30">
        <v>396.86</v>
      </c>
      <c r="J100" s="33">
        <f t="shared" si="17"/>
        <v>36129</v>
      </c>
      <c r="K100" s="32">
        <f t="shared" si="24"/>
        <v>1579.0150000000001</v>
      </c>
      <c r="L100" s="32">
        <f t="shared" si="25"/>
        <v>3119.5929999999998</v>
      </c>
      <c r="M100" s="35">
        <f t="shared" si="20"/>
        <v>6.0607892486682191E-2</v>
      </c>
      <c r="N100" s="35">
        <f t="shared" si="21"/>
        <v>5.1479324444252628E-2</v>
      </c>
      <c r="O100" s="32">
        <f t="shared" si="22"/>
        <v>402.69600000000003</v>
      </c>
      <c r="P100" s="35">
        <f t="shared" si="23"/>
        <v>8.3168359442244766E-2</v>
      </c>
    </row>
    <row r="101" spans="1:16">
      <c r="A101" s="29">
        <v>36189</v>
      </c>
      <c r="B101" s="30">
        <v>1739.8389999999999</v>
      </c>
      <c r="C101" s="30">
        <v>1954.5840000000001</v>
      </c>
      <c r="D101" s="30">
        <v>3234.5709999999999</v>
      </c>
      <c r="E101" s="30">
        <v>16949.904999999999</v>
      </c>
      <c r="F101" s="30">
        <v>390.45699999999999</v>
      </c>
      <c r="J101" s="33">
        <f t="shared" si="17"/>
        <v>36160</v>
      </c>
      <c r="K101" s="32">
        <f t="shared" si="24"/>
        <v>1670.0060000000001</v>
      </c>
      <c r="L101" s="32">
        <f t="shared" si="25"/>
        <v>3243.415</v>
      </c>
      <c r="M101" s="35">
        <f t="shared" si="20"/>
        <v>5.7625165055430028E-2</v>
      </c>
      <c r="N101" s="35">
        <f t="shared" si="21"/>
        <v>3.9691716195029425E-2</v>
      </c>
      <c r="O101" s="32">
        <f t="shared" si="22"/>
        <v>396.86</v>
      </c>
      <c r="P101" s="35">
        <f t="shared" si="23"/>
        <v>-1.4492321751395587E-2</v>
      </c>
    </row>
    <row r="102" spans="1:16">
      <c r="A102" s="29">
        <v>36217</v>
      </c>
      <c r="B102" s="30">
        <v>1685.7670000000001</v>
      </c>
      <c r="C102" s="30">
        <v>1961.085</v>
      </c>
      <c r="D102" s="30">
        <v>3158.2310000000002</v>
      </c>
      <c r="E102" s="30">
        <v>17318.960999999999</v>
      </c>
      <c r="F102" s="30">
        <v>394.255</v>
      </c>
      <c r="J102" s="33">
        <f t="shared" si="17"/>
        <v>36189</v>
      </c>
      <c r="K102" s="32">
        <f t="shared" si="24"/>
        <v>1739.8389999999999</v>
      </c>
      <c r="L102" s="32">
        <f t="shared" si="25"/>
        <v>3234.5709999999999</v>
      </c>
      <c r="M102" s="35">
        <f t="shared" si="20"/>
        <v>4.1816017427482199E-2</v>
      </c>
      <c r="N102" s="35">
        <f t="shared" si="21"/>
        <v>-2.726755595568231E-3</v>
      </c>
      <c r="O102" s="32">
        <f t="shared" si="22"/>
        <v>390.45699999999999</v>
      </c>
      <c r="P102" s="35">
        <f t="shared" si="23"/>
        <v>-1.6134153101849513E-2</v>
      </c>
    </row>
    <row r="103" spans="1:16">
      <c r="A103" s="29">
        <v>36250</v>
      </c>
      <c r="B103" s="30">
        <v>1753.212</v>
      </c>
      <c r="C103" s="30">
        <v>2053.9609999999998</v>
      </c>
      <c r="D103" s="30">
        <v>3290.8270000000002</v>
      </c>
      <c r="E103" s="30">
        <v>19245.895</v>
      </c>
      <c r="F103" s="30">
        <v>446.214</v>
      </c>
      <c r="J103" s="33">
        <f t="shared" si="17"/>
        <v>36217</v>
      </c>
      <c r="K103" s="32">
        <f t="shared" si="24"/>
        <v>1685.7670000000001</v>
      </c>
      <c r="L103" s="32">
        <f t="shared" si="25"/>
        <v>3158.2310000000002</v>
      </c>
      <c r="M103" s="35">
        <f t="shared" si="20"/>
        <v>-3.1078737745274032E-2</v>
      </c>
      <c r="N103" s="35">
        <f t="shared" si="21"/>
        <v>-2.3601275099541685E-2</v>
      </c>
      <c r="O103" s="32">
        <f t="shared" si="22"/>
        <v>394.255</v>
      </c>
      <c r="P103" s="35">
        <f t="shared" si="23"/>
        <v>9.7270634154336122E-3</v>
      </c>
    </row>
    <row r="104" spans="1:16">
      <c r="A104" s="29">
        <v>36280</v>
      </c>
      <c r="B104" s="30">
        <v>1821.106</v>
      </c>
      <c r="C104" s="30">
        <v>2161.1640000000002</v>
      </c>
      <c r="D104" s="30">
        <v>3424.924</v>
      </c>
      <c r="E104" s="30">
        <v>21392.769</v>
      </c>
      <c r="F104" s="30">
        <v>501.42</v>
      </c>
      <c r="J104" s="33">
        <f t="shared" si="17"/>
        <v>36250</v>
      </c>
      <c r="K104" s="32">
        <f t="shared" si="24"/>
        <v>1753.212</v>
      </c>
      <c r="L104" s="32">
        <f t="shared" si="25"/>
        <v>3290.8270000000002</v>
      </c>
      <c r="M104" s="35">
        <f t="shared" si="20"/>
        <v>4.0008494649616422E-2</v>
      </c>
      <c r="N104" s="35">
        <f t="shared" si="21"/>
        <v>4.1984262709092501E-2</v>
      </c>
      <c r="O104" s="32">
        <f t="shared" si="22"/>
        <v>446.214</v>
      </c>
      <c r="P104" s="35">
        <f t="shared" si="23"/>
        <v>0.13179033874015555</v>
      </c>
    </row>
    <row r="105" spans="1:16">
      <c r="A105" s="29">
        <v>36311</v>
      </c>
      <c r="B105" s="30">
        <v>1778.1030000000001</v>
      </c>
      <c r="C105" s="30">
        <v>2076.902</v>
      </c>
      <c r="D105" s="30">
        <v>3249.2950000000001</v>
      </c>
      <c r="E105" s="30">
        <v>21548.329000000002</v>
      </c>
      <c r="F105" s="30">
        <v>498.50299999999999</v>
      </c>
      <c r="J105" s="33">
        <f t="shared" si="17"/>
        <v>36280</v>
      </c>
      <c r="K105" s="32">
        <f t="shared" si="24"/>
        <v>1821.106</v>
      </c>
      <c r="L105" s="32">
        <f t="shared" si="25"/>
        <v>3424.924</v>
      </c>
      <c r="M105" s="35">
        <f t="shared" si="20"/>
        <v>3.8725493551264867E-2</v>
      </c>
      <c r="N105" s="35">
        <f t="shared" si="21"/>
        <v>4.0748723649100871E-2</v>
      </c>
      <c r="O105" s="32">
        <f t="shared" si="22"/>
        <v>501.42</v>
      </c>
      <c r="P105" s="35">
        <f t="shared" si="23"/>
        <v>0.12372090521588297</v>
      </c>
    </row>
    <row r="106" spans="1:16">
      <c r="A106" s="29">
        <v>36341</v>
      </c>
      <c r="B106" s="30">
        <v>1876.7829999999999</v>
      </c>
      <c r="C106" s="30">
        <v>2173.2710000000002</v>
      </c>
      <c r="D106" s="30">
        <v>3376.7249999999999</v>
      </c>
      <c r="E106" s="30">
        <v>23769.583999999999</v>
      </c>
      <c r="F106" s="30">
        <v>555.07899999999995</v>
      </c>
      <c r="J106" s="33">
        <f t="shared" si="17"/>
        <v>36311</v>
      </c>
      <c r="K106" s="32">
        <f t="shared" si="24"/>
        <v>1778.1030000000001</v>
      </c>
      <c r="L106" s="32">
        <f t="shared" si="25"/>
        <v>3249.2950000000001</v>
      </c>
      <c r="M106" s="35">
        <f t="shared" si="20"/>
        <v>-2.3613672131111541E-2</v>
      </c>
      <c r="N106" s="35">
        <f t="shared" si="21"/>
        <v>-5.1279678030811793E-2</v>
      </c>
      <c r="O106" s="32">
        <f t="shared" si="22"/>
        <v>498.50299999999999</v>
      </c>
      <c r="P106" s="35">
        <f t="shared" si="23"/>
        <v>-5.8174783614535208E-3</v>
      </c>
    </row>
    <row r="107" spans="1:16">
      <c r="A107" s="29">
        <v>36371</v>
      </c>
      <c r="B107" s="30">
        <v>1818.181</v>
      </c>
      <c r="C107" s="30">
        <v>2158.6709999999998</v>
      </c>
      <c r="D107" s="30">
        <v>3477.87</v>
      </c>
      <c r="E107" s="30">
        <v>23317.663</v>
      </c>
      <c r="F107" s="30">
        <v>540</v>
      </c>
      <c r="J107" s="33">
        <f t="shared" si="17"/>
        <v>36341</v>
      </c>
      <c r="K107" s="32">
        <f t="shared" si="24"/>
        <v>1876.7829999999999</v>
      </c>
      <c r="L107" s="32">
        <f t="shared" si="25"/>
        <v>3376.7249999999999</v>
      </c>
      <c r="M107" s="35">
        <f t="shared" si="20"/>
        <v>5.5497347454000145E-2</v>
      </c>
      <c r="N107" s="35">
        <f t="shared" si="21"/>
        <v>3.9217738001628089E-2</v>
      </c>
      <c r="O107" s="32">
        <f t="shared" si="22"/>
        <v>555.07899999999995</v>
      </c>
      <c r="P107" s="35">
        <f t="shared" si="23"/>
        <v>0.11349179443253088</v>
      </c>
    </row>
    <row r="108" spans="1:16">
      <c r="A108" s="29">
        <v>36403</v>
      </c>
      <c r="B108" s="30">
        <v>1809.1859999999999</v>
      </c>
      <c r="C108" s="30">
        <v>2160.1680000000001</v>
      </c>
      <c r="D108" s="30">
        <v>3491.348</v>
      </c>
      <c r="E108" s="30">
        <v>23680.564999999999</v>
      </c>
      <c r="F108" s="30">
        <v>544.91300000000001</v>
      </c>
      <c r="J108" s="33">
        <f t="shared" si="17"/>
        <v>36371</v>
      </c>
      <c r="K108" s="32">
        <f t="shared" si="24"/>
        <v>1818.181</v>
      </c>
      <c r="L108" s="32">
        <f t="shared" si="25"/>
        <v>3477.87</v>
      </c>
      <c r="M108" s="35">
        <f t="shared" si="20"/>
        <v>-3.1224707384924E-2</v>
      </c>
      <c r="N108" s="35">
        <f t="shared" si="21"/>
        <v>2.9953579281700504E-2</v>
      </c>
      <c r="O108" s="32">
        <f t="shared" si="22"/>
        <v>540</v>
      </c>
      <c r="P108" s="35">
        <f t="shared" si="23"/>
        <v>-2.7165502568102795E-2</v>
      </c>
    </row>
    <row r="109" spans="1:16">
      <c r="A109" s="29">
        <v>36433</v>
      </c>
      <c r="B109" s="30">
        <v>1759.5889999999999</v>
      </c>
      <c r="C109" s="30">
        <v>2144.1419999999998</v>
      </c>
      <c r="D109" s="30">
        <v>3527.2689999999998</v>
      </c>
      <c r="E109" s="30">
        <v>23118.237000000001</v>
      </c>
      <c r="F109" s="30">
        <v>526.47199999999998</v>
      </c>
      <c r="J109" s="33">
        <f t="shared" si="17"/>
        <v>36403</v>
      </c>
      <c r="K109" s="32">
        <f t="shared" si="24"/>
        <v>1809.1859999999999</v>
      </c>
      <c r="L109" s="32">
        <f t="shared" si="25"/>
        <v>3491.348</v>
      </c>
      <c r="M109" s="35">
        <f t="shared" si="20"/>
        <v>-4.9472522262635765E-3</v>
      </c>
      <c r="N109" s="35">
        <f t="shared" si="21"/>
        <v>3.8753604936354602E-3</v>
      </c>
      <c r="O109" s="32">
        <f t="shared" si="22"/>
        <v>544.91300000000001</v>
      </c>
      <c r="P109" s="35">
        <f t="shared" si="23"/>
        <v>9.098148148148244E-3</v>
      </c>
    </row>
    <row r="110" spans="1:16">
      <c r="A110" s="29">
        <v>36462</v>
      </c>
      <c r="B110" s="30">
        <v>1870.9369999999999</v>
      </c>
      <c r="C110" s="30">
        <v>2227.752</v>
      </c>
      <c r="D110" s="30">
        <v>3660.1570000000002</v>
      </c>
      <c r="E110" s="30">
        <v>23633.785</v>
      </c>
      <c r="F110" s="30">
        <v>537.68200000000002</v>
      </c>
      <c r="J110" s="33">
        <f t="shared" si="17"/>
        <v>36433</v>
      </c>
      <c r="K110" s="32">
        <f t="shared" si="24"/>
        <v>1759.5889999999999</v>
      </c>
      <c r="L110" s="32">
        <f t="shared" si="25"/>
        <v>3527.2689999999998</v>
      </c>
      <c r="M110" s="35">
        <f t="shared" si="20"/>
        <v>-2.7413986179419925E-2</v>
      </c>
      <c r="N110" s="35">
        <f t="shared" si="21"/>
        <v>1.0288576217552636E-2</v>
      </c>
      <c r="O110" s="32">
        <f t="shared" si="22"/>
        <v>526.47199999999998</v>
      </c>
      <c r="P110" s="35">
        <f t="shared" si="23"/>
        <v>-3.3842099564517669E-2</v>
      </c>
    </row>
    <row r="111" spans="1:16">
      <c r="A111" s="29">
        <v>36494</v>
      </c>
      <c r="B111" s="30">
        <v>1908.97</v>
      </c>
      <c r="C111" s="30">
        <v>2350.277</v>
      </c>
      <c r="D111" s="30">
        <v>3788.0819999999999</v>
      </c>
      <c r="E111" s="30">
        <v>25735.688999999998</v>
      </c>
      <c r="F111" s="30">
        <v>585.89300000000003</v>
      </c>
      <c r="J111" s="33">
        <f t="shared" si="17"/>
        <v>36462</v>
      </c>
      <c r="K111" s="32">
        <f t="shared" si="24"/>
        <v>1870.9369999999999</v>
      </c>
      <c r="L111" s="32">
        <f t="shared" si="25"/>
        <v>3660.1570000000002</v>
      </c>
      <c r="M111" s="35">
        <f t="shared" si="20"/>
        <v>6.328068656942043E-2</v>
      </c>
      <c r="N111" s="35">
        <f t="shared" si="21"/>
        <v>3.7674472800345082E-2</v>
      </c>
      <c r="O111" s="32">
        <f t="shared" si="22"/>
        <v>537.68200000000002</v>
      </c>
      <c r="P111" s="35">
        <f t="shared" si="23"/>
        <v>2.1292680332477332E-2</v>
      </c>
    </row>
    <row r="112" spans="1:16">
      <c r="A112" s="29">
        <v>36525</v>
      </c>
      <c r="B112" s="30">
        <v>2021.4010000000001</v>
      </c>
      <c r="C112" s="30">
        <v>2560.431</v>
      </c>
      <c r="D112" s="30">
        <v>4128.8090000000002</v>
      </c>
      <c r="E112" s="30">
        <v>28679.565999999999</v>
      </c>
      <c r="F112" s="30">
        <v>660.40700000000004</v>
      </c>
      <c r="J112" s="33">
        <f t="shared" si="17"/>
        <v>36494</v>
      </c>
      <c r="K112" s="32">
        <f t="shared" si="24"/>
        <v>1908.97</v>
      </c>
      <c r="L112" s="32">
        <f t="shared" si="25"/>
        <v>3788.0819999999999</v>
      </c>
      <c r="M112" s="35">
        <f t="shared" si="20"/>
        <v>2.0328316773894572E-2</v>
      </c>
      <c r="N112" s="35">
        <f t="shared" si="21"/>
        <v>3.4950686541588061E-2</v>
      </c>
      <c r="O112" s="32">
        <f t="shared" si="22"/>
        <v>585.89300000000003</v>
      </c>
      <c r="P112" s="35">
        <f t="shared" si="23"/>
        <v>8.966452289643323E-2</v>
      </c>
    </row>
    <row r="113" spans="1:16">
      <c r="A113" s="29">
        <v>36556</v>
      </c>
      <c r="B113" s="30">
        <v>1919.8409999999999</v>
      </c>
      <c r="C113" s="30">
        <v>2457.8710000000001</v>
      </c>
      <c r="D113" s="30">
        <v>3867.1909999999998</v>
      </c>
      <c r="E113" s="30">
        <v>28916.554</v>
      </c>
      <c r="F113" s="30">
        <v>664.34299999999996</v>
      </c>
      <c r="J113" s="33">
        <f t="shared" si="17"/>
        <v>36525</v>
      </c>
      <c r="K113" s="32">
        <f t="shared" si="24"/>
        <v>2021.4010000000001</v>
      </c>
      <c r="L113" s="32">
        <f t="shared" si="25"/>
        <v>4128.8090000000002</v>
      </c>
      <c r="M113" s="35">
        <f t="shared" si="20"/>
        <v>5.8896158661477127E-2</v>
      </c>
      <c r="N113" s="35">
        <f t="shared" si="21"/>
        <v>8.9947102517844213E-2</v>
      </c>
      <c r="O113" s="32">
        <f t="shared" si="22"/>
        <v>660.40700000000004</v>
      </c>
      <c r="P113" s="35">
        <f t="shared" si="23"/>
        <v>0.12718021891369236</v>
      </c>
    </row>
    <row r="114" spans="1:16">
      <c r="A114" s="29">
        <v>36585</v>
      </c>
      <c r="B114" s="30">
        <v>1883.499</v>
      </c>
      <c r="C114" s="30">
        <v>2575.6579999999999</v>
      </c>
      <c r="D114" s="30">
        <v>3972.0259999999998</v>
      </c>
      <c r="E114" s="30">
        <v>29298.374</v>
      </c>
      <c r="F114" s="30">
        <v>673.11699999999996</v>
      </c>
      <c r="J114" s="33">
        <f t="shared" si="17"/>
        <v>36556</v>
      </c>
      <c r="K114" s="32">
        <f t="shared" si="24"/>
        <v>1919.8409999999999</v>
      </c>
      <c r="L114" s="32">
        <f t="shared" si="25"/>
        <v>3867.1909999999998</v>
      </c>
      <c r="M114" s="35">
        <f t="shared" si="20"/>
        <v>-5.024238139785242E-2</v>
      </c>
      <c r="N114" s="35">
        <f t="shared" si="21"/>
        <v>-6.3364035488200243E-2</v>
      </c>
      <c r="O114" s="32">
        <f t="shared" si="22"/>
        <v>664.34299999999996</v>
      </c>
      <c r="P114" s="35">
        <f t="shared" si="23"/>
        <v>5.959961054319507E-3</v>
      </c>
    </row>
    <row r="115" spans="1:16">
      <c r="A115" s="29">
        <v>36616</v>
      </c>
      <c r="B115" s="30">
        <v>2067.759</v>
      </c>
      <c r="C115" s="30">
        <v>2626.8409999999999</v>
      </c>
      <c r="D115" s="30">
        <v>4126.7619999999997</v>
      </c>
      <c r="E115" s="30">
        <v>29364.024000000001</v>
      </c>
      <c r="F115" s="30">
        <v>676.40200000000004</v>
      </c>
      <c r="J115" s="33">
        <f t="shared" si="17"/>
        <v>36585</v>
      </c>
      <c r="K115" s="32">
        <f t="shared" si="24"/>
        <v>1883.499</v>
      </c>
      <c r="L115" s="32">
        <f t="shared" si="25"/>
        <v>3972.0259999999998</v>
      </c>
      <c r="M115" s="35">
        <f t="shared" si="20"/>
        <v>-1.8929692615169635E-2</v>
      </c>
      <c r="N115" s="35">
        <f t="shared" si="21"/>
        <v>2.7108823949993699E-2</v>
      </c>
      <c r="O115" s="32">
        <f t="shared" si="22"/>
        <v>673.11699999999996</v>
      </c>
      <c r="P115" s="35">
        <f t="shared" si="23"/>
        <v>1.3207033113918465E-2</v>
      </c>
    </row>
    <row r="116" spans="1:16">
      <c r="A116" s="29">
        <v>36644</v>
      </c>
      <c r="B116" s="30">
        <v>2005.549</v>
      </c>
      <c r="C116" s="30">
        <v>2593.27</v>
      </c>
      <c r="D116" s="30">
        <v>3910.3440000000001</v>
      </c>
      <c r="E116" s="30">
        <v>27077.708999999999</v>
      </c>
      <c r="F116" s="30">
        <v>612.28399999999999</v>
      </c>
      <c r="J116" s="33">
        <f t="shared" si="17"/>
        <v>36616</v>
      </c>
      <c r="K116" s="32">
        <f t="shared" si="24"/>
        <v>2067.759</v>
      </c>
      <c r="L116" s="32">
        <f t="shared" si="25"/>
        <v>4126.7619999999997</v>
      </c>
      <c r="M116" s="35">
        <f t="shared" si="20"/>
        <v>9.7828562691034016E-2</v>
      </c>
      <c r="N116" s="35">
        <f t="shared" si="21"/>
        <v>3.8956441876261572E-2</v>
      </c>
      <c r="O116" s="32">
        <f t="shared" si="22"/>
        <v>676.40200000000004</v>
      </c>
      <c r="P116" s="35">
        <f t="shared" si="23"/>
        <v>4.8802808427064193E-3</v>
      </c>
    </row>
    <row r="117" spans="1:16">
      <c r="A117" s="29">
        <v>36677</v>
      </c>
      <c r="B117" s="30">
        <v>1964.4010000000001</v>
      </c>
      <c r="C117" s="30">
        <v>2534.2150000000001</v>
      </c>
      <c r="D117" s="30">
        <v>3815.607</v>
      </c>
      <c r="E117" s="30">
        <v>26284.828000000001</v>
      </c>
      <c r="F117" s="30">
        <v>586.971</v>
      </c>
      <c r="J117" s="33">
        <f t="shared" si="17"/>
        <v>36644</v>
      </c>
      <c r="K117" s="32">
        <f t="shared" si="24"/>
        <v>2005.549</v>
      </c>
      <c r="L117" s="32">
        <f t="shared" si="25"/>
        <v>3910.3440000000001</v>
      </c>
      <c r="M117" s="35">
        <f t="shared" si="20"/>
        <v>-3.0085711149123284E-2</v>
      </c>
      <c r="N117" s="35">
        <f t="shared" si="21"/>
        <v>-5.2442568774259235E-2</v>
      </c>
      <c r="O117" s="32">
        <f t="shared" si="22"/>
        <v>612.28399999999999</v>
      </c>
      <c r="P117" s="35">
        <f t="shared" si="23"/>
        <v>-9.4792741594495689E-2</v>
      </c>
    </row>
    <row r="118" spans="1:16">
      <c r="A118" s="29">
        <v>36707</v>
      </c>
      <c r="B118" s="30">
        <v>2012.83</v>
      </c>
      <c r="C118" s="30">
        <v>2569.627</v>
      </c>
      <c r="D118" s="30">
        <v>3965.721</v>
      </c>
      <c r="E118" s="30">
        <v>27108.416000000001</v>
      </c>
      <c r="F118" s="30">
        <v>607.64700000000005</v>
      </c>
      <c r="J118" s="33">
        <f t="shared" si="17"/>
        <v>36677</v>
      </c>
      <c r="K118" s="32">
        <f t="shared" si="24"/>
        <v>1964.4010000000001</v>
      </c>
      <c r="L118" s="32">
        <f t="shared" si="25"/>
        <v>3815.607</v>
      </c>
      <c r="M118" s="35">
        <f t="shared" si="20"/>
        <v>-2.051707537437375E-2</v>
      </c>
      <c r="N118" s="35">
        <f t="shared" si="21"/>
        <v>-2.4227280259741857E-2</v>
      </c>
      <c r="O118" s="32">
        <f t="shared" si="22"/>
        <v>586.971</v>
      </c>
      <c r="P118" s="35">
        <f t="shared" si="23"/>
        <v>-4.1341926295640596E-2</v>
      </c>
    </row>
    <row r="119" spans="1:16">
      <c r="A119" s="29">
        <v>36738</v>
      </c>
      <c r="B119" s="30">
        <v>1981.3610000000001</v>
      </c>
      <c r="C119" s="30">
        <v>2533.8429999999998</v>
      </c>
      <c r="D119" s="30">
        <v>3800.2339999999999</v>
      </c>
      <c r="E119" s="30">
        <v>25793.073</v>
      </c>
      <c r="F119" s="30">
        <v>576.39599999999996</v>
      </c>
      <c r="J119" s="33">
        <f t="shared" si="17"/>
        <v>36707</v>
      </c>
      <c r="K119" s="32">
        <f t="shared" si="24"/>
        <v>2012.83</v>
      </c>
      <c r="L119" s="32">
        <f t="shared" si="25"/>
        <v>3965.721</v>
      </c>
      <c r="M119" s="35">
        <f t="shared" si="20"/>
        <v>2.4653316710793627E-2</v>
      </c>
      <c r="N119" s="35">
        <f t="shared" si="21"/>
        <v>3.9342102056107997E-2</v>
      </c>
      <c r="O119" s="32">
        <f t="shared" si="22"/>
        <v>607.64700000000005</v>
      </c>
      <c r="P119" s="35">
        <f t="shared" si="23"/>
        <v>3.5224908896691831E-2</v>
      </c>
    </row>
    <row r="120" spans="1:16">
      <c r="A120" s="29">
        <v>36769</v>
      </c>
      <c r="B120" s="30">
        <v>2104.4319999999998</v>
      </c>
      <c r="C120" s="30">
        <v>2603.6570000000002</v>
      </c>
      <c r="D120" s="30">
        <v>3833.998</v>
      </c>
      <c r="E120" s="30">
        <v>26011.841</v>
      </c>
      <c r="F120" s="30">
        <v>579.23</v>
      </c>
      <c r="J120" s="33">
        <f t="shared" si="17"/>
        <v>36738</v>
      </c>
      <c r="K120" s="32">
        <f t="shared" si="24"/>
        <v>1981.3610000000001</v>
      </c>
      <c r="L120" s="32">
        <f t="shared" si="25"/>
        <v>3800.2339999999999</v>
      </c>
      <c r="M120" s="35">
        <f t="shared" si="20"/>
        <v>-1.5634206564886122E-2</v>
      </c>
      <c r="N120" s="35">
        <f t="shared" si="21"/>
        <v>-4.1729360184440623E-2</v>
      </c>
      <c r="O120" s="32">
        <f t="shared" si="22"/>
        <v>576.39599999999996</v>
      </c>
      <c r="P120" s="35">
        <f t="shared" si="23"/>
        <v>-5.14295306320941E-2</v>
      </c>
    </row>
    <row r="121" spans="1:16">
      <c r="A121" s="29">
        <v>36798</v>
      </c>
      <c r="B121" s="30">
        <v>1993.3320000000001</v>
      </c>
      <c r="C121" s="30">
        <v>2490.549</v>
      </c>
      <c r="D121" s="30">
        <v>3648.0729999999999</v>
      </c>
      <c r="E121" s="30">
        <v>24028.348000000002</v>
      </c>
      <c r="F121" s="30">
        <v>528.654</v>
      </c>
      <c r="J121" s="33">
        <f t="shared" si="17"/>
        <v>36769</v>
      </c>
      <c r="K121" s="32">
        <f t="shared" si="24"/>
        <v>2104.4319999999998</v>
      </c>
      <c r="L121" s="32">
        <f t="shared" si="25"/>
        <v>3833.998</v>
      </c>
      <c r="M121" s="35">
        <f t="shared" si="20"/>
        <v>6.2114374917039195E-2</v>
      </c>
      <c r="N121" s="35">
        <f t="shared" si="21"/>
        <v>8.8847160464329278E-3</v>
      </c>
      <c r="O121" s="32">
        <f t="shared" si="22"/>
        <v>579.23</v>
      </c>
      <c r="P121" s="35">
        <f t="shared" si="23"/>
        <v>4.9167586173395339E-3</v>
      </c>
    </row>
    <row r="122" spans="1:16">
      <c r="A122" s="29">
        <v>36830</v>
      </c>
      <c r="B122" s="30">
        <v>1984.905</v>
      </c>
      <c r="C122" s="30">
        <v>2496.7420000000002</v>
      </c>
      <c r="D122" s="30">
        <v>3562.64</v>
      </c>
      <c r="E122" s="30">
        <v>22795.016</v>
      </c>
      <c r="F122" s="30">
        <v>490.32499999999999</v>
      </c>
      <c r="J122" s="33">
        <f t="shared" si="17"/>
        <v>36798</v>
      </c>
      <c r="K122" s="32">
        <f t="shared" si="24"/>
        <v>1993.3320000000001</v>
      </c>
      <c r="L122" s="32">
        <f t="shared" si="25"/>
        <v>3648.0729999999999</v>
      </c>
      <c r="M122" s="35">
        <f t="shared" si="20"/>
        <v>-5.2793342811741972E-2</v>
      </c>
      <c r="N122" s="35">
        <f t="shared" si="21"/>
        <v>-4.849376551578799E-2</v>
      </c>
      <c r="O122" s="32">
        <f t="shared" si="22"/>
        <v>528.654</v>
      </c>
      <c r="P122" s="35">
        <f t="shared" si="23"/>
        <v>-8.731591941025163E-2</v>
      </c>
    </row>
    <row r="123" spans="1:16">
      <c r="A123" s="29">
        <v>36860</v>
      </c>
      <c r="B123" s="30">
        <v>1828.4159999999999</v>
      </c>
      <c r="C123" s="30">
        <v>2393.424</v>
      </c>
      <c r="D123" s="30">
        <v>3429.8020000000001</v>
      </c>
      <c r="E123" s="30">
        <v>21019.766</v>
      </c>
      <c r="F123" s="30">
        <v>447.45400000000001</v>
      </c>
      <c r="J123" s="33">
        <f t="shared" si="17"/>
        <v>36830</v>
      </c>
      <c r="K123" s="32">
        <f t="shared" si="24"/>
        <v>1984.905</v>
      </c>
      <c r="L123" s="32">
        <f t="shared" si="25"/>
        <v>3562.64</v>
      </c>
      <c r="M123" s="35">
        <f t="shared" si="20"/>
        <v>-4.2275948010668252E-3</v>
      </c>
      <c r="N123" s="35">
        <f t="shared" si="21"/>
        <v>-2.3418665141843431E-2</v>
      </c>
      <c r="O123" s="32">
        <f t="shared" si="22"/>
        <v>490.32499999999999</v>
      </c>
      <c r="P123" s="35">
        <f t="shared" si="23"/>
        <v>-7.2502998180284273E-2</v>
      </c>
    </row>
    <row r="124" spans="1:16">
      <c r="A124" s="29">
        <v>36889</v>
      </c>
      <c r="B124" s="30">
        <v>1837.365</v>
      </c>
      <c r="C124" s="30">
        <v>2378.4009999999998</v>
      </c>
      <c r="D124" s="30">
        <v>3552.511</v>
      </c>
      <c r="E124" s="30">
        <v>21424.813999999998</v>
      </c>
      <c r="F124" s="30">
        <v>458.25700000000001</v>
      </c>
      <c r="J124" s="33">
        <f t="shared" si="17"/>
        <v>36860</v>
      </c>
      <c r="K124" s="32">
        <f t="shared" si="24"/>
        <v>1828.4159999999999</v>
      </c>
      <c r="L124" s="32">
        <f t="shared" si="25"/>
        <v>3429.8020000000001</v>
      </c>
      <c r="M124" s="35">
        <f t="shared" si="20"/>
        <v>-7.8839541439010952E-2</v>
      </c>
      <c r="N124" s="35">
        <f t="shared" si="21"/>
        <v>-3.7286394359239194E-2</v>
      </c>
      <c r="O124" s="32">
        <f t="shared" si="22"/>
        <v>447.45400000000001</v>
      </c>
      <c r="P124" s="35">
        <f t="shared" si="23"/>
        <v>-8.743384489879158E-2</v>
      </c>
    </row>
    <row r="125" spans="1:16">
      <c r="A125" s="29">
        <v>36922</v>
      </c>
      <c r="B125" s="30">
        <v>1902.5530000000001</v>
      </c>
      <c r="C125" s="30">
        <v>2411.3290000000002</v>
      </c>
      <c r="D125" s="30">
        <v>3550.8359999999998</v>
      </c>
      <c r="E125" s="30">
        <v>24388.977999999999</v>
      </c>
      <c r="F125" s="30">
        <v>521.35900000000004</v>
      </c>
      <c r="J125" s="33">
        <f t="shared" si="17"/>
        <v>36889</v>
      </c>
      <c r="K125" s="32">
        <f t="shared" si="24"/>
        <v>1837.365</v>
      </c>
      <c r="L125" s="32">
        <f t="shared" si="25"/>
        <v>3552.511</v>
      </c>
      <c r="M125" s="35">
        <f t="shared" si="20"/>
        <v>4.8944003990338825E-3</v>
      </c>
      <c r="N125" s="35">
        <f t="shared" si="21"/>
        <v>3.5777283936507143E-2</v>
      </c>
      <c r="O125" s="32">
        <f t="shared" si="22"/>
        <v>458.25700000000001</v>
      </c>
      <c r="P125" s="35">
        <f t="shared" si="23"/>
        <v>2.414326388857857E-2</v>
      </c>
    </row>
    <row r="126" spans="1:16">
      <c r="A126" s="29">
        <v>36950</v>
      </c>
      <c r="B126" s="30">
        <v>1729.07</v>
      </c>
      <c r="C126" s="30">
        <v>2259.7820000000002</v>
      </c>
      <c r="D126" s="30">
        <v>3284.8960000000002</v>
      </c>
      <c r="E126" s="30">
        <v>22736.018</v>
      </c>
      <c r="F126" s="30">
        <v>480.536</v>
      </c>
      <c r="J126" s="33">
        <f t="shared" si="17"/>
        <v>36922</v>
      </c>
      <c r="K126" s="32">
        <f t="shared" si="24"/>
        <v>1902.5530000000001</v>
      </c>
      <c r="L126" s="32">
        <f t="shared" si="25"/>
        <v>3550.8359999999998</v>
      </c>
      <c r="M126" s="35">
        <f t="shared" si="20"/>
        <v>3.5479069210527125E-2</v>
      </c>
      <c r="N126" s="35">
        <f t="shared" si="21"/>
        <v>-4.7149748445540762E-4</v>
      </c>
      <c r="O126" s="32">
        <f t="shared" si="22"/>
        <v>521.35900000000004</v>
      </c>
      <c r="P126" s="35">
        <f t="shared" si="23"/>
        <v>0.13770002422221594</v>
      </c>
    </row>
    <row r="127" spans="1:16">
      <c r="A127" s="29">
        <v>36980</v>
      </c>
      <c r="B127" s="30">
        <v>1619.537</v>
      </c>
      <c r="C127" s="30">
        <v>2195.0430000000001</v>
      </c>
      <c r="D127" s="30">
        <v>3067.4009999999998</v>
      </c>
      <c r="E127" s="30">
        <v>20969.191999999999</v>
      </c>
      <c r="F127" s="30">
        <v>433.33800000000002</v>
      </c>
      <c r="J127" s="33">
        <f t="shared" si="17"/>
        <v>36950</v>
      </c>
      <c r="K127" s="32">
        <f t="shared" si="24"/>
        <v>1729.07</v>
      </c>
      <c r="L127" s="32">
        <f t="shared" si="25"/>
        <v>3284.8960000000002</v>
      </c>
      <c r="M127" s="35">
        <f t="shared" si="20"/>
        <v>-9.1184319175339756E-2</v>
      </c>
      <c r="N127" s="35">
        <f t="shared" si="21"/>
        <v>-7.4895038802129887E-2</v>
      </c>
      <c r="O127" s="32">
        <f t="shared" si="22"/>
        <v>480.536</v>
      </c>
      <c r="P127" s="35">
        <f t="shared" si="23"/>
        <v>-7.8301132233259629E-2</v>
      </c>
    </row>
    <row r="128" spans="1:16">
      <c r="A128" s="29">
        <v>37011</v>
      </c>
      <c r="B128" s="30">
        <v>1745.3920000000001</v>
      </c>
      <c r="C128" s="30">
        <v>2333.3029999999999</v>
      </c>
      <c r="D128" s="30">
        <v>3282.5390000000002</v>
      </c>
      <c r="E128" s="30">
        <v>21963.377</v>
      </c>
      <c r="F128" s="30">
        <v>454.75</v>
      </c>
      <c r="J128" s="33">
        <f t="shared" si="17"/>
        <v>36980</v>
      </c>
      <c r="K128" s="32">
        <f t="shared" si="24"/>
        <v>1619.537</v>
      </c>
      <c r="L128" s="32">
        <f t="shared" si="25"/>
        <v>3067.4009999999998</v>
      </c>
      <c r="M128" s="35">
        <f t="shared" si="20"/>
        <v>-6.3347926920251818E-2</v>
      </c>
      <c r="N128" s="35">
        <f t="shared" si="21"/>
        <v>-6.6210619757825051E-2</v>
      </c>
      <c r="O128" s="32">
        <f t="shared" si="22"/>
        <v>433.33800000000002</v>
      </c>
      <c r="P128" s="35">
        <f t="shared" si="23"/>
        <v>-9.8219488238134089E-2</v>
      </c>
    </row>
    <row r="129" spans="1:16">
      <c r="A129" s="29">
        <v>37042</v>
      </c>
      <c r="B129" s="30">
        <v>1757.0830000000001</v>
      </c>
      <c r="C129" s="30">
        <v>2282.0349999999999</v>
      </c>
      <c r="D129" s="30">
        <v>3169.2910000000002</v>
      </c>
      <c r="E129" s="30">
        <v>22467.993999999999</v>
      </c>
      <c r="F129" s="30">
        <v>460.178</v>
      </c>
      <c r="J129" s="33">
        <f t="shared" si="17"/>
        <v>37011</v>
      </c>
      <c r="K129" s="32">
        <f t="shared" si="24"/>
        <v>1745.3920000000001</v>
      </c>
      <c r="L129" s="32">
        <f t="shared" si="25"/>
        <v>3282.5390000000002</v>
      </c>
      <c r="M129" s="35">
        <f t="shared" si="20"/>
        <v>7.7710481452415214E-2</v>
      </c>
      <c r="N129" s="35">
        <f t="shared" si="21"/>
        <v>7.0136900913835731E-2</v>
      </c>
      <c r="O129" s="32">
        <f t="shared" si="22"/>
        <v>454.75</v>
      </c>
      <c r="P129" s="35">
        <f t="shared" si="23"/>
        <v>4.9411775565493921E-2</v>
      </c>
    </row>
    <row r="130" spans="1:16">
      <c r="A130" s="29">
        <v>37071</v>
      </c>
      <c r="B130" s="30">
        <v>1714.32</v>
      </c>
      <c r="C130" s="30">
        <v>2222.2910000000002</v>
      </c>
      <c r="D130" s="30">
        <v>3040.8629999999998</v>
      </c>
      <c r="E130" s="30">
        <v>22086.121999999999</v>
      </c>
      <c r="F130" s="30">
        <v>450.73200000000003</v>
      </c>
      <c r="J130" s="33">
        <f t="shared" si="17"/>
        <v>37042</v>
      </c>
      <c r="K130" s="32">
        <f t="shared" si="24"/>
        <v>1757.0830000000001</v>
      </c>
      <c r="L130" s="32">
        <f t="shared" si="25"/>
        <v>3169.2910000000002</v>
      </c>
      <c r="M130" s="35">
        <f t="shared" si="20"/>
        <v>6.6982087691476178E-3</v>
      </c>
      <c r="N130" s="35">
        <f t="shared" si="21"/>
        <v>-3.4500123227781954E-2</v>
      </c>
      <c r="O130" s="32">
        <f t="shared" si="22"/>
        <v>460.178</v>
      </c>
      <c r="P130" s="35">
        <f t="shared" si="23"/>
        <v>1.1936228697086326E-2</v>
      </c>
    </row>
    <row r="131" spans="1:16">
      <c r="A131" s="29">
        <v>37103</v>
      </c>
      <c r="B131" s="30">
        <v>1697.4449999999999</v>
      </c>
      <c r="C131" s="30">
        <v>2141.672</v>
      </c>
      <c r="D131" s="30">
        <v>2985.777</v>
      </c>
      <c r="E131" s="30">
        <v>20924.876</v>
      </c>
      <c r="F131" s="30">
        <v>422.25</v>
      </c>
      <c r="J131" s="33">
        <f t="shared" si="17"/>
        <v>37071</v>
      </c>
      <c r="K131" s="32">
        <f t="shared" si="24"/>
        <v>1714.32</v>
      </c>
      <c r="L131" s="32">
        <f t="shared" si="25"/>
        <v>3040.8629999999998</v>
      </c>
      <c r="M131" s="35">
        <f t="shared" si="20"/>
        <v>-2.4337495724447877E-2</v>
      </c>
      <c r="N131" s="35">
        <f t="shared" si="21"/>
        <v>-4.05226279316101E-2</v>
      </c>
      <c r="O131" s="32">
        <f t="shared" si="22"/>
        <v>450.73200000000003</v>
      </c>
      <c r="P131" s="35">
        <f t="shared" si="23"/>
        <v>-2.0526839614236181E-2</v>
      </c>
    </row>
    <row r="132" spans="1:16">
      <c r="A132" s="29">
        <v>37134</v>
      </c>
      <c r="B132" s="30">
        <v>1591.182</v>
      </c>
      <c r="C132" s="30">
        <v>2018.0650000000001</v>
      </c>
      <c r="D132" s="30">
        <v>2910.761</v>
      </c>
      <c r="E132" s="30">
        <v>20786.585999999999</v>
      </c>
      <c r="F132" s="30">
        <v>418.08499999999998</v>
      </c>
      <c r="J132" s="33">
        <f t="shared" si="17"/>
        <v>37103</v>
      </c>
      <c r="K132" s="32">
        <f t="shared" si="24"/>
        <v>1697.4449999999999</v>
      </c>
      <c r="L132" s="32">
        <f t="shared" si="25"/>
        <v>2985.777</v>
      </c>
      <c r="M132" s="35">
        <f t="shared" si="20"/>
        <v>-9.8435531289374767E-3</v>
      </c>
      <c r="N132" s="35">
        <f t="shared" si="21"/>
        <v>-1.8115252150458505E-2</v>
      </c>
      <c r="O132" s="32">
        <f t="shared" si="22"/>
        <v>422.25</v>
      </c>
      <c r="P132" s="35">
        <f t="shared" si="23"/>
        <v>-6.3190543382764086E-2</v>
      </c>
    </row>
    <row r="133" spans="1:16">
      <c r="A133" s="29">
        <v>37162</v>
      </c>
      <c r="B133" s="30">
        <v>1462.69</v>
      </c>
      <c r="C133" s="30">
        <v>1808.067</v>
      </c>
      <c r="D133" s="30">
        <v>2616.596</v>
      </c>
      <c r="E133" s="30">
        <v>18010.018</v>
      </c>
      <c r="F133" s="30">
        <v>353.37400000000002</v>
      </c>
      <c r="J133" s="33">
        <f t="shared" si="17"/>
        <v>37134</v>
      </c>
      <c r="K133" s="32">
        <f t="shared" si="24"/>
        <v>1591.182</v>
      </c>
      <c r="L133" s="32">
        <f t="shared" si="25"/>
        <v>2910.761</v>
      </c>
      <c r="M133" s="35">
        <f t="shared" si="20"/>
        <v>-6.2601733782243318E-2</v>
      </c>
      <c r="N133" s="35">
        <f t="shared" si="21"/>
        <v>-2.5124448342927153E-2</v>
      </c>
      <c r="O133" s="32">
        <f t="shared" si="22"/>
        <v>418.08499999999998</v>
      </c>
      <c r="P133" s="35">
        <f t="shared" si="23"/>
        <v>-9.8638247483718855E-3</v>
      </c>
    </row>
    <row r="134" spans="1:16">
      <c r="A134" s="29">
        <v>37195</v>
      </c>
      <c r="B134" s="30">
        <v>1490.5820000000001</v>
      </c>
      <c r="C134" s="30">
        <v>1879.1859999999999</v>
      </c>
      <c r="D134" s="30">
        <v>2683.5039999999999</v>
      </c>
      <c r="E134" s="30">
        <v>19173.791000000001</v>
      </c>
      <c r="F134" s="30">
        <v>375.30399999999997</v>
      </c>
      <c r="J134" s="33">
        <f t="shared" ref="J134:J197" si="26">A133</f>
        <v>37162</v>
      </c>
      <c r="K134" s="32">
        <f t="shared" si="24"/>
        <v>1462.69</v>
      </c>
      <c r="L134" s="32">
        <f t="shared" si="25"/>
        <v>2616.596</v>
      </c>
      <c r="M134" s="35">
        <f t="shared" ref="M134:M197" si="27">K134/K133-1</f>
        <v>-8.0752547477284109E-2</v>
      </c>
      <c r="N134" s="35">
        <f t="shared" ref="N134:N197" si="28">L134/L133-1</f>
        <v>-0.10106120014662834</v>
      </c>
      <c r="O134" s="32">
        <f t="shared" si="22"/>
        <v>353.37400000000002</v>
      </c>
      <c r="P134" s="35">
        <f t="shared" si="23"/>
        <v>-0.15477953047825188</v>
      </c>
    </row>
    <row r="135" spans="1:16">
      <c r="A135" s="29">
        <v>37225</v>
      </c>
      <c r="B135" s="30">
        <v>1604.9190000000001</v>
      </c>
      <c r="C135" s="30">
        <v>1963.9839999999999</v>
      </c>
      <c r="D135" s="30">
        <v>2782.5990000000002</v>
      </c>
      <c r="E135" s="30">
        <v>21114.800999999999</v>
      </c>
      <c r="F135" s="30">
        <v>414.48700000000002</v>
      </c>
      <c r="J135" s="33">
        <f t="shared" si="26"/>
        <v>37195</v>
      </c>
      <c r="K135" s="32">
        <f t="shared" si="24"/>
        <v>1490.5820000000001</v>
      </c>
      <c r="L135" s="32">
        <f t="shared" si="25"/>
        <v>2683.5039999999999</v>
      </c>
      <c r="M135" s="35">
        <f t="shared" si="27"/>
        <v>1.9068975654444875E-2</v>
      </c>
      <c r="N135" s="35">
        <f t="shared" si="28"/>
        <v>2.5570626875528246E-2</v>
      </c>
      <c r="O135" s="32">
        <f t="shared" ref="O135:O198" si="29">F134</f>
        <v>375.30399999999997</v>
      </c>
      <c r="P135" s="35">
        <f t="shared" ref="P135:P198" si="30">O135/O134-1</f>
        <v>6.2058895108298762E-2</v>
      </c>
    </row>
    <row r="136" spans="1:16">
      <c r="A136" s="29">
        <v>37256</v>
      </c>
      <c r="B136" s="30">
        <v>1618.979</v>
      </c>
      <c r="C136" s="30">
        <v>1996.905</v>
      </c>
      <c r="D136" s="30">
        <v>2799.1869999999999</v>
      </c>
      <c r="E136" s="30">
        <v>23118.462</v>
      </c>
      <c r="F136" s="30">
        <v>447.387</v>
      </c>
      <c r="J136" s="33">
        <f t="shared" si="26"/>
        <v>37225</v>
      </c>
      <c r="K136" s="32">
        <f t="shared" si="24"/>
        <v>1604.9190000000001</v>
      </c>
      <c r="L136" s="32">
        <f t="shared" si="25"/>
        <v>2782.5990000000002</v>
      </c>
      <c r="M136" s="35">
        <f t="shared" si="27"/>
        <v>7.6706279828952617E-2</v>
      </c>
      <c r="N136" s="35">
        <f t="shared" si="28"/>
        <v>3.6927464986078018E-2</v>
      </c>
      <c r="O136" s="32">
        <f t="shared" si="29"/>
        <v>414.48700000000002</v>
      </c>
      <c r="P136" s="35">
        <f t="shared" si="30"/>
        <v>0.10440336367318248</v>
      </c>
    </row>
    <row r="137" spans="1:16">
      <c r="A137" s="29">
        <v>37287</v>
      </c>
      <c r="B137" s="30">
        <v>1595.3530000000001</v>
      </c>
      <c r="C137" s="30">
        <v>1943.3679999999999</v>
      </c>
      <c r="D137" s="30">
        <v>2650.6660000000002</v>
      </c>
      <c r="E137" s="30">
        <v>24054.149000000001</v>
      </c>
      <c r="F137" s="30">
        <v>462.548</v>
      </c>
      <c r="J137" s="33">
        <f t="shared" si="26"/>
        <v>37256</v>
      </c>
      <c r="K137" s="32">
        <f t="shared" si="24"/>
        <v>1618.979</v>
      </c>
      <c r="L137" s="32">
        <f t="shared" si="25"/>
        <v>2799.1869999999999</v>
      </c>
      <c r="M137" s="35">
        <f t="shared" si="27"/>
        <v>8.7605667326513537E-3</v>
      </c>
      <c r="N137" s="35">
        <f t="shared" si="28"/>
        <v>5.9613332715204859E-3</v>
      </c>
      <c r="O137" s="32">
        <f t="shared" si="29"/>
        <v>447.387</v>
      </c>
      <c r="P137" s="35">
        <f t="shared" si="30"/>
        <v>7.9375227691097505E-2</v>
      </c>
    </row>
    <row r="138" spans="1:16">
      <c r="A138" s="29">
        <v>37315</v>
      </c>
      <c r="B138" s="30">
        <v>1564.586</v>
      </c>
      <c r="C138" s="30">
        <v>1950.1990000000001</v>
      </c>
      <c r="D138" s="30">
        <v>2669.3870000000002</v>
      </c>
      <c r="E138" s="30">
        <v>24504.062999999998</v>
      </c>
      <c r="F138" s="30">
        <v>470.14699999999999</v>
      </c>
      <c r="J138" s="33">
        <f t="shared" si="26"/>
        <v>37287</v>
      </c>
      <c r="K138" s="32">
        <f t="shared" si="24"/>
        <v>1595.3530000000001</v>
      </c>
      <c r="L138" s="32">
        <f t="shared" si="25"/>
        <v>2650.6660000000002</v>
      </c>
      <c r="M138" s="35">
        <f t="shared" si="27"/>
        <v>-1.4593147903709691E-2</v>
      </c>
      <c r="N138" s="35">
        <f t="shared" si="28"/>
        <v>-5.305862023508956E-2</v>
      </c>
      <c r="O138" s="32">
        <f t="shared" si="29"/>
        <v>462.548</v>
      </c>
      <c r="P138" s="35">
        <f t="shared" si="30"/>
        <v>3.3887886773643405E-2</v>
      </c>
    </row>
    <row r="139" spans="1:16">
      <c r="A139" s="29">
        <v>37344</v>
      </c>
      <c r="B139" s="30">
        <v>1623.4590000000001</v>
      </c>
      <c r="C139" s="30">
        <v>2037.4870000000001</v>
      </c>
      <c r="D139" s="30">
        <v>2815.12</v>
      </c>
      <c r="E139" s="30">
        <v>25886.18</v>
      </c>
      <c r="F139" s="30">
        <v>498.42700000000002</v>
      </c>
      <c r="J139" s="33">
        <f t="shared" si="26"/>
        <v>37315</v>
      </c>
      <c r="K139" s="32">
        <f t="shared" si="24"/>
        <v>1564.586</v>
      </c>
      <c r="L139" s="32">
        <f t="shared" si="25"/>
        <v>2669.3870000000002</v>
      </c>
      <c r="M139" s="35">
        <f t="shared" si="27"/>
        <v>-1.9285386995856135E-2</v>
      </c>
      <c r="N139" s="35">
        <f t="shared" si="28"/>
        <v>7.0627532854006247E-3</v>
      </c>
      <c r="O139" s="32">
        <f t="shared" si="29"/>
        <v>470.14699999999999</v>
      </c>
      <c r="P139" s="35">
        <f t="shared" si="30"/>
        <v>1.6428565251606297E-2</v>
      </c>
    </row>
    <row r="140" spans="1:16">
      <c r="A140" s="29">
        <v>37376</v>
      </c>
      <c r="B140" s="30">
        <v>1525.0039999999999</v>
      </c>
      <c r="C140" s="30">
        <v>1995.1179999999999</v>
      </c>
      <c r="D140" s="30">
        <v>2835.5070000000001</v>
      </c>
      <c r="E140" s="30">
        <v>25822.249</v>
      </c>
      <c r="F140" s="30">
        <v>501.66199999999998</v>
      </c>
      <c r="J140" s="33">
        <f t="shared" si="26"/>
        <v>37344</v>
      </c>
      <c r="K140" s="32">
        <f t="shared" si="24"/>
        <v>1623.4590000000001</v>
      </c>
      <c r="L140" s="32">
        <f t="shared" si="25"/>
        <v>2815.12</v>
      </c>
      <c r="M140" s="35">
        <f t="shared" si="27"/>
        <v>3.7628484468095635E-2</v>
      </c>
      <c r="N140" s="35">
        <f t="shared" si="28"/>
        <v>5.4594182109974909E-2</v>
      </c>
      <c r="O140" s="32">
        <f t="shared" si="29"/>
        <v>498.42700000000002</v>
      </c>
      <c r="P140" s="35">
        <f t="shared" si="30"/>
        <v>6.0151399455914856E-2</v>
      </c>
    </row>
    <row r="141" spans="1:16">
      <c r="A141" s="29">
        <v>37407</v>
      </c>
      <c r="B141" s="30">
        <v>1513.769</v>
      </c>
      <c r="C141" s="30">
        <v>1967.0440000000001</v>
      </c>
      <c r="D141" s="30">
        <v>2873.973</v>
      </c>
      <c r="E141" s="30">
        <v>25075.75</v>
      </c>
      <c r="F141" s="30">
        <v>493.66899999999998</v>
      </c>
      <c r="J141" s="33">
        <f t="shared" si="26"/>
        <v>37376</v>
      </c>
      <c r="K141" s="32">
        <f t="shared" si="24"/>
        <v>1525.0039999999999</v>
      </c>
      <c r="L141" s="32">
        <f t="shared" si="25"/>
        <v>2835.5070000000001</v>
      </c>
      <c r="M141" s="35">
        <f t="shared" si="27"/>
        <v>-6.0645202619838301E-2</v>
      </c>
      <c r="N141" s="35">
        <f t="shared" si="28"/>
        <v>7.2419648185513275E-3</v>
      </c>
      <c r="O141" s="32">
        <f t="shared" si="29"/>
        <v>501.66199999999998</v>
      </c>
      <c r="P141" s="35">
        <f t="shared" si="30"/>
        <v>6.4904188577263877E-3</v>
      </c>
    </row>
    <row r="142" spans="1:16">
      <c r="A142" s="29">
        <v>37435</v>
      </c>
      <c r="B142" s="30">
        <v>1405.9290000000001</v>
      </c>
      <c r="C142" s="30">
        <v>1810.7940000000001</v>
      </c>
      <c r="D142" s="30">
        <v>2760.6410000000001</v>
      </c>
      <c r="E142" s="30">
        <v>23463.5</v>
      </c>
      <c r="F142" s="30">
        <v>456.63299999999998</v>
      </c>
      <c r="J142" s="33">
        <f t="shared" si="26"/>
        <v>37407</v>
      </c>
      <c r="K142" s="32">
        <f t="shared" ref="K142:K205" si="31">B141</f>
        <v>1513.769</v>
      </c>
      <c r="L142" s="32">
        <f t="shared" ref="L142:L205" si="32">D141</f>
        <v>2873.973</v>
      </c>
      <c r="M142" s="35">
        <f t="shared" si="27"/>
        <v>-7.3671937909670637E-3</v>
      </c>
      <c r="N142" s="35">
        <f t="shared" si="28"/>
        <v>1.3565827910140937E-2</v>
      </c>
      <c r="O142" s="32">
        <f t="shared" si="29"/>
        <v>493.66899999999998</v>
      </c>
      <c r="P142" s="35">
        <f t="shared" si="30"/>
        <v>-1.5933038579760916E-2</v>
      </c>
    </row>
    <row r="143" spans="1:16">
      <c r="A143" s="29">
        <v>37468</v>
      </c>
      <c r="B143" s="30">
        <v>1296.3440000000001</v>
      </c>
      <c r="C143" s="30">
        <v>1628.1869999999999</v>
      </c>
      <c r="D143" s="30">
        <v>2488.3209999999999</v>
      </c>
      <c r="E143" s="30">
        <v>21942.423999999999</v>
      </c>
      <c r="F143" s="30">
        <v>421.90300000000002</v>
      </c>
      <c r="J143" s="33">
        <f t="shared" si="26"/>
        <v>37435</v>
      </c>
      <c r="K143" s="32">
        <f t="shared" si="31"/>
        <v>1405.9290000000001</v>
      </c>
      <c r="L143" s="32">
        <f t="shared" si="32"/>
        <v>2760.6410000000001</v>
      </c>
      <c r="M143" s="35">
        <f t="shared" si="27"/>
        <v>-7.1239403105757826E-2</v>
      </c>
      <c r="N143" s="35">
        <f t="shared" si="28"/>
        <v>-3.943391256633233E-2</v>
      </c>
      <c r="O143" s="32">
        <f t="shared" si="29"/>
        <v>456.63299999999998</v>
      </c>
      <c r="P143" s="35">
        <f t="shared" si="30"/>
        <v>-7.5021927647877407E-2</v>
      </c>
    </row>
    <row r="144" spans="1:16">
      <c r="A144" s="29">
        <v>37498</v>
      </c>
      <c r="B144" s="30">
        <v>1304.855</v>
      </c>
      <c r="C144" s="30">
        <v>1625.557</v>
      </c>
      <c r="D144" s="30">
        <v>2483.2620000000002</v>
      </c>
      <c r="E144" s="30">
        <v>22222.367999999999</v>
      </c>
      <c r="F144" s="30">
        <v>428.404</v>
      </c>
      <c r="J144" s="33">
        <f t="shared" si="26"/>
        <v>37468</v>
      </c>
      <c r="K144" s="32">
        <f t="shared" si="31"/>
        <v>1296.3440000000001</v>
      </c>
      <c r="L144" s="32">
        <f t="shared" si="32"/>
        <v>2488.3209999999999</v>
      </c>
      <c r="M144" s="35">
        <f t="shared" si="27"/>
        <v>-7.7944903334378979E-2</v>
      </c>
      <c r="N144" s="35">
        <f t="shared" si="28"/>
        <v>-9.8643757011505739E-2</v>
      </c>
      <c r="O144" s="32">
        <f t="shared" si="29"/>
        <v>421.90300000000002</v>
      </c>
      <c r="P144" s="35">
        <f t="shared" si="30"/>
        <v>-7.605670199043868E-2</v>
      </c>
    </row>
    <row r="145" spans="1:16">
      <c r="A145" s="29">
        <v>37529</v>
      </c>
      <c r="B145" s="30">
        <v>1163.0440000000001</v>
      </c>
      <c r="C145" s="30">
        <v>1448.7260000000001</v>
      </c>
      <c r="D145" s="30">
        <v>2217.192</v>
      </c>
      <c r="E145" s="30">
        <v>20408.633999999998</v>
      </c>
      <c r="F145" s="30">
        <v>382.18299999999999</v>
      </c>
      <c r="J145" s="33">
        <f t="shared" si="26"/>
        <v>37498</v>
      </c>
      <c r="K145" s="32">
        <f t="shared" si="31"/>
        <v>1304.855</v>
      </c>
      <c r="L145" s="32">
        <f t="shared" si="32"/>
        <v>2483.2620000000002</v>
      </c>
      <c r="M145" s="35">
        <f t="shared" si="27"/>
        <v>6.565386965188269E-3</v>
      </c>
      <c r="N145" s="35">
        <f t="shared" si="28"/>
        <v>-2.0330978197747873E-3</v>
      </c>
      <c r="O145" s="32">
        <f t="shared" si="29"/>
        <v>428.404</v>
      </c>
      <c r="P145" s="35">
        <f t="shared" si="30"/>
        <v>1.540875509299533E-2</v>
      </c>
    </row>
    <row r="146" spans="1:16">
      <c r="A146" s="29">
        <v>37560</v>
      </c>
      <c r="B146" s="30">
        <v>1265.4100000000001</v>
      </c>
      <c r="C146" s="30">
        <v>1528.4280000000001</v>
      </c>
      <c r="D146" s="30">
        <v>2336.5279999999998</v>
      </c>
      <c r="E146" s="30">
        <v>21394.600999999999</v>
      </c>
      <c r="F146" s="30">
        <v>406.98200000000003</v>
      </c>
      <c r="J146" s="33">
        <f t="shared" si="26"/>
        <v>37529</v>
      </c>
      <c r="K146" s="32">
        <f t="shared" si="31"/>
        <v>1163.0440000000001</v>
      </c>
      <c r="L146" s="32">
        <f t="shared" si="32"/>
        <v>2217.192</v>
      </c>
      <c r="M146" s="35">
        <f t="shared" si="27"/>
        <v>-0.1086795084511305</v>
      </c>
      <c r="N146" s="35">
        <f t="shared" si="28"/>
        <v>-0.10714535961167215</v>
      </c>
      <c r="O146" s="32">
        <f t="shared" si="29"/>
        <v>382.18299999999999</v>
      </c>
      <c r="P146" s="35">
        <f t="shared" si="30"/>
        <v>-0.10789114947572853</v>
      </c>
    </row>
    <row r="147" spans="1:16">
      <c r="A147" s="29">
        <v>37589</v>
      </c>
      <c r="B147" s="30">
        <v>1339.8920000000001</v>
      </c>
      <c r="C147" s="30">
        <v>1597.1010000000001</v>
      </c>
      <c r="D147" s="30">
        <v>2442.8710000000001</v>
      </c>
      <c r="E147" s="30">
        <v>22528.182000000001</v>
      </c>
      <c r="F147" s="30">
        <v>434.99599999999998</v>
      </c>
      <c r="J147" s="33">
        <f t="shared" si="26"/>
        <v>37560</v>
      </c>
      <c r="K147" s="32">
        <f t="shared" si="31"/>
        <v>1265.4100000000001</v>
      </c>
      <c r="L147" s="32">
        <f t="shared" si="32"/>
        <v>2336.5279999999998</v>
      </c>
      <c r="M147" s="35">
        <f t="shared" si="27"/>
        <v>8.8015586684596636E-2</v>
      </c>
      <c r="N147" s="35">
        <f t="shared" si="28"/>
        <v>5.3823033819353494E-2</v>
      </c>
      <c r="O147" s="32">
        <f t="shared" si="29"/>
        <v>406.98200000000003</v>
      </c>
      <c r="P147" s="35">
        <f t="shared" si="30"/>
        <v>6.4887763191978864E-2</v>
      </c>
    </row>
    <row r="148" spans="1:16">
      <c r="A148" s="29">
        <v>37621</v>
      </c>
      <c r="B148" s="30">
        <v>1261.1759999999999</v>
      </c>
      <c r="C148" s="30">
        <v>1481.348</v>
      </c>
      <c r="D148" s="30">
        <v>2360.913</v>
      </c>
      <c r="E148" s="30">
        <v>21472.376</v>
      </c>
      <c r="F148" s="30">
        <v>420.54300000000001</v>
      </c>
      <c r="J148" s="33">
        <f t="shared" si="26"/>
        <v>37589</v>
      </c>
      <c r="K148" s="32">
        <f t="shared" si="31"/>
        <v>1339.8920000000001</v>
      </c>
      <c r="L148" s="32">
        <f t="shared" si="32"/>
        <v>2442.8710000000001</v>
      </c>
      <c r="M148" s="35">
        <f t="shared" si="27"/>
        <v>5.8859974237598811E-2</v>
      </c>
      <c r="N148" s="35">
        <f t="shared" si="28"/>
        <v>4.5513257277464803E-2</v>
      </c>
      <c r="O148" s="32">
        <f t="shared" si="29"/>
        <v>434.99599999999998</v>
      </c>
      <c r="P148" s="35">
        <f t="shared" si="30"/>
        <v>6.8833511064371189E-2</v>
      </c>
    </row>
    <row r="149" spans="1:16">
      <c r="A149" s="29">
        <v>37652</v>
      </c>
      <c r="B149" s="30">
        <v>1228.1379999999999</v>
      </c>
      <c r="C149" s="30">
        <v>1400.184</v>
      </c>
      <c r="D149" s="30">
        <v>2262.5300000000002</v>
      </c>
      <c r="E149" s="30">
        <v>21348.026999999998</v>
      </c>
      <c r="F149" s="30">
        <v>418.71199999999999</v>
      </c>
      <c r="J149" s="33">
        <f t="shared" si="26"/>
        <v>37621</v>
      </c>
      <c r="K149" s="32">
        <f t="shared" si="31"/>
        <v>1261.1759999999999</v>
      </c>
      <c r="L149" s="32">
        <f t="shared" si="32"/>
        <v>2360.913</v>
      </c>
      <c r="M149" s="35">
        <f t="shared" si="27"/>
        <v>-5.8748018497013277E-2</v>
      </c>
      <c r="N149" s="35">
        <f t="shared" si="28"/>
        <v>-3.3549868167414565E-2</v>
      </c>
      <c r="O149" s="32">
        <f t="shared" si="29"/>
        <v>420.54300000000001</v>
      </c>
      <c r="P149" s="35">
        <f t="shared" si="30"/>
        <v>-3.3225592879014942E-2</v>
      </c>
    </row>
    <row r="150" spans="1:16">
      <c r="A150" s="29">
        <v>37680</v>
      </c>
      <c r="B150" s="30">
        <v>1209.71</v>
      </c>
      <c r="C150" s="30">
        <v>1374.355</v>
      </c>
      <c r="D150" s="30">
        <v>2210.81</v>
      </c>
      <c r="E150" s="30">
        <v>20754.312999999998</v>
      </c>
      <c r="F150" s="30">
        <v>407.411</v>
      </c>
      <c r="J150" s="33">
        <f t="shared" si="26"/>
        <v>37652</v>
      </c>
      <c r="K150" s="32">
        <f t="shared" si="31"/>
        <v>1228.1379999999999</v>
      </c>
      <c r="L150" s="32">
        <f t="shared" si="32"/>
        <v>2262.5300000000002</v>
      </c>
      <c r="M150" s="35">
        <f t="shared" si="27"/>
        <v>-2.6196185147830287E-2</v>
      </c>
      <c r="N150" s="35">
        <f t="shared" si="28"/>
        <v>-4.1671590609226095E-2</v>
      </c>
      <c r="O150" s="32">
        <f t="shared" si="29"/>
        <v>418.71199999999999</v>
      </c>
      <c r="P150" s="35">
        <f t="shared" si="30"/>
        <v>-4.3538948454736603E-3</v>
      </c>
    </row>
    <row r="151" spans="1:16">
      <c r="A151" s="29">
        <v>37711</v>
      </c>
      <c r="B151" s="30">
        <v>1221.4559999999999</v>
      </c>
      <c r="C151" s="30">
        <v>1342.86</v>
      </c>
      <c r="D151" s="30">
        <v>2169.029</v>
      </c>
      <c r="E151" s="30">
        <v>20153.909</v>
      </c>
      <c r="F151" s="30">
        <v>395.85899999999998</v>
      </c>
      <c r="J151" s="33">
        <f t="shared" si="26"/>
        <v>37680</v>
      </c>
      <c r="K151" s="32">
        <f t="shared" si="31"/>
        <v>1209.71</v>
      </c>
      <c r="L151" s="32">
        <f t="shared" si="32"/>
        <v>2210.81</v>
      </c>
      <c r="M151" s="35">
        <f t="shared" si="27"/>
        <v>-1.5004828447617302E-2</v>
      </c>
      <c r="N151" s="35">
        <f t="shared" si="28"/>
        <v>-2.2859365400679899E-2</v>
      </c>
      <c r="O151" s="32">
        <f t="shared" si="29"/>
        <v>407.411</v>
      </c>
      <c r="P151" s="35">
        <f t="shared" si="30"/>
        <v>-2.6989911920365262E-2</v>
      </c>
    </row>
    <row r="152" spans="1:16">
      <c r="A152" s="29">
        <v>37741</v>
      </c>
      <c r="B152" s="30">
        <v>1322.068</v>
      </c>
      <c r="C152" s="30">
        <v>1458.222</v>
      </c>
      <c r="D152" s="30">
        <v>2384.105</v>
      </c>
      <c r="E152" s="30">
        <v>21151.760999999999</v>
      </c>
      <c r="F152" s="30">
        <v>431.11900000000003</v>
      </c>
      <c r="J152" s="33">
        <f t="shared" si="26"/>
        <v>37711</v>
      </c>
      <c r="K152" s="32">
        <f t="shared" si="31"/>
        <v>1221.4559999999999</v>
      </c>
      <c r="L152" s="32">
        <f t="shared" si="32"/>
        <v>2169.029</v>
      </c>
      <c r="M152" s="35">
        <f t="shared" si="27"/>
        <v>9.709765150325067E-3</v>
      </c>
      <c r="N152" s="35">
        <f t="shared" si="28"/>
        <v>-1.8898503263509725E-2</v>
      </c>
      <c r="O152" s="32">
        <f t="shared" si="29"/>
        <v>395.85899999999998</v>
      </c>
      <c r="P152" s="35">
        <f t="shared" si="30"/>
        <v>-2.8354659054370179E-2</v>
      </c>
    </row>
    <row r="153" spans="1:16">
      <c r="A153" s="29">
        <v>37771</v>
      </c>
      <c r="B153" s="30">
        <v>1391.7239999999999</v>
      </c>
      <c r="C153" s="30">
        <v>1500.098</v>
      </c>
      <c r="D153" s="30">
        <v>2530.7759999999998</v>
      </c>
      <c r="E153" s="30">
        <v>22887.454000000002</v>
      </c>
      <c r="F153" s="30">
        <v>462.06099999999998</v>
      </c>
      <c r="J153" s="33">
        <f t="shared" si="26"/>
        <v>37741</v>
      </c>
      <c r="K153" s="32">
        <f t="shared" si="31"/>
        <v>1322.068</v>
      </c>
      <c r="L153" s="32">
        <f t="shared" si="32"/>
        <v>2384.105</v>
      </c>
      <c r="M153" s="35">
        <f t="shared" si="27"/>
        <v>8.2370547936233551E-2</v>
      </c>
      <c r="N153" s="35">
        <f t="shared" si="28"/>
        <v>9.915773371402592E-2</v>
      </c>
      <c r="O153" s="32">
        <f t="shared" si="29"/>
        <v>431.11900000000003</v>
      </c>
      <c r="P153" s="35">
        <f t="shared" si="30"/>
        <v>8.9072119113118742E-2</v>
      </c>
    </row>
    <row r="154" spans="1:16">
      <c r="A154" s="29">
        <v>37802</v>
      </c>
      <c r="B154" s="30">
        <v>1409.4780000000001</v>
      </c>
      <c r="C154" s="30">
        <v>1552.3489999999999</v>
      </c>
      <c r="D154" s="30">
        <v>2593.4119999999998</v>
      </c>
      <c r="E154" s="30">
        <v>23875.917000000001</v>
      </c>
      <c r="F154" s="30">
        <v>488.39600000000002</v>
      </c>
      <c r="J154" s="33">
        <f t="shared" si="26"/>
        <v>37771</v>
      </c>
      <c r="K154" s="32">
        <f t="shared" si="31"/>
        <v>1391.7239999999999</v>
      </c>
      <c r="L154" s="32">
        <f t="shared" si="32"/>
        <v>2530.7759999999998</v>
      </c>
      <c r="M154" s="35">
        <f t="shared" si="27"/>
        <v>5.2687153762136285E-2</v>
      </c>
      <c r="N154" s="35">
        <f t="shared" si="28"/>
        <v>6.1520360890145342E-2</v>
      </c>
      <c r="O154" s="32">
        <f t="shared" si="29"/>
        <v>462.06099999999998</v>
      </c>
      <c r="P154" s="35">
        <f t="shared" si="30"/>
        <v>7.1771367070344816E-2</v>
      </c>
    </row>
    <row r="155" spans="1:16">
      <c r="A155" s="29">
        <v>37833</v>
      </c>
      <c r="B155" s="30">
        <v>1434.329</v>
      </c>
      <c r="C155" s="30">
        <v>1618.8440000000001</v>
      </c>
      <c r="D155" s="30">
        <v>2656.578</v>
      </c>
      <c r="E155" s="30">
        <v>25375.077000000001</v>
      </c>
      <c r="F155" s="30">
        <v>518.98299999999995</v>
      </c>
      <c r="J155" s="33">
        <f t="shared" si="26"/>
        <v>37802</v>
      </c>
      <c r="K155" s="32">
        <f t="shared" si="31"/>
        <v>1409.4780000000001</v>
      </c>
      <c r="L155" s="32">
        <f t="shared" si="32"/>
        <v>2593.4119999999998</v>
      </c>
      <c r="M155" s="35">
        <f t="shared" si="27"/>
        <v>1.2756839718220059E-2</v>
      </c>
      <c r="N155" s="35">
        <f t="shared" si="28"/>
        <v>2.4749721034180716E-2</v>
      </c>
      <c r="O155" s="32">
        <f t="shared" si="29"/>
        <v>488.39600000000002</v>
      </c>
      <c r="P155" s="35">
        <f t="shared" si="30"/>
        <v>5.6994639235945055E-2</v>
      </c>
    </row>
    <row r="156" spans="1:16">
      <c r="A156" s="29">
        <v>37862</v>
      </c>
      <c r="B156" s="30">
        <v>1462.3019999999999</v>
      </c>
      <c r="C156" s="30">
        <v>1671.098</v>
      </c>
      <c r="D156" s="30">
        <v>2721.194</v>
      </c>
      <c r="E156" s="30">
        <v>27078.664000000001</v>
      </c>
      <c r="F156" s="30">
        <v>553.81700000000001</v>
      </c>
      <c r="J156" s="33">
        <f t="shared" si="26"/>
        <v>37833</v>
      </c>
      <c r="K156" s="32">
        <f t="shared" si="31"/>
        <v>1434.329</v>
      </c>
      <c r="L156" s="32">
        <f t="shared" si="32"/>
        <v>2656.578</v>
      </c>
      <c r="M156" s="35">
        <f t="shared" si="27"/>
        <v>1.7631350045903327E-2</v>
      </c>
      <c r="N156" s="35">
        <f t="shared" si="28"/>
        <v>2.4356330579175189E-2</v>
      </c>
      <c r="O156" s="32">
        <f t="shared" si="29"/>
        <v>518.98299999999995</v>
      </c>
      <c r="P156" s="35">
        <f t="shared" si="30"/>
        <v>6.262745804633929E-2</v>
      </c>
    </row>
    <row r="157" spans="1:16">
      <c r="A157" s="29">
        <v>37894</v>
      </c>
      <c r="B157" s="30">
        <v>1446.77</v>
      </c>
      <c r="C157" s="30">
        <v>1636.8209999999999</v>
      </c>
      <c r="D157" s="30">
        <v>2805.62</v>
      </c>
      <c r="E157" s="30">
        <v>26790.016</v>
      </c>
      <c r="F157" s="30">
        <v>557.87699999999995</v>
      </c>
      <c r="J157" s="33">
        <f t="shared" si="26"/>
        <v>37862</v>
      </c>
      <c r="K157" s="32">
        <f t="shared" si="31"/>
        <v>1462.3019999999999</v>
      </c>
      <c r="L157" s="32">
        <f t="shared" si="32"/>
        <v>2721.194</v>
      </c>
      <c r="M157" s="35">
        <f t="shared" si="27"/>
        <v>1.9502499077965973E-2</v>
      </c>
      <c r="N157" s="35">
        <f t="shared" si="28"/>
        <v>2.4323020065663448E-2</v>
      </c>
      <c r="O157" s="32">
        <f t="shared" si="29"/>
        <v>553.81700000000001</v>
      </c>
      <c r="P157" s="35">
        <f t="shared" si="30"/>
        <v>6.7119732245565E-2</v>
      </c>
    </row>
    <row r="158" spans="1:16">
      <c r="A158" s="29">
        <v>37925</v>
      </c>
      <c r="B158" s="30">
        <v>1528.62</v>
      </c>
      <c r="C158" s="30">
        <v>1721.86</v>
      </c>
      <c r="D158" s="30">
        <v>2980.67</v>
      </c>
      <c r="E158" s="30">
        <v>29186.095000000001</v>
      </c>
      <c r="F158" s="30">
        <v>605.351</v>
      </c>
      <c r="J158" s="33">
        <f t="shared" si="26"/>
        <v>37894</v>
      </c>
      <c r="K158" s="32">
        <f t="shared" si="31"/>
        <v>1446.77</v>
      </c>
      <c r="L158" s="32">
        <f t="shared" si="32"/>
        <v>2805.62</v>
      </c>
      <c r="M158" s="35">
        <f t="shared" si="27"/>
        <v>-1.0621608942612326E-2</v>
      </c>
      <c r="N158" s="35">
        <f t="shared" si="28"/>
        <v>3.1025351371493537E-2</v>
      </c>
      <c r="O158" s="32">
        <f t="shared" si="29"/>
        <v>557.87699999999995</v>
      </c>
      <c r="P158" s="35">
        <f t="shared" si="30"/>
        <v>7.3309414481677049E-3</v>
      </c>
    </row>
    <row r="159" spans="1:16">
      <c r="A159" s="29">
        <v>37953</v>
      </c>
      <c r="B159" s="30">
        <v>1542.07</v>
      </c>
      <c r="C159" s="30">
        <v>1726.354</v>
      </c>
      <c r="D159" s="30">
        <v>3047.3629999999998</v>
      </c>
      <c r="E159" s="30">
        <v>29468.038</v>
      </c>
      <c r="F159" s="30">
        <v>612.79</v>
      </c>
      <c r="J159" s="33">
        <f t="shared" si="26"/>
        <v>37925</v>
      </c>
      <c r="K159" s="32">
        <f t="shared" si="31"/>
        <v>1528.62</v>
      </c>
      <c r="L159" s="32">
        <f t="shared" si="32"/>
        <v>2980.67</v>
      </c>
      <c r="M159" s="35">
        <f t="shared" si="27"/>
        <v>5.6574299992396826E-2</v>
      </c>
      <c r="N159" s="35">
        <f t="shared" si="28"/>
        <v>6.2392626228783721E-2</v>
      </c>
      <c r="O159" s="32">
        <f t="shared" si="29"/>
        <v>605.351</v>
      </c>
      <c r="P159" s="35">
        <f t="shared" si="30"/>
        <v>8.5097611122165073E-2</v>
      </c>
    </row>
    <row r="160" spans="1:16">
      <c r="A160" s="29">
        <v>37986</v>
      </c>
      <c r="B160" s="30">
        <v>1622.94</v>
      </c>
      <c r="C160" s="30">
        <v>1789.184</v>
      </c>
      <c r="D160" s="30">
        <v>3285.5749999999998</v>
      </c>
      <c r="E160" s="30">
        <v>31509.589</v>
      </c>
      <c r="F160" s="30">
        <v>657.21500000000003</v>
      </c>
      <c r="J160" s="33">
        <f t="shared" si="26"/>
        <v>37953</v>
      </c>
      <c r="K160" s="32">
        <f t="shared" si="31"/>
        <v>1542.07</v>
      </c>
      <c r="L160" s="32">
        <f t="shared" si="32"/>
        <v>3047.3629999999998</v>
      </c>
      <c r="M160" s="35">
        <f t="shared" si="27"/>
        <v>8.7987858329736657E-3</v>
      </c>
      <c r="N160" s="35">
        <f t="shared" si="28"/>
        <v>2.2375170683101464E-2</v>
      </c>
      <c r="O160" s="32">
        <f t="shared" si="29"/>
        <v>612.79</v>
      </c>
      <c r="P160" s="35">
        <f t="shared" si="30"/>
        <v>1.2288738269202515E-2</v>
      </c>
    </row>
    <row r="161" spans="1:16">
      <c r="A161" s="29">
        <v>38016</v>
      </c>
      <c r="B161" s="30">
        <v>1652.72</v>
      </c>
      <c r="C161" s="30">
        <v>1815.125</v>
      </c>
      <c r="D161" s="30">
        <v>3332.279</v>
      </c>
      <c r="E161" s="30">
        <v>32698.207999999999</v>
      </c>
      <c r="F161" s="30">
        <v>680.55600000000004</v>
      </c>
      <c r="J161" s="33">
        <f t="shared" si="26"/>
        <v>37986</v>
      </c>
      <c r="K161" s="32">
        <f t="shared" si="31"/>
        <v>1622.94</v>
      </c>
      <c r="L161" s="32">
        <f t="shared" si="32"/>
        <v>3285.5749999999998</v>
      </c>
      <c r="M161" s="35">
        <f t="shared" si="27"/>
        <v>5.2442496125338023E-2</v>
      </c>
      <c r="N161" s="35">
        <f t="shared" si="28"/>
        <v>7.8169879991323743E-2</v>
      </c>
      <c r="O161" s="32">
        <f t="shared" si="29"/>
        <v>657.21500000000003</v>
      </c>
      <c r="P161" s="35">
        <f t="shared" si="30"/>
        <v>7.2496287472054055E-2</v>
      </c>
    </row>
    <row r="162" spans="1:16">
      <c r="A162" s="29">
        <v>38044</v>
      </c>
      <c r="B162" s="30">
        <v>1675.7</v>
      </c>
      <c r="C162" s="30">
        <v>1860.2380000000001</v>
      </c>
      <c r="D162" s="30">
        <v>3409.77</v>
      </c>
      <c r="E162" s="30">
        <v>33956.588000000003</v>
      </c>
      <c r="F162" s="30">
        <v>711.95</v>
      </c>
      <c r="J162" s="33">
        <f t="shared" si="26"/>
        <v>38016</v>
      </c>
      <c r="K162" s="32">
        <f t="shared" si="31"/>
        <v>1652.72</v>
      </c>
      <c r="L162" s="32">
        <f t="shared" si="32"/>
        <v>3332.279</v>
      </c>
      <c r="M162" s="35">
        <f t="shared" si="27"/>
        <v>1.8349415258728019E-2</v>
      </c>
      <c r="N162" s="35">
        <f t="shared" si="28"/>
        <v>1.4214863456168292E-2</v>
      </c>
      <c r="O162" s="32">
        <f t="shared" si="29"/>
        <v>680.55600000000004</v>
      </c>
      <c r="P162" s="35">
        <f t="shared" si="30"/>
        <v>3.5515014112581067E-2</v>
      </c>
    </row>
    <row r="163" spans="1:16">
      <c r="A163" s="29">
        <v>38077</v>
      </c>
      <c r="B163" s="30">
        <v>1650.42</v>
      </c>
      <c r="C163" s="30">
        <v>1862.9829999999999</v>
      </c>
      <c r="D163" s="30">
        <v>3430.2919999999999</v>
      </c>
      <c r="E163" s="30">
        <v>33903.29</v>
      </c>
      <c r="F163" s="30">
        <v>721.09799999999996</v>
      </c>
      <c r="J163" s="33">
        <f t="shared" si="26"/>
        <v>38044</v>
      </c>
      <c r="K163" s="32">
        <f t="shared" si="31"/>
        <v>1675.7</v>
      </c>
      <c r="L163" s="32">
        <f t="shared" si="32"/>
        <v>3409.77</v>
      </c>
      <c r="M163" s="35">
        <f t="shared" si="27"/>
        <v>1.3904351614308474E-2</v>
      </c>
      <c r="N163" s="35">
        <f t="shared" si="28"/>
        <v>2.3254655447518147E-2</v>
      </c>
      <c r="O163" s="32">
        <f t="shared" si="29"/>
        <v>711.95</v>
      </c>
      <c r="P163" s="35">
        <f t="shared" si="30"/>
        <v>4.6129929058005503E-2</v>
      </c>
    </row>
    <row r="164" spans="1:16">
      <c r="A164" s="29">
        <v>38107</v>
      </c>
      <c r="B164" s="30">
        <v>1624.51</v>
      </c>
      <c r="C164" s="30">
        <v>1889.529</v>
      </c>
      <c r="D164" s="30">
        <v>3355.605</v>
      </c>
      <c r="E164" s="30">
        <v>31943.238000000001</v>
      </c>
      <c r="F164" s="30">
        <v>662.14300000000003</v>
      </c>
      <c r="J164" s="33">
        <f t="shared" si="26"/>
        <v>38077</v>
      </c>
      <c r="K164" s="32">
        <f t="shared" si="31"/>
        <v>1650.42</v>
      </c>
      <c r="L164" s="32">
        <f t="shared" si="32"/>
        <v>3430.2919999999999</v>
      </c>
      <c r="M164" s="35">
        <f t="shared" si="27"/>
        <v>-1.5086232619203943E-2</v>
      </c>
      <c r="N164" s="35">
        <f t="shared" si="28"/>
        <v>6.0185877639840069E-3</v>
      </c>
      <c r="O164" s="32">
        <f t="shared" si="29"/>
        <v>721.09799999999996</v>
      </c>
      <c r="P164" s="35">
        <f t="shared" si="30"/>
        <v>1.2849216939391672E-2</v>
      </c>
    </row>
    <row r="165" spans="1:16">
      <c r="A165" s="29">
        <v>38135</v>
      </c>
      <c r="B165" s="30">
        <v>1646.8</v>
      </c>
      <c r="C165" s="30">
        <v>1865.405</v>
      </c>
      <c r="D165" s="30">
        <v>3370.1370000000002</v>
      </c>
      <c r="E165" s="30">
        <v>31195.548999999999</v>
      </c>
      <c r="F165" s="30">
        <v>649.10199999999998</v>
      </c>
      <c r="J165" s="33">
        <f t="shared" si="26"/>
        <v>38107</v>
      </c>
      <c r="K165" s="32">
        <f t="shared" si="31"/>
        <v>1624.51</v>
      </c>
      <c r="L165" s="32">
        <f t="shared" si="32"/>
        <v>3355.605</v>
      </c>
      <c r="M165" s="35">
        <f t="shared" si="27"/>
        <v>-1.569903418523777E-2</v>
      </c>
      <c r="N165" s="35">
        <f t="shared" si="28"/>
        <v>-2.1772782025553439E-2</v>
      </c>
      <c r="O165" s="32">
        <f t="shared" si="29"/>
        <v>662.14300000000003</v>
      </c>
      <c r="P165" s="35">
        <f t="shared" si="30"/>
        <v>-8.1757264615905045E-2</v>
      </c>
    </row>
    <row r="166" spans="1:16">
      <c r="A166" s="29">
        <v>38168</v>
      </c>
      <c r="B166" s="30">
        <v>1678.83</v>
      </c>
      <c r="C166" s="30">
        <v>1912.0450000000001</v>
      </c>
      <c r="D166" s="30">
        <v>3445.348</v>
      </c>
      <c r="E166" s="30">
        <v>31129.280999999999</v>
      </c>
      <c r="F166" s="30">
        <v>652.06700000000001</v>
      </c>
      <c r="J166" s="33">
        <f t="shared" si="26"/>
        <v>38135</v>
      </c>
      <c r="K166" s="32">
        <f t="shared" si="31"/>
        <v>1646.8</v>
      </c>
      <c r="L166" s="32">
        <f t="shared" si="32"/>
        <v>3370.1370000000002</v>
      </c>
      <c r="M166" s="35">
        <f t="shared" si="27"/>
        <v>1.3721060504398253E-2</v>
      </c>
      <c r="N166" s="35">
        <f t="shared" si="28"/>
        <v>4.3306646640473012E-3</v>
      </c>
      <c r="O166" s="32">
        <f t="shared" si="29"/>
        <v>649.10199999999998</v>
      </c>
      <c r="P166" s="35">
        <f t="shared" si="30"/>
        <v>-1.9695141381846581E-2</v>
      </c>
    </row>
    <row r="167" spans="1:16">
      <c r="A167" s="29">
        <v>38198</v>
      </c>
      <c r="B167" s="30">
        <v>1623.26</v>
      </c>
      <c r="C167" s="30">
        <v>1868.03</v>
      </c>
      <c r="D167" s="30">
        <v>3334.01</v>
      </c>
      <c r="E167" s="30">
        <v>30641.941999999999</v>
      </c>
      <c r="F167" s="30">
        <v>640.53700000000003</v>
      </c>
      <c r="J167" s="33">
        <f t="shared" si="26"/>
        <v>38168</v>
      </c>
      <c r="K167" s="32">
        <f t="shared" si="31"/>
        <v>1678.83</v>
      </c>
      <c r="L167" s="32">
        <f t="shared" si="32"/>
        <v>3445.348</v>
      </c>
      <c r="M167" s="35">
        <f t="shared" si="27"/>
        <v>1.9449842118047123E-2</v>
      </c>
      <c r="N167" s="35">
        <f t="shared" si="28"/>
        <v>2.2316896909532202E-2</v>
      </c>
      <c r="O167" s="32">
        <f t="shared" si="29"/>
        <v>652.06700000000001</v>
      </c>
      <c r="P167" s="35">
        <f t="shared" si="30"/>
        <v>4.5678491207854499E-3</v>
      </c>
    </row>
    <row r="168" spans="1:16">
      <c r="A168" s="29">
        <v>38230</v>
      </c>
      <c r="B168" s="30">
        <v>1629.83</v>
      </c>
      <c r="C168" s="30">
        <v>1866.0719999999999</v>
      </c>
      <c r="D168" s="30">
        <v>3349.489</v>
      </c>
      <c r="E168" s="30">
        <v>32057.517</v>
      </c>
      <c r="F168" s="30">
        <v>667.35</v>
      </c>
      <c r="J168" s="33">
        <f t="shared" si="26"/>
        <v>38198</v>
      </c>
      <c r="K168" s="32">
        <f t="shared" si="31"/>
        <v>1623.26</v>
      </c>
      <c r="L168" s="32">
        <f t="shared" si="32"/>
        <v>3334.01</v>
      </c>
      <c r="M168" s="35">
        <f t="shared" si="27"/>
        <v>-3.3100433039676358E-2</v>
      </c>
      <c r="N168" s="35">
        <f t="shared" si="28"/>
        <v>-3.2315458409426179E-2</v>
      </c>
      <c r="O168" s="32">
        <f t="shared" si="29"/>
        <v>640.53700000000003</v>
      </c>
      <c r="P168" s="35">
        <f t="shared" si="30"/>
        <v>-1.768223204057251E-2</v>
      </c>
    </row>
    <row r="169" spans="1:16">
      <c r="A169" s="29">
        <v>38260</v>
      </c>
      <c r="B169" s="30">
        <v>1647.48</v>
      </c>
      <c r="C169" s="30">
        <v>1893.376</v>
      </c>
      <c r="D169" s="30">
        <v>3437.5219999999999</v>
      </c>
      <c r="E169" s="30">
        <v>33586.048000000003</v>
      </c>
      <c r="F169" s="30">
        <v>705.89400000000001</v>
      </c>
      <c r="J169" s="33">
        <f t="shared" si="26"/>
        <v>38230</v>
      </c>
      <c r="K169" s="32">
        <f t="shared" si="31"/>
        <v>1629.83</v>
      </c>
      <c r="L169" s="32">
        <f t="shared" si="32"/>
        <v>3349.489</v>
      </c>
      <c r="M169" s="35">
        <f t="shared" si="27"/>
        <v>4.0474107659893566E-3</v>
      </c>
      <c r="N169" s="35">
        <f t="shared" si="28"/>
        <v>4.6427575202232507E-3</v>
      </c>
      <c r="O169" s="32">
        <f t="shared" si="29"/>
        <v>667.35</v>
      </c>
      <c r="P169" s="35">
        <f t="shared" si="30"/>
        <v>4.1860189185011887E-2</v>
      </c>
    </row>
    <row r="170" spans="1:16">
      <c r="A170" s="29">
        <v>38289</v>
      </c>
      <c r="B170" s="30">
        <v>1672.65</v>
      </c>
      <c r="C170" s="30">
        <v>1909.7349999999999</v>
      </c>
      <c r="D170" s="30">
        <v>3554.9479999999999</v>
      </c>
      <c r="E170" s="30">
        <v>33824.923000000003</v>
      </c>
      <c r="F170" s="30">
        <v>722.80499999999995</v>
      </c>
      <c r="J170" s="33">
        <f t="shared" si="26"/>
        <v>38260</v>
      </c>
      <c r="K170" s="32">
        <f t="shared" si="31"/>
        <v>1647.48</v>
      </c>
      <c r="L170" s="32">
        <f t="shared" si="32"/>
        <v>3437.5219999999999</v>
      </c>
      <c r="M170" s="35">
        <f t="shared" si="27"/>
        <v>1.0829350300338048E-2</v>
      </c>
      <c r="N170" s="35">
        <f t="shared" si="28"/>
        <v>2.6282516527147859E-2</v>
      </c>
      <c r="O170" s="32">
        <f t="shared" si="29"/>
        <v>705.89400000000001</v>
      </c>
      <c r="P170" s="35">
        <f t="shared" si="30"/>
        <v>5.7756799280737292E-2</v>
      </c>
    </row>
    <row r="171" spans="1:16">
      <c r="A171" s="29">
        <v>38321</v>
      </c>
      <c r="B171" s="30">
        <v>1740.33</v>
      </c>
      <c r="C171" s="30">
        <v>1959.279</v>
      </c>
      <c r="D171" s="30">
        <v>3798.7829999999999</v>
      </c>
      <c r="E171" s="30">
        <v>35575.360000000001</v>
      </c>
      <c r="F171" s="30">
        <v>789.755</v>
      </c>
      <c r="J171" s="33">
        <f t="shared" si="26"/>
        <v>38289</v>
      </c>
      <c r="K171" s="32">
        <f t="shared" si="31"/>
        <v>1672.65</v>
      </c>
      <c r="L171" s="32">
        <f t="shared" si="32"/>
        <v>3554.9479999999999</v>
      </c>
      <c r="M171" s="35">
        <f t="shared" si="27"/>
        <v>1.5277878942384859E-2</v>
      </c>
      <c r="N171" s="35">
        <f t="shared" si="28"/>
        <v>3.4160072284628251E-2</v>
      </c>
      <c r="O171" s="32">
        <f t="shared" si="29"/>
        <v>722.80499999999995</v>
      </c>
      <c r="P171" s="35">
        <f t="shared" si="30"/>
        <v>2.3956854711897124E-2</v>
      </c>
    </row>
    <row r="172" spans="1:16">
      <c r="A172" s="29">
        <v>38352</v>
      </c>
      <c r="B172" s="30">
        <v>1799.55</v>
      </c>
      <c r="C172" s="30">
        <v>2023.383</v>
      </c>
      <c r="D172" s="30">
        <v>3965.6129999999998</v>
      </c>
      <c r="E172" s="30">
        <v>36691.843000000001</v>
      </c>
      <c r="F172" s="30">
        <v>827.77499999999998</v>
      </c>
      <c r="J172" s="33">
        <f t="shared" si="26"/>
        <v>38321</v>
      </c>
      <c r="K172" s="32">
        <f t="shared" si="31"/>
        <v>1740.33</v>
      </c>
      <c r="L172" s="32">
        <f t="shared" si="32"/>
        <v>3798.7829999999999</v>
      </c>
      <c r="M172" s="35">
        <f t="shared" si="27"/>
        <v>4.0462738767823359E-2</v>
      </c>
      <c r="N172" s="35">
        <f t="shared" si="28"/>
        <v>6.8590314119925333E-2</v>
      </c>
      <c r="O172" s="32">
        <f t="shared" si="29"/>
        <v>789.755</v>
      </c>
      <c r="P172" s="35">
        <f t="shared" si="30"/>
        <v>9.2625258541377153E-2</v>
      </c>
    </row>
    <row r="173" spans="1:16">
      <c r="A173" s="29">
        <v>38383</v>
      </c>
      <c r="B173" s="30">
        <v>1755.68</v>
      </c>
      <c r="C173" s="30">
        <v>2039.752</v>
      </c>
      <c r="D173" s="30">
        <v>3893.1489999999999</v>
      </c>
      <c r="E173" s="30">
        <v>37083.116999999998</v>
      </c>
      <c r="F173" s="30">
        <v>830.39499999999998</v>
      </c>
      <c r="J173" s="33">
        <f t="shared" si="26"/>
        <v>38352</v>
      </c>
      <c r="K173" s="32">
        <f t="shared" si="31"/>
        <v>1799.55</v>
      </c>
      <c r="L173" s="32">
        <f t="shared" si="32"/>
        <v>3965.6129999999998</v>
      </c>
      <c r="M173" s="35">
        <f t="shared" si="27"/>
        <v>3.402802916688219E-2</v>
      </c>
      <c r="N173" s="35">
        <f t="shared" si="28"/>
        <v>4.3916696478845996E-2</v>
      </c>
      <c r="O173" s="32">
        <f t="shared" si="29"/>
        <v>827.77499999999998</v>
      </c>
      <c r="P173" s="35">
        <f t="shared" si="30"/>
        <v>4.8141512241138162E-2</v>
      </c>
    </row>
    <row r="174" spans="1:16">
      <c r="A174" s="29">
        <v>38411</v>
      </c>
      <c r="B174" s="30">
        <v>1792.63</v>
      </c>
      <c r="C174" s="30">
        <v>2099.0610000000001</v>
      </c>
      <c r="D174" s="30">
        <v>4062.2570000000001</v>
      </c>
      <c r="E174" s="30">
        <v>39717.099000000002</v>
      </c>
      <c r="F174" s="30">
        <v>903.31100000000004</v>
      </c>
      <c r="J174" s="33">
        <f t="shared" si="26"/>
        <v>38383</v>
      </c>
      <c r="K174" s="32">
        <f t="shared" si="31"/>
        <v>1755.68</v>
      </c>
      <c r="L174" s="32">
        <f t="shared" si="32"/>
        <v>3893.1489999999999</v>
      </c>
      <c r="M174" s="35">
        <f t="shared" si="27"/>
        <v>-2.437831680142255E-2</v>
      </c>
      <c r="N174" s="35">
        <f t="shared" si="28"/>
        <v>-1.8273089179403068E-2</v>
      </c>
      <c r="O174" s="32">
        <f t="shared" si="29"/>
        <v>830.39499999999998</v>
      </c>
      <c r="P174" s="35">
        <f t="shared" si="30"/>
        <v>3.1651112923198887E-3</v>
      </c>
    </row>
    <row r="175" spans="1:16">
      <c r="A175" s="29">
        <v>38442</v>
      </c>
      <c r="B175" s="30">
        <v>1760.89</v>
      </c>
      <c r="C175" s="30">
        <v>2092.86</v>
      </c>
      <c r="D175" s="30">
        <v>3961.777</v>
      </c>
      <c r="E175" s="30">
        <v>37854.546000000002</v>
      </c>
      <c r="F175" s="30">
        <v>843.8</v>
      </c>
      <c r="J175" s="33">
        <f t="shared" si="26"/>
        <v>38411</v>
      </c>
      <c r="K175" s="32">
        <f t="shared" si="31"/>
        <v>1792.63</v>
      </c>
      <c r="L175" s="32">
        <f t="shared" si="32"/>
        <v>4062.2570000000001</v>
      </c>
      <c r="M175" s="35">
        <f t="shared" si="27"/>
        <v>2.1045976487742646E-2</v>
      </c>
      <c r="N175" s="35">
        <f t="shared" si="28"/>
        <v>4.3437330551694853E-2</v>
      </c>
      <c r="O175" s="32">
        <f t="shared" si="29"/>
        <v>903.31100000000004</v>
      </c>
      <c r="P175" s="35">
        <f t="shared" si="30"/>
        <v>8.7808813877732872E-2</v>
      </c>
    </row>
    <row r="176" spans="1:16">
      <c r="A176" s="29">
        <v>38471</v>
      </c>
      <c r="B176" s="30">
        <v>1727.49</v>
      </c>
      <c r="C176" s="30">
        <v>2035.9580000000001</v>
      </c>
      <c r="D176" s="30">
        <v>3873.0990000000002</v>
      </c>
      <c r="E176" s="30">
        <v>36486.555999999997</v>
      </c>
      <c r="F176" s="30">
        <v>821.31</v>
      </c>
      <c r="J176" s="33">
        <f t="shared" si="26"/>
        <v>38442</v>
      </c>
      <c r="K176" s="32">
        <f t="shared" si="31"/>
        <v>1760.89</v>
      </c>
      <c r="L176" s="32">
        <f t="shared" si="32"/>
        <v>3961.777</v>
      </c>
      <c r="M176" s="35">
        <f t="shared" si="27"/>
        <v>-1.7705828865967832E-2</v>
      </c>
      <c r="N176" s="35">
        <f t="shared" si="28"/>
        <v>-2.4735017996153408E-2</v>
      </c>
      <c r="O176" s="32">
        <f t="shared" si="29"/>
        <v>843.8</v>
      </c>
      <c r="P176" s="35">
        <f t="shared" si="30"/>
        <v>-6.5880964584733359E-2</v>
      </c>
    </row>
    <row r="177" spans="1:16">
      <c r="A177" s="29">
        <v>38503</v>
      </c>
      <c r="B177" s="30">
        <v>1782.46</v>
      </c>
      <c r="C177" s="30">
        <v>2120.6619999999998</v>
      </c>
      <c r="D177" s="30">
        <v>3879.0230000000001</v>
      </c>
      <c r="E177" s="30">
        <v>38114.54</v>
      </c>
      <c r="F177" s="30">
        <v>850.22699999999998</v>
      </c>
      <c r="J177" s="33">
        <f t="shared" si="26"/>
        <v>38471</v>
      </c>
      <c r="K177" s="32">
        <f t="shared" si="31"/>
        <v>1727.49</v>
      </c>
      <c r="L177" s="32">
        <f t="shared" si="32"/>
        <v>3873.0990000000002</v>
      </c>
      <c r="M177" s="35">
        <f t="shared" si="27"/>
        <v>-1.8967681115799495E-2</v>
      </c>
      <c r="N177" s="35">
        <f t="shared" si="28"/>
        <v>-2.2383390079754539E-2</v>
      </c>
      <c r="O177" s="32">
        <f t="shared" si="29"/>
        <v>821.31</v>
      </c>
      <c r="P177" s="35">
        <f t="shared" si="30"/>
        <v>-2.6653235363830352E-2</v>
      </c>
    </row>
    <row r="178" spans="1:16">
      <c r="A178" s="29">
        <v>38533</v>
      </c>
      <c r="B178" s="30">
        <v>1784.99</v>
      </c>
      <c r="C178" s="30">
        <v>2193.7849999999999</v>
      </c>
      <c r="D178" s="30">
        <v>3932.047</v>
      </c>
      <c r="E178" s="30">
        <v>39571.425999999999</v>
      </c>
      <c r="F178" s="30">
        <v>879.57600000000002</v>
      </c>
      <c r="J178" s="33">
        <f t="shared" si="26"/>
        <v>38503</v>
      </c>
      <c r="K178" s="32">
        <f t="shared" si="31"/>
        <v>1782.46</v>
      </c>
      <c r="L178" s="32">
        <f t="shared" si="32"/>
        <v>3879.0230000000001</v>
      </c>
      <c r="M178" s="35">
        <f t="shared" si="27"/>
        <v>3.1820734128706896E-2</v>
      </c>
      <c r="N178" s="35">
        <f t="shared" si="28"/>
        <v>1.5295245486883768E-3</v>
      </c>
      <c r="O178" s="32">
        <f t="shared" si="29"/>
        <v>850.22699999999998</v>
      </c>
      <c r="P178" s="35">
        <f t="shared" si="30"/>
        <v>3.5208386601892183E-2</v>
      </c>
    </row>
    <row r="179" spans="1:16">
      <c r="A179" s="29">
        <v>38562</v>
      </c>
      <c r="B179" s="30">
        <v>1851.37</v>
      </c>
      <c r="C179" s="30">
        <v>2274.3760000000002</v>
      </c>
      <c r="D179" s="30">
        <v>4052.8359999999998</v>
      </c>
      <c r="E179" s="30">
        <v>42261.093000000001</v>
      </c>
      <c r="F179" s="30">
        <v>941.81299999999999</v>
      </c>
      <c r="J179" s="33">
        <f t="shared" si="26"/>
        <v>38533</v>
      </c>
      <c r="K179" s="32">
        <f t="shared" si="31"/>
        <v>1784.99</v>
      </c>
      <c r="L179" s="32">
        <f t="shared" si="32"/>
        <v>3932.047</v>
      </c>
      <c r="M179" s="35">
        <f t="shared" si="27"/>
        <v>1.4193866903045027E-3</v>
      </c>
      <c r="N179" s="35">
        <f t="shared" si="28"/>
        <v>1.3669421398120107E-2</v>
      </c>
      <c r="O179" s="32">
        <f t="shared" si="29"/>
        <v>879.57600000000002</v>
      </c>
      <c r="P179" s="35">
        <f t="shared" si="30"/>
        <v>3.451901668613222E-2</v>
      </c>
    </row>
    <row r="180" spans="1:16">
      <c r="A180" s="29">
        <v>38595</v>
      </c>
      <c r="B180" s="30">
        <v>1834.48</v>
      </c>
      <c r="C180" s="30">
        <v>2302.5590000000002</v>
      </c>
      <c r="D180" s="30">
        <v>4156.4139999999998</v>
      </c>
      <c r="E180" s="30">
        <v>42845.777999999998</v>
      </c>
      <c r="F180" s="30">
        <v>950.29100000000005</v>
      </c>
      <c r="J180" s="33">
        <f t="shared" si="26"/>
        <v>38562</v>
      </c>
      <c r="K180" s="32">
        <f t="shared" si="31"/>
        <v>1851.37</v>
      </c>
      <c r="L180" s="32">
        <f t="shared" si="32"/>
        <v>4052.8359999999998</v>
      </c>
      <c r="M180" s="35">
        <f t="shared" si="27"/>
        <v>3.718788340550927E-2</v>
      </c>
      <c r="N180" s="35">
        <f t="shared" si="28"/>
        <v>3.0719113988210145E-2</v>
      </c>
      <c r="O180" s="32">
        <f t="shared" si="29"/>
        <v>941.81299999999999</v>
      </c>
      <c r="P180" s="35">
        <f t="shared" si="30"/>
        <v>7.0757956106123787E-2</v>
      </c>
    </row>
    <row r="181" spans="1:16">
      <c r="A181" s="29">
        <v>38625</v>
      </c>
      <c r="B181" s="30">
        <v>1849.33</v>
      </c>
      <c r="C181" s="30">
        <v>2446.1889999999999</v>
      </c>
      <c r="D181" s="30">
        <v>4342.3710000000001</v>
      </c>
      <c r="E181" s="30">
        <v>46572.642</v>
      </c>
      <c r="F181" s="30">
        <v>1038.902</v>
      </c>
      <c r="J181" s="33">
        <f t="shared" si="26"/>
        <v>38595</v>
      </c>
      <c r="K181" s="32">
        <f t="shared" si="31"/>
        <v>1834.48</v>
      </c>
      <c r="L181" s="32">
        <f t="shared" si="32"/>
        <v>4156.4139999999998</v>
      </c>
      <c r="M181" s="35">
        <f t="shared" si="27"/>
        <v>-9.1229737977821523E-3</v>
      </c>
      <c r="N181" s="35">
        <f t="shared" si="28"/>
        <v>2.5556918661401529E-2</v>
      </c>
      <c r="O181" s="32">
        <f t="shared" si="29"/>
        <v>950.29100000000005</v>
      </c>
      <c r="P181" s="35">
        <f t="shared" si="30"/>
        <v>9.0017869789438265E-3</v>
      </c>
    </row>
    <row r="182" spans="1:16">
      <c r="A182" s="29">
        <v>38656</v>
      </c>
      <c r="B182" s="30">
        <v>1818.5</v>
      </c>
      <c r="C182" s="30">
        <v>2399.4810000000002</v>
      </c>
      <c r="D182" s="30">
        <v>4215.8519999999999</v>
      </c>
      <c r="E182" s="30">
        <v>44017.803999999996</v>
      </c>
      <c r="F182" s="30">
        <v>971.02499999999998</v>
      </c>
      <c r="J182" s="33">
        <f t="shared" si="26"/>
        <v>38625</v>
      </c>
      <c r="K182" s="32">
        <f t="shared" si="31"/>
        <v>1849.33</v>
      </c>
      <c r="L182" s="32">
        <f t="shared" si="32"/>
        <v>4342.3710000000001</v>
      </c>
      <c r="M182" s="35">
        <f t="shared" si="27"/>
        <v>8.0949369848675179E-3</v>
      </c>
      <c r="N182" s="35">
        <f t="shared" si="28"/>
        <v>4.4739768463873064E-2</v>
      </c>
      <c r="O182" s="32">
        <f t="shared" si="29"/>
        <v>1038.902</v>
      </c>
      <c r="P182" s="35">
        <f t="shared" si="30"/>
        <v>9.3246174066680565E-2</v>
      </c>
    </row>
    <row r="183" spans="1:16">
      <c r="A183" s="29">
        <v>38686</v>
      </c>
      <c r="B183" s="30">
        <v>1887.28</v>
      </c>
      <c r="C183" s="30">
        <v>2508.1990000000001</v>
      </c>
      <c r="D183" s="30">
        <v>4320.098</v>
      </c>
      <c r="E183" s="30">
        <v>47253.177000000003</v>
      </c>
      <c r="F183" s="30">
        <v>1051.423</v>
      </c>
      <c r="J183" s="33">
        <f t="shared" si="26"/>
        <v>38656</v>
      </c>
      <c r="K183" s="32">
        <f t="shared" si="31"/>
        <v>1818.5</v>
      </c>
      <c r="L183" s="32">
        <f t="shared" si="32"/>
        <v>4215.8519999999999</v>
      </c>
      <c r="M183" s="35">
        <f t="shared" si="27"/>
        <v>-1.6670902434935853E-2</v>
      </c>
      <c r="N183" s="35">
        <f t="shared" si="28"/>
        <v>-2.9135925972239685E-2</v>
      </c>
      <c r="O183" s="32">
        <f t="shared" si="29"/>
        <v>971.02499999999998</v>
      </c>
      <c r="P183" s="35">
        <f t="shared" si="30"/>
        <v>-6.533532517985341E-2</v>
      </c>
    </row>
    <row r="184" spans="1:16">
      <c r="A184" s="29">
        <v>38716</v>
      </c>
      <c r="B184" s="30">
        <v>1887.93</v>
      </c>
      <c r="C184" s="30">
        <v>2621.1680000000001</v>
      </c>
      <c r="D184" s="30">
        <v>4521.4059999999999</v>
      </c>
      <c r="E184" s="30">
        <v>49831.591999999997</v>
      </c>
      <c r="F184" s="30">
        <v>1113.7070000000001</v>
      </c>
      <c r="J184" s="33">
        <f t="shared" si="26"/>
        <v>38686</v>
      </c>
      <c r="K184" s="32">
        <f t="shared" si="31"/>
        <v>1887.28</v>
      </c>
      <c r="L184" s="32">
        <f t="shared" si="32"/>
        <v>4320.098</v>
      </c>
      <c r="M184" s="35">
        <f t="shared" si="27"/>
        <v>3.7822381083310486E-2</v>
      </c>
      <c r="N184" s="35">
        <f t="shared" si="28"/>
        <v>2.472714886575722E-2</v>
      </c>
      <c r="O184" s="32">
        <f t="shared" si="29"/>
        <v>1051.423</v>
      </c>
      <c r="P184" s="35">
        <f t="shared" si="30"/>
        <v>8.2797044360340966E-2</v>
      </c>
    </row>
    <row r="185" spans="1:16">
      <c r="A185" s="29">
        <v>38748</v>
      </c>
      <c r="B185" s="30">
        <v>1937.93</v>
      </c>
      <c r="C185" s="30">
        <v>2713.6959999999999</v>
      </c>
      <c r="D185" s="30">
        <v>4799.3320000000003</v>
      </c>
      <c r="E185" s="30">
        <v>53896.468999999997</v>
      </c>
      <c r="F185" s="30">
        <v>1238.7819999999999</v>
      </c>
      <c r="J185" s="33">
        <f t="shared" si="26"/>
        <v>38716</v>
      </c>
      <c r="K185" s="32">
        <f t="shared" si="31"/>
        <v>1887.93</v>
      </c>
      <c r="L185" s="32">
        <f t="shared" si="32"/>
        <v>4521.4059999999999</v>
      </c>
      <c r="M185" s="35">
        <f t="shared" si="27"/>
        <v>3.4441100419657644E-4</v>
      </c>
      <c r="N185" s="35">
        <f t="shared" si="28"/>
        <v>4.6598016989429336E-2</v>
      </c>
      <c r="O185" s="32">
        <f t="shared" si="29"/>
        <v>1113.7070000000001</v>
      </c>
      <c r="P185" s="35">
        <f t="shared" si="30"/>
        <v>5.9237813896024782E-2</v>
      </c>
    </row>
    <row r="186" spans="1:16">
      <c r="A186" s="29">
        <v>38776</v>
      </c>
      <c r="B186" s="30">
        <v>1943.19</v>
      </c>
      <c r="C186" s="30">
        <v>2736.875</v>
      </c>
      <c r="D186" s="30">
        <v>4789.5</v>
      </c>
      <c r="E186" s="30">
        <v>53880.1</v>
      </c>
      <c r="F186" s="30">
        <v>1237.596</v>
      </c>
      <c r="J186" s="33">
        <f t="shared" si="26"/>
        <v>38748</v>
      </c>
      <c r="K186" s="32">
        <f t="shared" si="31"/>
        <v>1937.93</v>
      </c>
      <c r="L186" s="32">
        <f t="shared" si="32"/>
        <v>4799.3320000000003</v>
      </c>
      <c r="M186" s="35">
        <f t="shared" si="27"/>
        <v>2.6484032776638911E-2</v>
      </c>
      <c r="N186" s="35">
        <f t="shared" si="28"/>
        <v>6.1468932451542724E-2</v>
      </c>
      <c r="O186" s="32">
        <f t="shared" si="29"/>
        <v>1238.7819999999999</v>
      </c>
      <c r="P186" s="35">
        <f t="shared" si="30"/>
        <v>0.11230512154453542</v>
      </c>
    </row>
    <row r="187" spans="1:16">
      <c r="A187" s="29">
        <v>38807</v>
      </c>
      <c r="B187" s="30">
        <v>1967.38</v>
      </c>
      <c r="C187" s="30">
        <v>2837.8069999999998</v>
      </c>
      <c r="D187" s="30">
        <v>4949.7030000000004</v>
      </c>
      <c r="E187" s="30">
        <v>54651.233</v>
      </c>
      <c r="F187" s="30">
        <v>1248.69</v>
      </c>
      <c r="J187" s="33">
        <f t="shared" si="26"/>
        <v>38776</v>
      </c>
      <c r="K187" s="32">
        <f t="shared" si="31"/>
        <v>1943.19</v>
      </c>
      <c r="L187" s="32">
        <f t="shared" si="32"/>
        <v>4789.5</v>
      </c>
      <c r="M187" s="35">
        <f t="shared" si="27"/>
        <v>2.7142363243253254E-3</v>
      </c>
      <c r="N187" s="35">
        <f t="shared" si="28"/>
        <v>-2.0486184327319634E-3</v>
      </c>
      <c r="O187" s="32">
        <f t="shared" si="29"/>
        <v>1237.596</v>
      </c>
      <c r="P187" s="35">
        <f t="shared" si="30"/>
        <v>-9.5739201893463299E-4</v>
      </c>
    </row>
    <row r="188" spans="1:16">
      <c r="A188" s="29">
        <v>38835</v>
      </c>
      <c r="B188" s="30">
        <v>1993.79</v>
      </c>
      <c r="C188" s="30">
        <v>2855.1770000000001</v>
      </c>
      <c r="D188" s="30">
        <v>5189.7579999999998</v>
      </c>
      <c r="E188" s="30">
        <v>57537.281000000003</v>
      </c>
      <c r="F188" s="30">
        <v>1337.8</v>
      </c>
      <c r="J188" s="33">
        <f t="shared" si="26"/>
        <v>38807</v>
      </c>
      <c r="K188" s="32">
        <f t="shared" si="31"/>
        <v>1967.38</v>
      </c>
      <c r="L188" s="32">
        <f t="shared" si="32"/>
        <v>4949.7030000000004</v>
      </c>
      <c r="M188" s="35">
        <f t="shared" si="27"/>
        <v>1.2448602555591659E-2</v>
      </c>
      <c r="N188" s="35">
        <f t="shared" si="28"/>
        <v>3.3448794237394441E-2</v>
      </c>
      <c r="O188" s="32">
        <f t="shared" si="29"/>
        <v>1248.69</v>
      </c>
      <c r="P188" s="35">
        <f t="shared" si="30"/>
        <v>8.9641530838819872E-3</v>
      </c>
    </row>
    <row r="189" spans="1:16">
      <c r="A189" s="29">
        <v>38868</v>
      </c>
      <c r="B189" s="30">
        <v>1936.41</v>
      </c>
      <c r="C189" s="30">
        <v>2693.7379999999998</v>
      </c>
      <c r="D189" s="30">
        <v>4994.4610000000002</v>
      </c>
      <c r="E189" s="30">
        <v>53028.313999999998</v>
      </c>
      <c r="F189" s="30">
        <v>1197.914</v>
      </c>
      <c r="J189" s="33">
        <f t="shared" si="26"/>
        <v>38835</v>
      </c>
      <c r="K189" s="32">
        <f t="shared" si="31"/>
        <v>1993.79</v>
      </c>
      <c r="L189" s="32">
        <f t="shared" si="32"/>
        <v>5189.7579999999998</v>
      </c>
      <c r="M189" s="35">
        <f t="shared" si="27"/>
        <v>1.3423944535371879E-2</v>
      </c>
      <c r="N189" s="35">
        <f t="shared" si="28"/>
        <v>4.8498869528131205E-2</v>
      </c>
      <c r="O189" s="32">
        <f t="shared" si="29"/>
        <v>1337.8</v>
      </c>
      <c r="P189" s="35">
        <f t="shared" si="30"/>
        <v>7.1362788202035565E-2</v>
      </c>
    </row>
    <row r="190" spans="1:16">
      <c r="A190" s="29">
        <v>38898</v>
      </c>
      <c r="B190" s="30">
        <v>1939.03</v>
      </c>
      <c r="C190" s="30">
        <v>2723.7869999999998</v>
      </c>
      <c r="D190" s="30">
        <v>4996.2929999999997</v>
      </c>
      <c r="E190" s="30">
        <v>53074.103000000003</v>
      </c>
      <c r="F190" s="30">
        <v>1195.374</v>
      </c>
      <c r="J190" s="33">
        <f t="shared" si="26"/>
        <v>38868</v>
      </c>
      <c r="K190" s="32">
        <f t="shared" si="31"/>
        <v>1936.41</v>
      </c>
      <c r="L190" s="32">
        <f t="shared" si="32"/>
        <v>4994.4610000000002</v>
      </c>
      <c r="M190" s="35">
        <f t="shared" si="27"/>
        <v>-2.8779359912528335E-2</v>
      </c>
      <c r="N190" s="35">
        <f t="shared" si="28"/>
        <v>-3.7631234442916162E-2</v>
      </c>
      <c r="O190" s="32">
        <f t="shared" si="29"/>
        <v>1197.914</v>
      </c>
      <c r="P190" s="35">
        <f t="shared" si="30"/>
        <v>-0.10456420989684556</v>
      </c>
    </row>
    <row r="191" spans="1:16">
      <c r="A191" s="29">
        <v>38929</v>
      </c>
      <c r="B191" s="30">
        <v>1950.99</v>
      </c>
      <c r="C191" s="30">
        <v>2743.4279999999999</v>
      </c>
      <c r="D191" s="30">
        <v>5046.3239999999996</v>
      </c>
      <c r="E191" s="30">
        <v>53654.692000000003</v>
      </c>
      <c r="F191" s="30">
        <v>1213.251</v>
      </c>
      <c r="J191" s="33">
        <f t="shared" si="26"/>
        <v>38898</v>
      </c>
      <c r="K191" s="32">
        <f t="shared" si="31"/>
        <v>1939.03</v>
      </c>
      <c r="L191" s="32">
        <f t="shared" si="32"/>
        <v>4996.2929999999997</v>
      </c>
      <c r="M191" s="35">
        <f t="shared" si="27"/>
        <v>1.3530192469568547E-3</v>
      </c>
      <c r="N191" s="35">
        <f t="shared" si="28"/>
        <v>3.6680634807217949E-4</v>
      </c>
      <c r="O191" s="32">
        <f t="shared" si="29"/>
        <v>1195.374</v>
      </c>
      <c r="P191" s="35">
        <f t="shared" si="30"/>
        <v>-2.1203525461760409E-3</v>
      </c>
    </row>
    <row r="192" spans="1:16">
      <c r="A192" s="29">
        <v>38960</v>
      </c>
      <c r="B192" s="30">
        <v>1997.42</v>
      </c>
      <c r="C192" s="30">
        <v>2821.6550000000002</v>
      </c>
      <c r="D192" s="30">
        <v>5186.4530000000004</v>
      </c>
      <c r="E192" s="30">
        <v>55203.745999999999</v>
      </c>
      <c r="F192" s="30">
        <v>1244.77</v>
      </c>
      <c r="J192" s="33">
        <f t="shared" si="26"/>
        <v>38929</v>
      </c>
      <c r="K192" s="32">
        <f t="shared" si="31"/>
        <v>1950.99</v>
      </c>
      <c r="L192" s="32">
        <f t="shared" si="32"/>
        <v>5046.3239999999996</v>
      </c>
      <c r="M192" s="35">
        <f t="shared" si="27"/>
        <v>6.1680324698432099E-3</v>
      </c>
      <c r="N192" s="35">
        <f t="shared" si="28"/>
        <v>1.0013624100908336E-2</v>
      </c>
      <c r="O192" s="32">
        <f t="shared" si="29"/>
        <v>1213.251</v>
      </c>
      <c r="P192" s="35">
        <f t="shared" si="30"/>
        <v>1.4955152111389314E-2</v>
      </c>
    </row>
    <row r="193" spans="1:16">
      <c r="A193" s="29">
        <v>38989</v>
      </c>
      <c r="B193" s="30">
        <v>2048.89</v>
      </c>
      <c r="C193" s="30">
        <v>2862.2959999999998</v>
      </c>
      <c r="D193" s="30">
        <v>5195.4769999999999</v>
      </c>
      <c r="E193" s="30">
        <v>55998.59</v>
      </c>
      <c r="F193" s="30">
        <v>1255.2329999999999</v>
      </c>
      <c r="J193" s="33">
        <f t="shared" si="26"/>
        <v>38960</v>
      </c>
      <c r="K193" s="32">
        <f t="shared" si="31"/>
        <v>1997.42</v>
      </c>
      <c r="L193" s="32">
        <f t="shared" si="32"/>
        <v>5186.4530000000004</v>
      </c>
      <c r="M193" s="35">
        <f t="shared" si="27"/>
        <v>2.3798174260247329E-2</v>
      </c>
      <c r="N193" s="35">
        <f t="shared" si="28"/>
        <v>2.7768530122124657E-2</v>
      </c>
      <c r="O193" s="32">
        <f t="shared" si="29"/>
        <v>1244.77</v>
      </c>
      <c r="P193" s="35">
        <f t="shared" si="30"/>
        <v>2.5978960660242523E-2</v>
      </c>
    </row>
    <row r="194" spans="1:16">
      <c r="A194" s="29">
        <v>39021</v>
      </c>
      <c r="B194" s="30">
        <v>2115.65</v>
      </c>
      <c r="C194" s="30">
        <v>2937.114</v>
      </c>
      <c r="D194" s="30">
        <v>5398.0119999999997</v>
      </c>
      <c r="E194" s="30">
        <v>57965.16</v>
      </c>
      <c r="F194" s="30">
        <v>1314.92</v>
      </c>
      <c r="J194" s="33">
        <f t="shared" si="26"/>
        <v>38989</v>
      </c>
      <c r="K194" s="32">
        <f t="shared" si="31"/>
        <v>2048.89</v>
      </c>
      <c r="L194" s="32">
        <f t="shared" si="32"/>
        <v>5195.4769999999999</v>
      </c>
      <c r="M194" s="35">
        <f t="shared" si="27"/>
        <v>2.5768241030929895E-2</v>
      </c>
      <c r="N194" s="35">
        <f t="shared" si="28"/>
        <v>1.739917434901983E-3</v>
      </c>
      <c r="O194" s="32">
        <f t="shared" si="29"/>
        <v>1255.2329999999999</v>
      </c>
      <c r="P194" s="35">
        <f t="shared" si="30"/>
        <v>8.4055689002786593E-3</v>
      </c>
    </row>
    <row r="195" spans="1:16">
      <c r="A195" s="29">
        <v>39051</v>
      </c>
      <c r="B195" s="30">
        <v>2155.89</v>
      </c>
      <c r="C195" s="30">
        <v>2938.5929999999998</v>
      </c>
      <c r="D195" s="30">
        <v>5560.8320000000003</v>
      </c>
      <c r="E195" s="30">
        <v>61759.892</v>
      </c>
      <c r="F195" s="30">
        <v>1412.8489999999999</v>
      </c>
      <c r="J195" s="33">
        <f t="shared" si="26"/>
        <v>39021</v>
      </c>
      <c r="K195" s="32">
        <f t="shared" si="31"/>
        <v>2115.65</v>
      </c>
      <c r="L195" s="32">
        <f t="shared" si="32"/>
        <v>5398.0119999999997</v>
      </c>
      <c r="M195" s="35">
        <f t="shared" si="27"/>
        <v>3.2583496429774206E-2</v>
      </c>
      <c r="N195" s="35">
        <f t="shared" si="28"/>
        <v>3.8982946127949392E-2</v>
      </c>
      <c r="O195" s="32">
        <f t="shared" si="29"/>
        <v>1314.92</v>
      </c>
      <c r="P195" s="35">
        <f t="shared" si="30"/>
        <v>4.7550534442609482E-2</v>
      </c>
    </row>
    <row r="196" spans="1:16">
      <c r="A196" s="29">
        <v>39080</v>
      </c>
      <c r="B196" s="30">
        <v>2186.13</v>
      </c>
      <c r="C196" s="30">
        <v>3065.0729999999999</v>
      </c>
      <c r="D196" s="30">
        <v>5735.7420000000002</v>
      </c>
      <c r="E196" s="30">
        <v>64204.923000000003</v>
      </c>
      <c r="F196" s="30">
        <v>1476.6020000000001</v>
      </c>
      <c r="J196" s="33">
        <f t="shared" si="26"/>
        <v>39051</v>
      </c>
      <c r="K196" s="32">
        <f t="shared" si="31"/>
        <v>2155.89</v>
      </c>
      <c r="L196" s="32">
        <f t="shared" si="32"/>
        <v>5560.8320000000003</v>
      </c>
      <c r="M196" s="35">
        <f t="shared" si="27"/>
        <v>1.9020159289107275E-2</v>
      </c>
      <c r="N196" s="35">
        <f t="shared" si="28"/>
        <v>3.0162956288352305E-2</v>
      </c>
      <c r="O196" s="32">
        <f t="shared" si="29"/>
        <v>1412.8489999999999</v>
      </c>
      <c r="P196" s="35">
        <f t="shared" si="30"/>
        <v>7.447525324734583E-2</v>
      </c>
    </row>
    <row r="197" spans="1:16">
      <c r="A197" s="29">
        <v>39113</v>
      </c>
      <c r="B197" s="30">
        <v>2219.19</v>
      </c>
      <c r="C197" s="30">
        <v>3122.01</v>
      </c>
      <c r="D197" s="30">
        <v>5774.9920000000002</v>
      </c>
      <c r="E197" s="30">
        <v>64051.055</v>
      </c>
      <c r="F197" s="30">
        <v>1461.328</v>
      </c>
      <c r="J197" s="33">
        <f t="shared" si="26"/>
        <v>39080</v>
      </c>
      <c r="K197" s="32">
        <f t="shared" si="31"/>
        <v>2186.13</v>
      </c>
      <c r="L197" s="32">
        <f t="shared" si="32"/>
        <v>5735.7420000000002</v>
      </c>
      <c r="M197" s="35">
        <f t="shared" si="27"/>
        <v>1.4026689673406478E-2</v>
      </c>
      <c r="N197" s="35">
        <f t="shared" si="28"/>
        <v>3.1453926318939285E-2</v>
      </c>
      <c r="O197" s="32">
        <f t="shared" si="29"/>
        <v>1476.6020000000001</v>
      </c>
      <c r="P197" s="35">
        <f t="shared" si="30"/>
        <v>4.5123718104341126E-2</v>
      </c>
    </row>
    <row r="198" spans="1:16">
      <c r="A198" s="29">
        <v>39141</v>
      </c>
      <c r="B198" s="30">
        <v>2175.7800000000002</v>
      </c>
      <c r="C198" s="30">
        <v>3106.1010000000001</v>
      </c>
      <c r="D198" s="30">
        <v>5822.4340000000002</v>
      </c>
      <c r="E198" s="30">
        <v>63623.928</v>
      </c>
      <c r="F198" s="30">
        <v>1452.8630000000001</v>
      </c>
      <c r="J198" s="33">
        <f t="shared" ref="J198:J261" si="33">A197</f>
        <v>39113</v>
      </c>
      <c r="K198" s="32">
        <f t="shared" si="31"/>
        <v>2219.19</v>
      </c>
      <c r="L198" s="32">
        <f t="shared" si="32"/>
        <v>5774.9920000000002</v>
      </c>
      <c r="M198" s="35">
        <f t="shared" ref="M198:M261" si="34">K198/K197-1</f>
        <v>1.5122613934212437E-2</v>
      </c>
      <c r="N198" s="35">
        <f t="shared" ref="N198:N261" si="35">L198/L197-1</f>
        <v>6.8430553536054095E-3</v>
      </c>
      <c r="O198" s="32">
        <f t="shared" si="29"/>
        <v>1461.328</v>
      </c>
      <c r="P198" s="35">
        <f t="shared" si="30"/>
        <v>-1.0344019580090014E-2</v>
      </c>
    </row>
    <row r="199" spans="1:16">
      <c r="A199" s="29">
        <v>39171</v>
      </c>
      <c r="B199" s="30">
        <v>2200.12</v>
      </c>
      <c r="C199" s="30">
        <v>3169.645</v>
      </c>
      <c r="D199" s="30">
        <v>5973.6019999999999</v>
      </c>
      <c r="E199" s="30">
        <v>65711.284</v>
      </c>
      <c r="F199" s="30">
        <v>1511.2760000000001</v>
      </c>
      <c r="J199" s="33">
        <f t="shared" si="33"/>
        <v>39141</v>
      </c>
      <c r="K199" s="32">
        <f t="shared" si="31"/>
        <v>2175.7800000000002</v>
      </c>
      <c r="L199" s="32">
        <f t="shared" si="32"/>
        <v>5822.4340000000002</v>
      </c>
      <c r="M199" s="35">
        <f t="shared" si="34"/>
        <v>-1.9561191245454301E-2</v>
      </c>
      <c r="N199" s="35">
        <f t="shared" si="35"/>
        <v>8.2150763152573081E-3</v>
      </c>
      <c r="O199" s="32">
        <f t="shared" ref="O199:O262" si="36">F198</f>
        <v>1452.8630000000001</v>
      </c>
      <c r="P199" s="35">
        <f t="shared" ref="P199:P262" si="37">O199/O198-1</f>
        <v>-5.7926762506431695E-3</v>
      </c>
    </row>
    <row r="200" spans="1:16">
      <c r="A200" s="29">
        <v>39202</v>
      </c>
      <c r="B200" s="30">
        <v>2297.5700000000002</v>
      </c>
      <c r="C200" s="30">
        <v>3264.3649999999998</v>
      </c>
      <c r="D200" s="30">
        <v>6244.34</v>
      </c>
      <c r="E200" s="30">
        <v>68044.403000000006</v>
      </c>
      <c r="F200" s="30">
        <v>1581.4570000000001</v>
      </c>
      <c r="J200" s="33">
        <f t="shared" si="33"/>
        <v>39171</v>
      </c>
      <c r="K200" s="32">
        <f t="shared" si="31"/>
        <v>2200.12</v>
      </c>
      <c r="L200" s="32">
        <f t="shared" si="32"/>
        <v>5973.6019999999999</v>
      </c>
      <c r="M200" s="35">
        <f t="shared" si="34"/>
        <v>1.1186792782358346E-2</v>
      </c>
      <c r="N200" s="35">
        <f t="shared" si="35"/>
        <v>2.5963025085385283E-2</v>
      </c>
      <c r="O200" s="32">
        <f t="shared" si="36"/>
        <v>1511.2760000000001</v>
      </c>
      <c r="P200" s="35">
        <f t="shared" si="37"/>
        <v>4.020544263292547E-2</v>
      </c>
    </row>
    <row r="201" spans="1:16">
      <c r="A201" s="29">
        <v>39233</v>
      </c>
      <c r="B201" s="30">
        <v>2377.75</v>
      </c>
      <c r="C201" s="30">
        <v>3373.11</v>
      </c>
      <c r="D201" s="30">
        <v>6362.2110000000002</v>
      </c>
      <c r="E201" s="30">
        <v>70727.206000000006</v>
      </c>
      <c r="F201" s="30">
        <v>1660.1969999999999</v>
      </c>
      <c r="J201" s="33">
        <f t="shared" si="33"/>
        <v>39202</v>
      </c>
      <c r="K201" s="32">
        <f t="shared" si="31"/>
        <v>2297.5700000000002</v>
      </c>
      <c r="L201" s="32">
        <f t="shared" si="32"/>
        <v>6244.34</v>
      </c>
      <c r="M201" s="35">
        <f t="shared" si="34"/>
        <v>4.4293038561533216E-2</v>
      </c>
      <c r="N201" s="35">
        <f t="shared" si="35"/>
        <v>4.5322403467790595E-2</v>
      </c>
      <c r="O201" s="32">
        <f t="shared" si="36"/>
        <v>1581.4570000000001</v>
      </c>
      <c r="P201" s="35">
        <f t="shared" si="37"/>
        <v>4.6438241591873375E-2</v>
      </c>
    </row>
    <row r="202" spans="1:16">
      <c r="A202" s="29">
        <v>39262</v>
      </c>
      <c r="B202" s="30">
        <v>2338.25</v>
      </c>
      <c r="C202" s="30">
        <v>3365.576</v>
      </c>
      <c r="D202" s="30">
        <v>6372.027</v>
      </c>
      <c r="E202" s="30">
        <v>74024.248999999996</v>
      </c>
      <c r="F202" s="30">
        <v>1738.7239999999999</v>
      </c>
      <c r="J202" s="33">
        <f t="shared" si="33"/>
        <v>39233</v>
      </c>
      <c r="K202" s="32">
        <f t="shared" si="31"/>
        <v>2377.75</v>
      </c>
      <c r="L202" s="32">
        <f t="shared" si="32"/>
        <v>6362.2110000000002</v>
      </c>
      <c r="M202" s="35">
        <f t="shared" si="34"/>
        <v>3.489773978594779E-2</v>
      </c>
      <c r="N202" s="35">
        <f t="shared" si="35"/>
        <v>1.8876454517210872E-2</v>
      </c>
      <c r="O202" s="32">
        <f t="shared" si="36"/>
        <v>1660.1969999999999</v>
      </c>
      <c r="P202" s="35">
        <f t="shared" si="37"/>
        <v>4.9789529528782461E-2</v>
      </c>
    </row>
    <row r="203" spans="1:16">
      <c r="A203" s="29">
        <v>39294</v>
      </c>
      <c r="B203" s="30">
        <v>2265.75</v>
      </c>
      <c r="C203" s="30">
        <v>3256.6170000000002</v>
      </c>
      <c r="D203" s="30">
        <v>6278.8670000000002</v>
      </c>
      <c r="E203" s="30">
        <v>77617.963000000003</v>
      </c>
      <c r="F203" s="30">
        <v>1831.365</v>
      </c>
      <c r="J203" s="33">
        <f t="shared" si="33"/>
        <v>39262</v>
      </c>
      <c r="K203" s="32">
        <f t="shared" si="31"/>
        <v>2338.25</v>
      </c>
      <c r="L203" s="32">
        <f t="shared" si="32"/>
        <v>6372.027</v>
      </c>
      <c r="M203" s="35">
        <f t="shared" si="34"/>
        <v>-1.6612343602144919E-2</v>
      </c>
      <c r="N203" s="35">
        <f t="shared" si="35"/>
        <v>1.5428598642830416E-3</v>
      </c>
      <c r="O203" s="32">
        <f t="shared" si="36"/>
        <v>1738.7239999999999</v>
      </c>
      <c r="P203" s="35">
        <f t="shared" si="37"/>
        <v>4.7299808396232601E-2</v>
      </c>
    </row>
    <row r="204" spans="1:16">
      <c r="A204" s="29">
        <v>39325</v>
      </c>
      <c r="B204" s="30">
        <v>2299.71</v>
      </c>
      <c r="C204" s="30">
        <v>3210.0219999999999</v>
      </c>
      <c r="D204" s="30">
        <v>6182.2460000000001</v>
      </c>
      <c r="E204" s="30">
        <v>76900.743000000002</v>
      </c>
      <c r="F204" s="30">
        <v>1793.046</v>
      </c>
      <c r="J204" s="33">
        <f t="shared" si="33"/>
        <v>39294</v>
      </c>
      <c r="K204" s="32">
        <f t="shared" si="31"/>
        <v>2265.75</v>
      </c>
      <c r="L204" s="32">
        <f t="shared" si="32"/>
        <v>6278.8670000000002</v>
      </c>
      <c r="M204" s="35">
        <f t="shared" si="34"/>
        <v>-3.1006094301293752E-2</v>
      </c>
      <c r="N204" s="35">
        <f t="shared" si="35"/>
        <v>-1.4620151483978328E-2</v>
      </c>
      <c r="O204" s="32">
        <f t="shared" si="36"/>
        <v>1831.365</v>
      </c>
      <c r="P204" s="35">
        <f t="shared" si="37"/>
        <v>5.3281026775957585E-2</v>
      </c>
    </row>
    <row r="205" spans="1:16">
      <c r="A205" s="29">
        <v>39353</v>
      </c>
      <c r="B205" s="30">
        <v>2385.7199999999998</v>
      </c>
      <c r="C205" s="30">
        <v>3282.527</v>
      </c>
      <c r="D205" s="30">
        <v>6514.1760000000004</v>
      </c>
      <c r="E205" s="30">
        <v>83360.173999999999</v>
      </c>
      <c r="F205" s="30">
        <v>1991.1980000000001</v>
      </c>
      <c r="J205" s="33">
        <f t="shared" si="33"/>
        <v>39325</v>
      </c>
      <c r="K205" s="32">
        <f t="shared" si="31"/>
        <v>2299.71</v>
      </c>
      <c r="L205" s="32">
        <f t="shared" si="32"/>
        <v>6182.2460000000001</v>
      </c>
      <c r="M205" s="35">
        <f t="shared" si="34"/>
        <v>1.498841443230714E-2</v>
      </c>
      <c r="N205" s="35">
        <f t="shared" si="35"/>
        <v>-1.5388285816533509E-2</v>
      </c>
      <c r="O205" s="32">
        <f t="shared" si="36"/>
        <v>1793.046</v>
      </c>
      <c r="P205" s="35">
        <f t="shared" si="37"/>
        <v>-2.0923737212407145E-2</v>
      </c>
    </row>
    <row r="206" spans="1:16">
      <c r="A206" s="29">
        <v>39386</v>
      </c>
      <c r="B206" s="30">
        <v>2423.67</v>
      </c>
      <c r="C206" s="30">
        <v>3362.14</v>
      </c>
      <c r="D206" s="30">
        <v>6770.8519999999999</v>
      </c>
      <c r="E206" s="30">
        <v>90829.941999999995</v>
      </c>
      <c r="F206" s="30">
        <v>2213.413</v>
      </c>
      <c r="J206" s="33">
        <f t="shared" si="33"/>
        <v>39353</v>
      </c>
      <c r="K206" s="32">
        <f t="shared" ref="K206:K269" si="38">B205</f>
        <v>2385.7199999999998</v>
      </c>
      <c r="L206" s="32">
        <f t="shared" ref="L206:L269" si="39">D205</f>
        <v>6514.1760000000004</v>
      </c>
      <c r="M206" s="35">
        <f t="shared" si="34"/>
        <v>3.7400367872470808E-2</v>
      </c>
      <c r="N206" s="35">
        <f t="shared" si="35"/>
        <v>5.3690843101358299E-2</v>
      </c>
      <c r="O206" s="32">
        <f t="shared" si="36"/>
        <v>1991.1980000000001</v>
      </c>
      <c r="P206" s="35">
        <f t="shared" si="37"/>
        <v>0.11051138676866068</v>
      </c>
    </row>
    <row r="207" spans="1:16">
      <c r="A207" s="29">
        <v>39416</v>
      </c>
      <c r="B207" s="30">
        <v>2322.34</v>
      </c>
      <c r="C207" s="30">
        <v>3224.68</v>
      </c>
      <c r="D207" s="30">
        <v>6549.9570000000003</v>
      </c>
      <c r="E207" s="30">
        <v>85239.298999999999</v>
      </c>
      <c r="F207" s="30">
        <v>2056.6489999999999</v>
      </c>
      <c r="J207" s="33">
        <f t="shared" si="33"/>
        <v>39386</v>
      </c>
      <c r="K207" s="32">
        <f t="shared" si="38"/>
        <v>2423.67</v>
      </c>
      <c r="L207" s="32">
        <f t="shared" si="39"/>
        <v>6770.8519999999999</v>
      </c>
      <c r="M207" s="35">
        <f t="shared" si="34"/>
        <v>1.5907147527790544E-2</v>
      </c>
      <c r="N207" s="35">
        <f t="shared" si="35"/>
        <v>3.9402681167963527E-2</v>
      </c>
      <c r="O207" s="32">
        <f t="shared" si="36"/>
        <v>2213.413</v>
      </c>
      <c r="P207" s="35">
        <f t="shared" si="37"/>
        <v>0.11159864563945932</v>
      </c>
    </row>
    <row r="208" spans="1:16">
      <c r="A208" s="29">
        <v>39447</v>
      </c>
      <c r="B208" s="30">
        <v>2306.23</v>
      </c>
      <c r="C208" s="30">
        <v>3186.85</v>
      </c>
      <c r="D208" s="30">
        <v>6402.9059999999999</v>
      </c>
      <c r="E208" s="30">
        <v>85772.732000000004</v>
      </c>
      <c r="F208" s="30">
        <v>2063.9960000000001</v>
      </c>
      <c r="J208" s="33">
        <f t="shared" si="33"/>
        <v>39416</v>
      </c>
      <c r="K208" s="32">
        <f t="shared" si="38"/>
        <v>2322.34</v>
      </c>
      <c r="L208" s="32">
        <f t="shared" si="39"/>
        <v>6549.9570000000003</v>
      </c>
      <c r="M208" s="35">
        <f t="shared" si="34"/>
        <v>-4.1808497031361469E-2</v>
      </c>
      <c r="N208" s="35">
        <f t="shared" si="35"/>
        <v>-3.2624402364724525E-2</v>
      </c>
      <c r="O208" s="32">
        <f t="shared" si="36"/>
        <v>2056.6489999999999</v>
      </c>
      <c r="P208" s="35">
        <f t="shared" si="37"/>
        <v>-7.0824559176258628E-2</v>
      </c>
    </row>
    <row r="209" spans="1:16">
      <c r="A209" s="29">
        <v>39478</v>
      </c>
      <c r="B209" s="30">
        <v>2167.9</v>
      </c>
      <c r="C209" s="30">
        <v>2838.181</v>
      </c>
      <c r="D209" s="30">
        <v>5812.0469999999996</v>
      </c>
      <c r="E209" s="30">
        <v>75130.599000000002</v>
      </c>
      <c r="F209" s="30">
        <v>1807.125</v>
      </c>
      <c r="J209" s="33">
        <f t="shared" si="33"/>
        <v>39447</v>
      </c>
      <c r="K209" s="32">
        <f t="shared" si="38"/>
        <v>2306.23</v>
      </c>
      <c r="L209" s="32">
        <f t="shared" si="39"/>
        <v>6402.9059999999999</v>
      </c>
      <c r="M209" s="35">
        <f t="shared" si="34"/>
        <v>-6.9369687470396402E-3</v>
      </c>
      <c r="N209" s="35">
        <f t="shared" si="35"/>
        <v>-2.2450681737300027E-2</v>
      </c>
      <c r="O209" s="32">
        <f t="shared" si="36"/>
        <v>2063.9960000000001</v>
      </c>
      <c r="P209" s="35">
        <f t="shared" si="37"/>
        <v>3.5723159372358371E-3</v>
      </c>
    </row>
    <row r="210" spans="1:16">
      <c r="A210" s="29">
        <v>39507</v>
      </c>
      <c r="B210" s="30">
        <v>2097.4699999999998</v>
      </c>
      <c r="C210" s="30">
        <v>2819.37</v>
      </c>
      <c r="D210" s="30">
        <v>5897.1130000000003</v>
      </c>
      <c r="E210" s="30">
        <v>79750.282999999996</v>
      </c>
      <c r="F210" s="30">
        <v>1941.17</v>
      </c>
      <c r="J210" s="33">
        <f t="shared" si="33"/>
        <v>39478</v>
      </c>
      <c r="K210" s="32">
        <f t="shared" si="38"/>
        <v>2167.9</v>
      </c>
      <c r="L210" s="32">
        <f t="shared" si="39"/>
        <v>5812.0469999999996</v>
      </c>
      <c r="M210" s="35">
        <f t="shared" si="34"/>
        <v>-5.998100796538075E-2</v>
      </c>
      <c r="N210" s="35">
        <f t="shared" si="35"/>
        <v>-9.2279817945164377E-2</v>
      </c>
      <c r="O210" s="32">
        <f t="shared" si="36"/>
        <v>1807.125</v>
      </c>
      <c r="P210" s="35">
        <f t="shared" si="37"/>
        <v>-0.12445324506442845</v>
      </c>
    </row>
    <row r="211" spans="1:16">
      <c r="A211" s="29">
        <v>39538</v>
      </c>
      <c r="B211" s="30">
        <v>2088.42</v>
      </c>
      <c r="C211" s="30">
        <v>2712.799</v>
      </c>
      <c r="D211" s="30">
        <v>5837.902</v>
      </c>
      <c r="E211" s="30">
        <v>76392.028999999995</v>
      </c>
      <c r="F211" s="30">
        <v>1838.62</v>
      </c>
      <c r="J211" s="33">
        <f t="shared" si="33"/>
        <v>39507</v>
      </c>
      <c r="K211" s="32">
        <f t="shared" si="38"/>
        <v>2097.4699999999998</v>
      </c>
      <c r="L211" s="32">
        <f t="shared" si="39"/>
        <v>5897.1130000000003</v>
      </c>
      <c r="M211" s="35">
        <f t="shared" si="34"/>
        <v>-3.2487660869966462E-2</v>
      </c>
      <c r="N211" s="35">
        <f t="shared" si="35"/>
        <v>1.4636151428231825E-2</v>
      </c>
      <c r="O211" s="32">
        <f t="shared" si="36"/>
        <v>1941.17</v>
      </c>
      <c r="P211" s="35">
        <f t="shared" si="37"/>
        <v>7.4175831776993828E-2</v>
      </c>
    </row>
    <row r="212" spans="1:16">
      <c r="A212" s="29">
        <v>39568</v>
      </c>
      <c r="B212" s="30">
        <v>2190.13</v>
      </c>
      <c r="C212" s="30">
        <v>2918.4349999999999</v>
      </c>
      <c r="D212" s="30">
        <v>6162.27</v>
      </c>
      <c r="E212" s="30">
        <v>81936.811000000002</v>
      </c>
      <c r="F212" s="30">
        <v>1988.1279999999999</v>
      </c>
      <c r="J212" s="33">
        <f t="shared" si="33"/>
        <v>39538</v>
      </c>
      <c r="K212" s="32">
        <f t="shared" si="38"/>
        <v>2088.42</v>
      </c>
      <c r="L212" s="32">
        <f t="shared" si="39"/>
        <v>5837.902</v>
      </c>
      <c r="M212" s="35">
        <f t="shared" si="34"/>
        <v>-4.3147220222456983E-3</v>
      </c>
      <c r="N212" s="35">
        <f t="shared" si="35"/>
        <v>-1.0040675835786161E-2</v>
      </c>
      <c r="O212" s="32">
        <f t="shared" si="36"/>
        <v>1838.62</v>
      </c>
      <c r="P212" s="35">
        <f t="shared" si="37"/>
        <v>-5.2828963975334542E-2</v>
      </c>
    </row>
    <row r="213" spans="1:16">
      <c r="A213" s="29">
        <v>39598</v>
      </c>
      <c r="B213" s="30">
        <v>2218.5</v>
      </c>
      <c r="C213" s="30">
        <v>2960.5929999999998</v>
      </c>
      <c r="D213" s="30">
        <v>6233.9920000000002</v>
      </c>
      <c r="E213" s="30">
        <v>83477.623000000007</v>
      </c>
      <c r="F213" s="30">
        <v>2025.5889999999999</v>
      </c>
      <c r="J213" s="33">
        <f t="shared" si="33"/>
        <v>39568</v>
      </c>
      <c r="K213" s="32">
        <f t="shared" si="38"/>
        <v>2190.13</v>
      </c>
      <c r="L213" s="32">
        <f t="shared" si="39"/>
        <v>6162.27</v>
      </c>
      <c r="M213" s="35">
        <f t="shared" si="34"/>
        <v>4.8701889466678194E-2</v>
      </c>
      <c r="N213" s="35">
        <f t="shared" si="35"/>
        <v>5.556242636481401E-2</v>
      </c>
      <c r="O213" s="32">
        <f t="shared" si="36"/>
        <v>1988.1279999999999</v>
      </c>
      <c r="P213" s="35">
        <f t="shared" si="37"/>
        <v>8.1315334326832023E-2</v>
      </c>
    </row>
    <row r="214" spans="1:16">
      <c r="A214" s="29">
        <v>39629</v>
      </c>
      <c r="B214" s="30">
        <v>2031.47</v>
      </c>
      <c r="C214" s="30">
        <v>2697.9209999999998</v>
      </c>
      <c r="D214" s="30">
        <v>5725.3980000000001</v>
      </c>
      <c r="E214" s="30">
        <v>75242.342000000004</v>
      </c>
      <c r="F214" s="30">
        <v>1823.7919999999999</v>
      </c>
      <c r="J214" s="33">
        <f t="shared" si="33"/>
        <v>39598</v>
      </c>
      <c r="K214" s="32">
        <f t="shared" si="38"/>
        <v>2218.5</v>
      </c>
      <c r="L214" s="32">
        <f t="shared" si="39"/>
        <v>6233.9920000000002</v>
      </c>
      <c r="M214" s="35">
        <f t="shared" si="34"/>
        <v>1.2953568966225681E-2</v>
      </c>
      <c r="N214" s="35">
        <f t="shared" si="35"/>
        <v>1.1638892810603929E-2</v>
      </c>
      <c r="O214" s="32">
        <f t="shared" si="36"/>
        <v>2025.5889999999999</v>
      </c>
      <c r="P214" s="35">
        <f t="shared" si="37"/>
        <v>1.8842348178789381E-2</v>
      </c>
    </row>
    <row r="215" spans="1:16">
      <c r="A215" s="29">
        <v>39660</v>
      </c>
      <c r="B215" s="30">
        <v>2014.39</v>
      </c>
      <c r="C215" s="30">
        <v>2643.9789999999998</v>
      </c>
      <c r="D215" s="30">
        <v>5542.1090000000004</v>
      </c>
      <c r="E215" s="30">
        <v>71465.471999999994</v>
      </c>
      <c r="F215" s="30">
        <v>1756.441</v>
      </c>
      <c r="J215" s="33">
        <f t="shared" si="33"/>
        <v>39629</v>
      </c>
      <c r="K215" s="32">
        <f t="shared" si="38"/>
        <v>2031.47</v>
      </c>
      <c r="L215" s="32">
        <f t="shared" si="39"/>
        <v>5725.3980000000001</v>
      </c>
      <c r="M215" s="35">
        <f t="shared" si="34"/>
        <v>-8.4304710389903059E-2</v>
      </c>
      <c r="N215" s="35">
        <f t="shared" si="35"/>
        <v>-8.158399946615269E-2</v>
      </c>
      <c r="O215" s="32">
        <f t="shared" si="36"/>
        <v>1823.7919999999999</v>
      </c>
      <c r="P215" s="35">
        <f t="shared" si="37"/>
        <v>-9.9623862491354354E-2</v>
      </c>
    </row>
    <row r="216" spans="1:16">
      <c r="A216" s="29">
        <v>39689</v>
      </c>
      <c r="B216" s="30">
        <v>2043.53</v>
      </c>
      <c r="C216" s="30">
        <v>2671.643</v>
      </c>
      <c r="D216" s="30">
        <v>5318.98</v>
      </c>
      <c r="E216" s="30">
        <v>68032.706999999995</v>
      </c>
      <c r="F216" s="30">
        <v>1616.7190000000001</v>
      </c>
      <c r="J216" s="33">
        <f t="shared" si="33"/>
        <v>39660</v>
      </c>
      <c r="K216" s="32">
        <f t="shared" si="38"/>
        <v>2014.39</v>
      </c>
      <c r="L216" s="32">
        <f t="shared" si="39"/>
        <v>5542.1090000000004</v>
      </c>
      <c r="M216" s="35">
        <f t="shared" si="34"/>
        <v>-8.4077047655145565E-3</v>
      </c>
      <c r="N216" s="35">
        <f t="shared" si="35"/>
        <v>-3.2013320296685022E-2</v>
      </c>
      <c r="O216" s="32">
        <f t="shared" si="36"/>
        <v>1756.441</v>
      </c>
      <c r="P216" s="35">
        <f t="shared" si="37"/>
        <v>-3.6929101564213362E-2</v>
      </c>
    </row>
    <row r="217" spans="1:16">
      <c r="A217" s="29">
        <v>39721</v>
      </c>
      <c r="B217" s="30">
        <v>1861.44</v>
      </c>
      <c r="C217" s="30">
        <v>2348.4929999999999</v>
      </c>
      <c r="D217" s="30">
        <v>4551.75</v>
      </c>
      <c r="E217" s="30">
        <v>59617.398000000001</v>
      </c>
      <c r="F217" s="30">
        <v>1333.962</v>
      </c>
      <c r="J217" s="33">
        <f t="shared" si="33"/>
        <v>39689</v>
      </c>
      <c r="K217" s="32">
        <f t="shared" si="38"/>
        <v>2043.53</v>
      </c>
      <c r="L217" s="32">
        <f t="shared" si="39"/>
        <v>5318.98</v>
      </c>
      <c r="M217" s="35">
        <f t="shared" si="34"/>
        <v>1.4465917721990129E-2</v>
      </c>
      <c r="N217" s="35">
        <f t="shared" si="35"/>
        <v>-4.0260666111041954E-2</v>
      </c>
      <c r="O217" s="32">
        <f t="shared" si="36"/>
        <v>1616.7190000000001</v>
      </c>
      <c r="P217" s="35">
        <f t="shared" si="37"/>
        <v>-7.9548359438204819E-2</v>
      </c>
    </row>
    <row r="218" spans="1:16">
      <c r="A218" s="29">
        <v>39752</v>
      </c>
      <c r="B218" s="30">
        <v>1548.81</v>
      </c>
      <c r="C218" s="30">
        <v>1983.779</v>
      </c>
      <c r="D218" s="30">
        <v>3633.5010000000002</v>
      </c>
      <c r="E218" s="30">
        <v>46323.288999999997</v>
      </c>
      <c r="F218" s="30">
        <v>969.08</v>
      </c>
      <c r="J218" s="33">
        <f t="shared" si="33"/>
        <v>39721</v>
      </c>
      <c r="K218" s="32">
        <f t="shared" si="38"/>
        <v>1861.44</v>
      </c>
      <c r="L218" s="32">
        <f t="shared" si="39"/>
        <v>4551.75</v>
      </c>
      <c r="M218" s="35">
        <f t="shared" si="34"/>
        <v>-8.9105616262056264E-2</v>
      </c>
      <c r="N218" s="35">
        <f t="shared" si="35"/>
        <v>-0.14424382118376078</v>
      </c>
      <c r="O218" s="32">
        <f t="shared" si="36"/>
        <v>1333.962</v>
      </c>
      <c r="P218" s="35">
        <f t="shared" si="37"/>
        <v>-0.17489557554528645</v>
      </c>
    </row>
    <row r="219" spans="1:16">
      <c r="A219" s="29">
        <v>39780</v>
      </c>
      <c r="B219" s="30">
        <v>1437.68</v>
      </c>
      <c r="C219" s="30">
        <v>1891.0630000000001</v>
      </c>
      <c r="D219" s="30">
        <v>3438.81</v>
      </c>
      <c r="E219" s="30">
        <v>44475.921000000002</v>
      </c>
      <c r="F219" s="30">
        <v>896.19899999999996</v>
      </c>
      <c r="J219" s="33">
        <f t="shared" si="33"/>
        <v>39752</v>
      </c>
      <c r="K219" s="32">
        <f t="shared" si="38"/>
        <v>1548.81</v>
      </c>
      <c r="L219" s="32">
        <f t="shared" si="39"/>
        <v>3633.5010000000002</v>
      </c>
      <c r="M219" s="35">
        <f t="shared" si="34"/>
        <v>-0.16795061887570917</v>
      </c>
      <c r="N219" s="35">
        <f t="shared" si="35"/>
        <v>-0.20173537650354256</v>
      </c>
      <c r="O219" s="32">
        <f t="shared" si="36"/>
        <v>969.08</v>
      </c>
      <c r="P219" s="35">
        <f t="shared" si="37"/>
        <v>-0.27353252941238204</v>
      </c>
    </row>
    <row r="220" spans="1:16">
      <c r="A220" s="29">
        <v>39813</v>
      </c>
      <c r="B220" s="30">
        <v>1452.98</v>
      </c>
      <c r="C220" s="30">
        <v>1914.3109999999999</v>
      </c>
      <c r="D220" s="30">
        <v>3645.9360000000001</v>
      </c>
      <c r="E220" s="30">
        <v>46532.218999999997</v>
      </c>
      <c r="F220" s="30">
        <v>966.34400000000005</v>
      </c>
      <c r="J220" s="33">
        <f t="shared" si="33"/>
        <v>39780</v>
      </c>
      <c r="K220" s="32">
        <f t="shared" si="38"/>
        <v>1437.68</v>
      </c>
      <c r="L220" s="32">
        <f t="shared" si="39"/>
        <v>3438.81</v>
      </c>
      <c r="M220" s="35">
        <f t="shared" si="34"/>
        <v>-7.1751861106268633E-2</v>
      </c>
      <c r="N220" s="35">
        <f t="shared" si="35"/>
        <v>-5.3582206252317022E-2</v>
      </c>
      <c r="O220" s="32">
        <f t="shared" si="36"/>
        <v>896.19899999999996</v>
      </c>
      <c r="P220" s="35">
        <f t="shared" si="37"/>
        <v>-7.5206381310108594E-2</v>
      </c>
    </row>
    <row r="221" spans="1:16">
      <c r="A221" s="29">
        <v>39843</v>
      </c>
      <c r="B221" s="30">
        <v>1330.51</v>
      </c>
      <c r="C221" s="30">
        <v>1794.6980000000001</v>
      </c>
      <c r="D221" s="30">
        <v>3288.7190000000001</v>
      </c>
      <c r="E221" s="30">
        <v>45175.288</v>
      </c>
      <c r="F221" s="30">
        <v>904.33199999999999</v>
      </c>
      <c r="J221" s="33">
        <f t="shared" si="33"/>
        <v>39813</v>
      </c>
      <c r="K221" s="32">
        <f t="shared" si="38"/>
        <v>1452.98</v>
      </c>
      <c r="L221" s="32">
        <f t="shared" si="39"/>
        <v>3645.9360000000001</v>
      </c>
      <c r="M221" s="35">
        <f t="shared" si="34"/>
        <v>1.0642145679149673E-2</v>
      </c>
      <c r="N221" s="35">
        <f t="shared" si="35"/>
        <v>6.0231882540762616E-2</v>
      </c>
      <c r="O221" s="32">
        <f t="shared" si="36"/>
        <v>966.34400000000005</v>
      </c>
      <c r="P221" s="35">
        <f t="shared" si="37"/>
        <v>7.8269446852763824E-2</v>
      </c>
    </row>
    <row r="222" spans="1:16">
      <c r="A222" s="29">
        <v>39871</v>
      </c>
      <c r="B222" s="30">
        <v>1188.8399999999999</v>
      </c>
      <c r="C222" s="30">
        <v>1658.7170000000001</v>
      </c>
      <c r="D222" s="30">
        <v>2952.3760000000002</v>
      </c>
      <c r="E222" s="30">
        <v>43896.633000000002</v>
      </c>
      <c r="F222" s="30">
        <v>853.46799999999996</v>
      </c>
      <c r="J222" s="33">
        <f t="shared" si="33"/>
        <v>39843</v>
      </c>
      <c r="K222" s="32">
        <f t="shared" si="38"/>
        <v>1330.51</v>
      </c>
      <c r="L222" s="32">
        <f t="shared" si="39"/>
        <v>3288.7190000000001</v>
      </c>
      <c r="M222" s="35">
        <f t="shared" si="34"/>
        <v>-8.4288840864981007E-2</v>
      </c>
      <c r="N222" s="35">
        <f t="shared" si="35"/>
        <v>-9.7976760974410992E-2</v>
      </c>
      <c r="O222" s="32">
        <f t="shared" si="36"/>
        <v>904.33199999999999</v>
      </c>
      <c r="P222" s="35">
        <f t="shared" si="37"/>
        <v>-6.4171764920152752E-2</v>
      </c>
    </row>
    <row r="223" spans="1:16">
      <c r="A223" s="29">
        <v>39903</v>
      </c>
      <c r="B223" s="30">
        <v>1292.98</v>
      </c>
      <c r="C223" s="30">
        <v>1722.691</v>
      </c>
      <c r="D223" s="30">
        <v>3140.9569999999999</v>
      </c>
      <c r="E223" s="30">
        <v>48494.517999999996</v>
      </c>
      <c r="F223" s="30">
        <v>976.23599999999999</v>
      </c>
      <c r="J223" s="33">
        <f t="shared" si="33"/>
        <v>39871</v>
      </c>
      <c r="K223" s="32">
        <f t="shared" si="38"/>
        <v>1188.8399999999999</v>
      </c>
      <c r="L223" s="32">
        <f t="shared" si="39"/>
        <v>2952.3760000000002</v>
      </c>
      <c r="M223" s="35">
        <f t="shared" si="34"/>
        <v>-0.10647796709532442</v>
      </c>
      <c r="N223" s="35">
        <f t="shared" si="35"/>
        <v>-0.10227173559066616</v>
      </c>
      <c r="O223" s="32">
        <f t="shared" si="36"/>
        <v>853.46799999999996</v>
      </c>
      <c r="P223" s="35">
        <f t="shared" si="37"/>
        <v>-5.6244830438378912E-2</v>
      </c>
    </row>
    <row r="224" spans="1:16">
      <c r="A224" s="29">
        <v>39933</v>
      </c>
      <c r="B224" s="30">
        <v>1416.73</v>
      </c>
      <c r="C224" s="30">
        <v>1922.444</v>
      </c>
      <c r="D224" s="30">
        <v>3548.076</v>
      </c>
      <c r="E224" s="30">
        <v>54413.792000000001</v>
      </c>
      <c r="F224" s="30">
        <v>1138.8409999999999</v>
      </c>
      <c r="J224" s="33">
        <f t="shared" si="33"/>
        <v>39903</v>
      </c>
      <c r="K224" s="32">
        <f t="shared" si="38"/>
        <v>1292.98</v>
      </c>
      <c r="L224" s="32">
        <f t="shared" si="39"/>
        <v>3140.9569999999999</v>
      </c>
      <c r="M224" s="35">
        <f t="shared" si="34"/>
        <v>8.7597994683893621E-2</v>
      </c>
      <c r="N224" s="35">
        <f t="shared" si="35"/>
        <v>6.3874316821434629E-2</v>
      </c>
      <c r="O224" s="32">
        <f t="shared" si="36"/>
        <v>976.23599999999999</v>
      </c>
      <c r="P224" s="35">
        <f t="shared" si="37"/>
        <v>0.14384604929534572</v>
      </c>
    </row>
    <row r="225" spans="1:16">
      <c r="A225" s="29">
        <v>39962</v>
      </c>
      <c r="B225" s="30">
        <v>1495.97</v>
      </c>
      <c r="C225" s="30">
        <v>2027.1659999999999</v>
      </c>
      <c r="D225" s="30">
        <v>3974.3029999999999</v>
      </c>
      <c r="E225" s="30">
        <v>61231.290999999997</v>
      </c>
      <c r="F225" s="30">
        <v>1334.095</v>
      </c>
      <c r="J225" s="33">
        <f t="shared" si="33"/>
        <v>39933</v>
      </c>
      <c r="K225" s="32">
        <f t="shared" si="38"/>
        <v>1416.73</v>
      </c>
      <c r="L225" s="32">
        <f t="shared" si="39"/>
        <v>3548.076</v>
      </c>
      <c r="M225" s="35">
        <f t="shared" si="34"/>
        <v>9.570913703228201E-2</v>
      </c>
      <c r="N225" s="35">
        <f t="shared" si="35"/>
        <v>0.12961622842974285</v>
      </c>
      <c r="O225" s="32">
        <f t="shared" si="36"/>
        <v>1138.8409999999999</v>
      </c>
      <c r="P225" s="35">
        <f t="shared" si="37"/>
        <v>0.16656320807673541</v>
      </c>
    </row>
    <row r="226" spans="1:16">
      <c r="A226" s="29">
        <v>39994</v>
      </c>
      <c r="B226" s="30">
        <v>1498.94</v>
      </c>
      <c r="C226" s="30">
        <v>2020.934</v>
      </c>
      <c r="D226" s="30">
        <v>3952.8609999999999</v>
      </c>
      <c r="E226" s="30">
        <v>60411.633999999998</v>
      </c>
      <c r="F226" s="30">
        <v>1316.3889999999999</v>
      </c>
      <c r="J226" s="33">
        <f t="shared" si="33"/>
        <v>39962</v>
      </c>
      <c r="K226" s="32">
        <f t="shared" si="38"/>
        <v>1495.97</v>
      </c>
      <c r="L226" s="32">
        <f t="shared" si="39"/>
        <v>3974.3029999999999</v>
      </c>
      <c r="M226" s="35">
        <f t="shared" si="34"/>
        <v>5.5931617174761694E-2</v>
      </c>
      <c r="N226" s="35">
        <f t="shared" si="35"/>
        <v>0.12012905022327591</v>
      </c>
      <c r="O226" s="32">
        <f t="shared" si="36"/>
        <v>1334.095</v>
      </c>
      <c r="P226" s="35">
        <f t="shared" si="37"/>
        <v>0.17144974583809347</v>
      </c>
    </row>
    <row r="227" spans="1:16">
      <c r="A227" s="29">
        <v>40025</v>
      </c>
      <c r="B227" s="30">
        <v>1612.31</v>
      </c>
      <c r="C227" s="30">
        <v>2175.875</v>
      </c>
      <c r="D227" s="30">
        <v>4314.2539999999999</v>
      </c>
      <c r="E227" s="30">
        <v>66401.827000000005</v>
      </c>
      <c r="F227" s="30">
        <v>1465.355</v>
      </c>
      <c r="J227" s="33">
        <f t="shared" si="33"/>
        <v>39994</v>
      </c>
      <c r="K227" s="32">
        <f t="shared" si="38"/>
        <v>1498.94</v>
      </c>
      <c r="L227" s="32">
        <f t="shared" si="39"/>
        <v>3952.8609999999999</v>
      </c>
      <c r="M227" s="35">
        <f t="shared" si="34"/>
        <v>1.9853339304933826E-3</v>
      </c>
      <c r="N227" s="35">
        <f t="shared" si="35"/>
        <v>-5.3951598557030467E-3</v>
      </c>
      <c r="O227" s="32">
        <f t="shared" si="36"/>
        <v>1316.3889999999999</v>
      </c>
      <c r="P227" s="35">
        <f t="shared" si="37"/>
        <v>-1.3271918416604578E-2</v>
      </c>
    </row>
    <row r="228" spans="1:16">
      <c r="A228" s="29">
        <v>40056</v>
      </c>
      <c r="B228" s="30">
        <v>1670.52</v>
      </c>
      <c r="C228" s="30">
        <v>2272.0360000000001</v>
      </c>
      <c r="D228" s="30">
        <v>4549.4449999999997</v>
      </c>
      <c r="E228" s="30">
        <v>66451.877999999997</v>
      </c>
      <c r="F228" s="30">
        <v>1460.5029999999999</v>
      </c>
      <c r="J228" s="33">
        <f t="shared" si="33"/>
        <v>40025</v>
      </c>
      <c r="K228" s="32">
        <f t="shared" si="38"/>
        <v>1612.31</v>
      </c>
      <c r="L228" s="32">
        <f t="shared" si="39"/>
        <v>4314.2539999999999</v>
      </c>
      <c r="M228" s="35">
        <f t="shared" si="34"/>
        <v>7.563344763632962E-2</v>
      </c>
      <c r="N228" s="35">
        <f t="shared" si="35"/>
        <v>9.1425678767859564E-2</v>
      </c>
      <c r="O228" s="32">
        <f t="shared" si="36"/>
        <v>1465.355</v>
      </c>
      <c r="P228" s="35">
        <f t="shared" si="37"/>
        <v>0.11316259859357691</v>
      </c>
    </row>
    <row r="229" spans="1:16">
      <c r="A229" s="29">
        <v>40086</v>
      </c>
      <c r="B229" s="30">
        <v>1732.86</v>
      </c>
      <c r="C229" s="30">
        <v>2321.5659999999998</v>
      </c>
      <c r="D229" s="30">
        <v>4724.4960000000001</v>
      </c>
      <c r="E229" s="30">
        <v>70648.37</v>
      </c>
      <c r="F229" s="30">
        <v>1593.3119999999999</v>
      </c>
      <c r="J229" s="33">
        <f t="shared" si="33"/>
        <v>40056</v>
      </c>
      <c r="K229" s="32">
        <f t="shared" si="38"/>
        <v>1670.52</v>
      </c>
      <c r="L229" s="32">
        <f t="shared" si="39"/>
        <v>4549.4449999999997</v>
      </c>
      <c r="M229" s="35">
        <f t="shared" si="34"/>
        <v>3.6103478859524474E-2</v>
      </c>
      <c r="N229" s="35">
        <f t="shared" si="35"/>
        <v>5.4514870937130588E-2</v>
      </c>
      <c r="O229" s="32">
        <f t="shared" si="36"/>
        <v>1460.5029999999999</v>
      </c>
      <c r="P229" s="35">
        <f t="shared" si="37"/>
        <v>-3.3111430335994729E-3</v>
      </c>
    </row>
    <row r="230" spans="1:16">
      <c r="A230" s="29">
        <v>40116</v>
      </c>
      <c r="B230" s="30">
        <v>1700.67</v>
      </c>
      <c r="C230" s="30">
        <v>2268.9259999999999</v>
      </c>
      <c r="D230" s="30">
        <v>4665.6760000000004</v>
      </c>
      <c r="E230" s="30">
        <v>70377.607999999993</v>
      </c>
      <c r="F230" s="30">
        <v>1595.43</v>
      </c>
      <c r="J230" s="33">
        <f t="shared" si="33"/>
        <v>40086</v>
      </c>
      <c r="K230" s="32">
        <f t="shared" si="38"/>
        <v>1732.86</v>
      </c>
      <c r="L230" s="32">
        <f t="shared" si="39"/>
        <v>4724.4960000000001</v>
      </c>
      <c r="M230" s="35">
        <f t="shared" si="34"/>
        <v>3.7317721428058226E-2</v>
      </c>
      <c r="N230" s="35">
        <f t="shared" si="35"/>
        <v>3.8477440654849149E-2</v>
      </c>
      <c r="O230" s="32">
        <f t="shared" si="36"/>
        <v>1593.3119999999999</v>
      </c>
      <c r="P230" s="35">
        <f t="shared" si="37"/>
        <v>9.0933739951235992E-2</v>
      </c>
    </row>
    <row r="231" spans="1:16">
      <c r="A231" s="29">
        <v>40147</v>
      </c>
      <c r="B231" s="30">
        <v>1802.68</v>
      </c>
      <c r="C231" s="30">
        <v>2273.5039999999999</v>
      </c>
      <c r="D231" s="30">
        <v>4760.2420000000002</v>
      </c>
      <c r="E231" s="30">
        <v>72690.475000000006</v>
      </c>
      <c r="F231" s="30">
        <v>1664.0429999999999</v>
      </c>
      <c r="J231" s="33">
        <f t="shared" si="33"/>
        <v>40116</v>
      </c>
      <c r="K231" s="32">
        <f t="shared" si="38"/>
        <v>1700.67</v>
      </c>
      <c r="L231" s="32">
        <f t="shared" si="39"/>
        <v>4665.6760000000004</v>
      </c>
      <c r="M231" s="35">
        <f t="shared" si="34"/>
        <v>-1.8576226584951949E-2</v>
      </c>
      <c r="N231" s="35">
        <f t="shared" si="35"/>
        <v>-1.2450005249237117E-2</v>
      </c>
      <c r="O231" s="32">
        <f t="shared" si="36"/>
        <v>1595.43</v>
      </c>
      <c r="P231" s="35">
        <f t="shared" si="37"/>
        <v>1.3293065011750205E-3</v>
      </c>
    </row>
    <row r="232" spans="1:16">
      <c r="A232" s="29">
        <v>40178</v>
      </c>
      <c r="B232" s="30">
        <v>1837.5</v>
      </c>
      <c r="C232" s="30">
        <v>2399.8449999999998</v>
      </c>
      <c r="D232" s="30">
        <v>4829.4219999999996</v>
      </c>
      <c r="E232" s="30">
        <v>75736.178</v>
      </c>
      <c r="F232" s="30">
        <v>1729.963</v>
      </c>
      <c r="J232" s="33">
        <f t="shared" si="33"/>
        <v>40147</v>
      </c>
      <c r="K232" s="32">
        <f t="shared" si="38"/>
        <v>1802.68</v>
      </c>
      <c r="L232" s="32">
        <f t="shared" si="39"/>
        <v>4760.2420000000002</v>
      </c>
      <c r="M232" s="35">
        <f t="shared" si="34"/>
        <v>5.9982242292743404E-2</v>
      </c>
      <c r="N232" s="35">
        <f t="shared" si="35"/>
        <v>2.0268445558585757E-2</v>
      </c>
      <c r="O232" s="32">
        <f t="shared" si="36"/>
        <v>1664.0429999999999</v>
      </c>
      <c r="P232" s="35">
        <f t="shared" si="37"/>
        <v>4.3005960775464702E-2</v>
      </c>
    </row>
    <row r="233" spans="1:16">
      <c r="A233" s="29">
        <v>40207</v>
      </c>
      <c r="B233" s="30">
        <v>1771.4</v>
      </c>
      <c r="C233" s="30">
        <v>2317.1289999999999</v>
      </c>
      <c r="D233" s="30">
        <v>4616.9530000000004</v>
      </c>
      <c r="E233" s="30">
        <v>72420.743000000002</v>
      </c>
      <c r="F233" s="30">
        <v>1633.76</v>
      </c>
      <c r="J233" s="33">
        <f t="shared" si="33"/>
        <v>40178</v>
      </c>
      <c r="K233" s="32">
        <f t="shared" si="38"/>
        <v>1837.5</v>
      </c>
      <c r="L233" s="32">
        <f t="shared" si="39"/>
        <v>4829.4219999999996</v>
      </c>
      <c r="M233" s="35">
        <f t="shared" si="34"/>
        <v>1.9315685534870175E-2</v>
      </c>
      <c r="N233" s="35">
        <f t="shared" si="35"/>
        <v>1.453287458914887E-2</v>
      </c>
      <c r="O233" s="32">
        <f t="shared" si="36"/>
        <v>1729.963</v>
      </c>
      <c r="P233" s="35">
        <f t="shared" si="37"/>
        <v>3.9614360926971237E-2</v>
      </c>
    </row>
    <row r="234" spans="1:16">
      <c r="A234" s="29">
        <v>40235</v>
      </c>
      <c r="B234" s="30">
        <v>1826.27</v>
      </c>
      <c r="C234" s="30">
        <v>2329.7730000000001</v>
      </c>
      <c r="D234" s="30">
        <v>4585.7579999999998</v>
      </c>
      <c r="E234" s="30">
        <v>72313.633000000002</v>
      </c>
      <c r="F234" s="30">
        <v>1639.8530000000001</v>
      </c>
      <c r="J234" s="33">
        <f t="shared" si="33"/>
        <v>40207</v>
      </c>
      <c r="K234" s="32">
        <f t="shared" si="38"/>
        <v>1771.4</v>
      </c>
      <c r="L234" s="32">
        <f t="shared" si="39"/>
        <v>4616.9530000000004</v>
      </c>
      <c r="M234" s="35">
        <f t="shared" si="34"/>
        <v>-3.5972789115646164E-2</v>
      </c>
      <c r="N234" s="35">
        <f t="shared" si="35"/>
        <v>-4.3994705784667243E-2</v>
      </c>
      <c r="O234" s="32">
        <f t="shared" si="36"/>
        <v>1633.76</v>
      </c>
      <c r="P234" s="35">
        <f t="shared" si="37"/>
        <v>-5.5609859864054867E-2</v>
      </c>
    </row>
    <row r="235" spans="1:16">
      <c r="A235" s="29">
        <v>40268</v>
      </c>
      <c r="B235" s="30">
        <v>1936.48</v>
      </c>
      <c r="C235" s="30">
        <v>2504.806</v>
      </c>
      <c r="D235" s="30">
        <v>4874.9179999999997</v>
      </c>
      <c r="E235" s="30">
        <v>76822.426999999996</v>
      </c>
      <c r="F235" s="30">
        <v>1772.373</v>
      </c>
      <c r="J235" s="33">
        <f t="shared" si="33"/>
        <v>40235</v>
      </c>
      <c r="K235" s="32">
        <f t="shared" si="38"/>
        <v>1826.27</v>
      </c>
      <c r="L235" s="32">
        <f t="shared" si="39"/>
        <v>4585.7579999999998</v>
      </c>
      <c r="M235" s="35">
        <f t="shared" si="34"/>
        <v>3.0975499604832368E-2</v>
      </c>
      <c r="N235" s="35">
        <f t="shared" si="35"/>
        <v>-6.7566206543581142E-3</v>
      </c>
      <c r="O235" s="32">
        <f t="shared" si="36"/>
        <v>1639.8530000000001</v>
      </c>
      <c r="P235" s="35">
        <f t="shared" si="37"/>
        <v>3.729433943786109E-3</v>
      </c>
    </row>
    <row r="236" spans="1:16">
      <c r="A236" s="29">
        <v>40298</v>
      </c>
      <c r="B236" s="30">
        <v>1967.05</v>
      </c>
      <c r="C236" s="30">
        <v>2475.0450000000001</v>
      </c>
      <c r="D236" s="30">
        <v>4790.7380000000003</v>
      </c>
      <c r="E236" s="30">
        <v>76916.672999999995</v>
      </c>
      <c r="F236" s="30">
        <v>1794.242</v>
      </c>
      <c r="J236" s="33">
        <f t="shared" si="33"/>
        <v>40268</v>
      </c>
      <c r="K236" s="32">
        <f t="shared" si="38"/>
        <v>1936.48</v>
      </c>
      <c r="L236" s="32">
        <f t="shared" si="39"/>
        <v>4874.9179999999997</v>
      </c>
      <c r="M236" s="35">
        <f t="shared" si="34"/>
        <v>6.034704616513431E-2</v>
      </c>
      <c r="N236" s="35">
        <f t="shared" si="35"/>
        <v>6.3056096723813182E-2</v>
      </c>
      <c r="O236" s="32">
        <f t="shared" si="36"/>
        <v>1772.373</v>
      </c>
      <c r="P236" s="35">
        <f t="shared" si="37"/>
        <v>8.0812121574311835E-2</v>
      </c>
    </row>
    <row r="237" spans="1:16">
      <c r="A237" s="29">
        <v>40329</v>
      </c>
      <c r="B237" s="30">
        <v>1809.97</v>
      </c>
      <c r="C237" s="30">
        <v>2295.779</v>
      </c>
      <c r="D237" s="30">
        <v>4246.1639999999998</v>
      </c>
      <c r="E237" s="30">
        <v>72939.67</v>
      </c>
      <c r="F237" s="30">
        <v>1637.2</v>
      </c>
      <c r="J237" s="33">
        <f t="shared" si="33"/>
        <v>40298</v>
      </c>
      <c r="K237" s="32">
        <f t="shared" si="38"/>
        <v>1967.05</v>
      </c>
      <c r="L237" s="32">
        <f t="shared" si="39"/>
        <v>4790.7380000000003</v>
      </c>
      <c r="M237" s="35">
        <f t="shared" si="34"/>
        <v>1.5786375278856513E-2</v>
      </c>
      <c r="N237" s="35">
        <f t="shared" si="35"/>
        <v>-1.7267982764017642E-2</v>
      </c>
      <c r="O237" s="32">
        <f t="shared" si="36"/>
        <v>1794.242</v>
      </c>
      <c r="P237" s="35">
        <f t="shared" si="37"/>
        <v>1.2338824841046314E-2</v>
      </c>
    </row>
    <row r="238" spans="1:16">
      <c r="A238" s="29">
        <v>40359</v>
      </c>
      <c r="B238" s="30">
        <v>1715.22</v>
      </c>
      <c r="C238" s="30">
        <v>2231.395</v>
      </c>
      <c r="D238" s="30">
        <v>4204.8549999999996</v>
      </c>
      <c r="E238" s="30">
        <v>72575.804000000004</v>
      </c>
      <c r="F238" s="30">
        <v>1625.4570000000001</v>
      </c>
      <c r="J238" s="33">
        <f t="shared" si="33"/>
        <v>40329</v>
      </c>
      <c r="K238" s="32">
        <f t="shared" si="38"/>
        <v>1809.97</v>
      </c>
      <c r="L238" s="32">
        <f t="shared" si="39"/>
        <v>4246.1639999999998</v>
      </c>
      <c r="M238" s="35">
        <f t="shared" si="34"/>
        <v>-7.9855621361937912E-2</v>
      </c>
      <c r="N238" s="35">
        <f t="shared" si="35"/>
        <v>-0.11367225675877091</v>
      </c>
      <c r="O238" s="32">
        <f t="shared" si="36"/>
        <v>1637.2</v>
      </c>
      <c r="P238" s="35">
        <f t="shared" si="37"/>
        <v>-8.7525540033061233E-2</v>
      </c>
    </row>
    <row r="239" spans="1:16">
      <c r="A239" s="29">
        <v>40389</v>
      </c>
      <c r="B239" s="30">
        <v>1835.4</v>
      </c>
      <c r="C239" s="30">
        <v>2335.1559999999999</v>
      </c>
      <c r="D239" s="30">
        <v>4604</v>
      </c>
      <c r="E239" s="30">
        <v>77101.502999999997</v>
      </c>
      <c r="F239" s="30">
        <v>1761.9690000000001</v>
      </c>
      <c r="J239" s="33">
        <f t="shared" si="33"/>
        <v>40359</v>
      </c>
      <c r="K239" s="32">
        <f t="shared" si="38"/>
        <v>1715.22</v>
      </c>
      <c r="L239" s="32">
        <f t="shared" si="39"/>
        <v>4204.8549999999996</v>
      </c>
      <c r="M239" s="35">
        <f t="shared" si="34"/>
        <v>-5.2348933960231436E-2</v>
      </c>
      <c r="N239" s="35">
        <f t="shared" si="35"/>
        <v>-9.7285455766664697E-3</v>
      </c>
      <c r="O239" s="32">
        <f t="shared" si="36"/>
        <v>1625.4570000000001</v>
      </c>
      <c r="P239" s="35">
        <f t="shared" si="37"/>
        <v>-7.1726117762032082E-3</v>
      </c>
    </row>
    <row r="240" spans="1:16">
      <c r="A240" s="29">
        <v>40421</v>
      </c>
      <c r="B240" s="30">
        <v>1752.54</v>
      </c>
      <c r="C240" s="30">
        <v>2273.1880000000001</v>
      </c>
      <c r="D240" s="30">
        <v>4461.6880000000001</v>
      </c>
      <c r="E240" s="30">
        <v>76037.755999999994</v>
      </c>
      <c r="F240" s="30">
        <v>1728.3430000000001</v>
      </c>
      <c r="J240" s="33">
        <f t="shared" si="33"/>
        <v>40389</v>
      </c>
      <c r="K240" s="32">
        <f t="shared" si="38"/>
        <v>1835.4</v>
      </c>
      <c r="L240" s="32">
        <f t="shared" si="39"/>
        <v>4604</v>
      </c>
      <c r="M240" s="35">
        <f t="shared" si="34"/>
        <v>7.0066813586595389E-2</v>
      </c>
      <c r="N240" s="35">
        <f t="shared" si="35"/>
        <v>9.4924795266424278E-2</v>
      </c>
      <c r="O240" s="32">
        <f t="shared" si="36"/>
        <v>1761.9690000000001</v>
      </c>
      <c r="P240" s="35">
        <f t="shared" si="37"/>
        <v>8.3983765796326715E-2</v>
      </c>
    </row>
    <row r="241" spans="1:16">
      <c r="A241" s="29">
        <v>40451</v>
      </c>
      <c r="B241" s="30">
        <v>1908.95</v>
      </c>
      <c r="C241" s="30">
        <v>2390.904</v>
      </c>
      <c r="D241" s="30">
        <v>4899.8959999999997</v>
      </c>
      <c r="E241" s="30">
        <v>81922.039000000004</v>
      </c>
      <c r="F241" s="30">
        <v>1920.6469999999999</v>
      </c>
      <c r="J241" s="33">
        <f t="shared" si="33"/>
        <v>40421</v>
      </c>
      <c r="K241" s="32">
        <f t="shared" si="38"/>
        <v>1752.54</v>
      </c>
      <c r="L241" s="32">
        <f t="shared" si="39"/>
        <v>4461.6880000000001</v>
      </c>
      <c r="M241" s="35">
        <f t="shared" si="34"/>
        <v>-4.514547237659372E-2</v>
      </c>
      <c r="N241" s="35">
        <f t="shared" si="35"/>
        <v>-3.0910512597741024E-2</v>
      </c>
      <c r="O241" s="32">
        <f t="shared" si="36"/>
        <v>1728.3430000000001</v>
      </c>
      <c r="P241" s="35">
        <f t="shared" si="37"/>
        <v>-1.9084331222626538E-2</v>
      </c>
    </row>
    <row r="242" spans="1:16">
      <c r="A242" s="29">
        <v>40480</v>
      </c>
      <c r="B242" s="30">
        <v>1981.59</v>
      </c>
      <c r="C242" s="30">
        <v>2434.569</v>
      </c>
      <c r="D242" s="30">
        <v>5077.17</v>
      </c>
      <c r="E242" s="30">
        <v>83823.482000000004</v>
      </c>
      <c r="F242" s="30">
        <v>1976.5830000000001</v>
      </c>
      <c r="J242" s="33">
        <f t="shared" si="33"/>
        <v>40451</v>
      </c>
      <c r="K242" s="32">
        <f t="shared" si="38"/>
        <v>1908.95</v>
      </c>
      <c r="L242" s="32">
        <f t="shared" si="39"/>
        <v>4899.8959999999997</v>
      </c>
      <c r="M242" s="35">
        <f t="shared" si="34"/>
        <v>8.9247606331381846E-2</v>
      </c>
      <c r="N242" s="35">
        <f t="shared" si="35"/>
        <v>9.8215742562007824E-2</v>
      </c>
      <c r="O242" s="32">
        <f t="shared" si="36"/>
        <v>1920.6469999999999</v>
      </c>
      <c r="P242" s="35">
        <f t="shared" si="37"/>
        <v>0.11126495145928783</v>
      </c>
    </row>
    <row r="243" spans="1:16">
      <c r="A243" s="29">
        <v>40512</v>
      </c>
      <c r="B243" s="30">
        <v>1981.84</v>
      </c>
      <c r="C243" s="30">
        <v>2410.9940000000001</v>
      </c>
      <c r="D243" s="30">
        <v>4834.0230000000001</v>
      </c>
      <c r="E243" s="30">
        <v>82931.180999999997</v>
      </c>
      <c r="F243" s="30">
        <v>1924.4849999999999</v>
      </c>
      <c r="J243" s="33">
        <f t="shared" si="33"/>
        <v>40480</v>
      </c>
      <c r="K243" s="32">
        <f t="shared" si="38"/>
        <v>1981.59</v>
      </c>
      <c r="L243" s="32">
        <f t="shared" si="39"/>
        <v>5077.17</v>
      </c>
      <c r="M243" s="35">
        <f t="shared" si="34"/>
        <v>3.8052332434060476E-2</v>
      </c>
      <c r="N243" s="35">
        <f t="shared" si="35"/>
        <v>3.6179135230625326E-2</v>
      </c>
      <c r="O243" s="32">
        <f t="shared" si="36"/>
        <v>1976.5830000000001</v>
      </c>
      <c r="P243" s="35">
        <f t="shared" si="37"/>
        <v>2.912351931406465E-2</v>
      </c>
    </row>
    <row r="244" spans="1:16">
      <c r="A244" s="29">
        <v>40543</v>
      </c>
      <c r="B244" s="30">
        <v>2114.29</v>
      </c>
      <c r="C244" s="30">
        <v>2526.1889999999999</v>
      </c>
      <c r="D244" s="30">
        <v>5225.8869999999997</v>
      </c>
      <c r="E244" s="30">
        <v>86645.254000000001</v>
      </c>
      <c r="F244" s="30">
        <v>2062.0419999999999</v>
      </c>
      <c r="J244" s="33">
        <f t="shared" si="33"/>
        <v>40512</v>
      </c>
      <c r="K244" s="32">
        <f t="shared" si="38"/>
        <v>1981.84</v>
      </c>
      <c r="L244" s="32">
        <f t="shared" si="39"/>
        <v>4834.0230000000001</v>
      </c>
      <c r="M244" s="35">
        <f t="shared" si="34"/>
        <v>1.2616131490372773E-4</v>
      </c>
      <c r="N244" s="35">
        <f t="shared" si="35"/>
        <v>-4.7890261700908154E-2</v>
      </c>
      <c r="O244" s="32">
        <f t="shared" si="36"/>
        <v>1924.4849999999999</v>
      </c>
      <c r="P244" s="35">
        <f t="shared" si="37"/>
        <v>-2.6357608053899195E-2</v>
      </c>
    </row>
    <row r="245" spans="1:16">
      <c r="A245" s="29">
        <v>40574</v>
      </c>
      <c r="B245" s="30">
        <v>2164.4</v>
      </c>
      <c r="C245" s="30">
        <v>2566.6590000000001</v>
      </c>
      <c r="D245" s="30">
        <v>5349.8950000000004</v>
      </c>
      <c r="E245" s="30">
        <v>84825.410999999993</v>
      </c>
      <c r="F245" s="30">
        <v>2006.489</v>
      </c>
      <c r="J245" s="33">
        <f t="shared" si="33"/>
        <v>40543</v>
      </c>
      <c r="K245" s="32">
        <f t="shared" si="38"/>
        <v>2114.29</v>
      </c>
      <c r="L245" s="32">
        <f t="shared" si="39"/>
        <v>5225.8869999999997</v>
      </c>
      <c r="M245" s="35">
        <f t="shared" si="34"/>
        <v>6.6831833044039834E-2</v>
      </c>
      <c r="N245" s="35">
        <f t="shared" si="35"/>
        <v>8.1063743387236542E-2</v>
      </c>
      <c r="O245" s="32">
        <f t="shared" si="36"/>
        <v>2062.0419999999999</v>
      </c>
      <c r="P245" s="35">
        <f t="shared" si="37"/>
        <v>7.1477304317778545E-2</v>
      </c>
    </row>
    <row r="246" spans="1:16">
      <c r="A246" s="29">
        <v>40602</v>
      </c>
      <c r="B246" s="30">
        <v>2238.5500000000002</v>
      </c>
      <c r="C246" s="30">
        <v>2627.3110000000001</v>
      </c>
      <c r="D246" s="30">
        <v>5527.5259999999998</v>
      </c>
      <c r="E246" s="30">
        <v>83651.562000000005</v>
      </c>
      <c r="F246" s="30">
        <v>1988.0740000000001</v>
      </c>
      <c r="J246" s="33">
        <f t="shared" si="33"/>
        <v>40574</v>
      </c>
      <c r="K246" s="32">
        <f t="shared" si="38"/>
        <v>2164.4</v>
      </c>
      <c r="L246" s="32">
        <f t="shared" si="39"/>
        <v>5349.8950000000004</v>
      </c>
      <c r="M246" s="35">
        <f t="shared" si="34"/>
        <v>2.3700627633862936E-2</v>
      </c>
      <c r="N246" s="35">
        <f t="shared" si="35"/>
        <v>2.3729560168446184E-2</v>
      </c>
      <c r="O246" s="32">
        <f t="shared" si="36"/>
        <v>2006.489</v>
      </c>
      <c r="P246" s="35">
        <f t="shared" si="37"/>
        <v>-2.6940770362582245E-2</v>
      </c>
    </row>
    <row r="247" spans="1:16">
      <c r="A247" s="29">
        <v>40633</v>
      </c>
      <c r="B247" s="30">
        <v>2239.44</v>
      </c>
      <c r="C247" s="30">
        <v>2553.2370000000001</v>
      </c>
      <c r="D247" s="30">
        <v>5406.1459999999997</v>
      </c>
      <c r="E247" s="30">
        <v>87254.808000000005</v>
      </c>
      <c r="F247" s="30">
        <v>2105.2750000000001</v>
      </c>
      <c r="J247" s="33">
        <f t="shared" si="33"/>
        <v>40602</v>
      </c>
      <c r="K247" s="32">
        <f t="shared" si="38"/>
        <v>2238.5500000000002</v>
      </c>
      <c r="L247" s="32">
        <f t="shared" si="39"/>
        <v>5527.5259999999998</v>
      </c>
      <c r="M247" s="35">
        <f t="shared" si="34"/>
        <v>3.425891702088335E-2</v>
      </c>
      <c r="N247" s="35">
        <f t="shared" si="35"/>
        <v>3.3202707716693425E-2</v>
      </c>
      <c r="O247" s="32">
        <f t="shared" si="36"/>
        <v>1988.0740000000001</v>
      </c>
      <c r="P247" s="35">
        <f t="shared" si="37"/>
        <v>-9.1777228781219078E-3</v>
      </c>
    </row>
    <row r="248" spans="1:16">
      <c r="A248" s="29">
        <v>40662</v>
      </c>
      <c r="B248" s="30">
        <v>2305.7600000000002</v>
      </c>
      <c r="C248" s="30">
        <v>2604.1550000000002</v>
      </c>
      <c r="D248" s="30">
        <v>5734.6419999999998</v>
      </c>
      <c r="E248" s="30">
        <v>87975.637000000002</v>
      </c>
      <c r="F248" s="30">
        <v>2171.038</v>
      </c>
      <c r="J248" s="33">
        <f t="shared" si="33"/>
        <v>40633</v>
      </c>
      <c r="K248" s="32">
        <f t="shared" si="38"/>
        <v>2239.44</v>
      </c>
      <c r="L248" s="32">
        <f t="shared" si="39"/>
        <v>5406.1459999999997</v>
      </c>
      <c r="M248" s="35">
        <f t="shared" si="34"/>
        <v>3.9757878984159056E-4</v>
      </c>
      <c r="N248" s="35">
        <f t="shared" si="35"/>
        <v>-2.1959191146274093E-2</v>
      </c>
      <c r="O248" s="32">
        <f t="shared" si="36"/>
        <v>2105.2750000000001</v>
      </c>
      <c r="P248" s="35">
        <f t="shared" si="37"/>
        <v>5.8952030960618185E-2</v>
      </c>
    </row>
    <row r="249" spans="1:16">
      <c r="A249" s="29">
        <v>40694</v>
      </c>
      <c r="B249" s="30">
        <v>2279.66</v>
      </c>
      <c r="C249" s="30">
        <v>2570.3319999999999</v>
      </c>
      <c r="D249" s="30">
        <v>5573.7110000000002</v>
      </c>
      <c r="E249" s="30">
        <v>86609.77</v>
      </c>
      <c r="F249" s="30">
        <v>2114.9560000000001</v>
      </c>
      <c r="J249" s="33">
        <f t="shared" si="33"/>
        <v>40662</v>
      </c>
      <c r="K249" s="32">
        <f t="shared" si="38"/>
        <v>2305.7600000000002</v>
      </c>
      <c r="L249" s="32">
        <f t="shared" si="39"/>
        <v>5734.6419999999998</v>
      </c>
      <c r="M249" s="35">
        <f t="shared" si="34"/>
        <v>2.9614546493766269E-2</v>
      </c>
      <c r="N249" s="35">
        <f t="shared" si="35"/>
        <v>6.07634348017978E-2</v>
      </c>
      <c r="O249" s="32">
        <f t="shared" si="36"/>
        <v>2171.038</v>
      </c>
      <c r="P249" s="35">
        <f t="shared" si="37"/>
        <v>3.1237249290472668E-2</v>
      </c>
    </row>
    <row r="250" spans="1:16">
      <c r="A250" s="29">
        <v>40724</v>
      </c>
      <c r="B250" s="30">
        <v>2241.66</v>
      </c>
      <c r="C250" s="30">
        <v>2539.6550000000002</v>
      </c>
      <c r="D250" s="30">
        <v>5505.29</v>
      </c>
      <c r="E250" s="30">
        <v>85006.26</v>
      </c>
      <c r="F250" s="30">
        <v>2083.31</v>
      </c>
      <c r="J250" s="33">
        <f t="shared" si="33"/>
        <v>40694</v>
      </c>
      <c r="K250" s="32">
        <f t="shared" si="38"/>
        <v>2279.66</v>
      </c>
      <c r="L250" s="32">
        <f t="shared" si="39"/>
        <v>5573.7110000000002</v>
      </c>
      <c r="M250" s="35">
        <f t="shared" si="34"/>
        <v>-1.1319478176393227E-2</v>
      </c>
      <c r="N250" s="35">
        <f t="shared" si="35"/>
        <v>-2.8062954932496109E-2</v>
      </c>
      <c r="O250" s="32">
        <f t="shared" si="36"/>
        <v>2114.9560000000001</v>
      </c>
      <c r="P250" s="35">
        <f t="shared" si="37"/>
        <v>-2.583188318214602E-2</v>
      </c>
    </row>
    <row r="251" spans="1:16">
      <c r="A251" s="29">
        <v>40753</v>
      </c>
      <c r="B251" s="30">
        <v>2196.08</v>
      </c>
      <c r="C251" s="30">
        <v>2451.3229999999999</v>
      </c>
      <c r="D251" s="30">
        <v>5418.7</v>
      </c>
      <c r="E251" s="30">
        <v>84249.26</v>
      </c>
      <c r="F251" s="30">
        <v>2075.4749999999999</v>
      </c>
      <c r="J251" s="33">
        <f t="shared" si="33"/>
        <v>40724</v>
      </c>
      <c r="K251" s="32">
        <f t="shared" si="38"/>
        <v>2241.66</v>
      </c>
      <c r="L251" s="32">
        <f t="shared" si="39"/>
        <v>5505.29</v>
      </c>
      <c r="M251" s="35">
        <f t="shared" si="34"/>
        <v>-1.6669152417465805E-2</v>
      </c>
      <c r="N251" s="35">
        <f t="shared" si="35"/>
        <v>-1.2275663377595336E-2</v>
      </c>
      <c r="O251" s="32">
        <f t="shared" si="36"/>
        <v>2083.31</v>
      </c>
      <c r="P251" s="35">
        <f t="shared" si="37"/>
        <v>-1.4962959040282775E-2</v>
      </c>
    </row>
    <row r="252" spans="1:16">
      <c r="A252" s="29">
        <v>40786</v>
      </c>
      <c r="B252" s="30">
        <v>2076.7800000000002</v>
      </c>
      <c r="C252" s="30">
        <v>2238.087</v>
      </c>
      <c r="D252" s="30">
        <v>4930.0590000000002</v>
      </c>
      <c r="E252" s="30">
        <v>78105.91</v>
      </c>
      <c r="F252" s="30">
        <v>1890.7629999999999</v>
      </c>
      <c r="J252" s="33">
        <f t="shared" si="33"/>
        <v>40753</v>
      </c>
      <c r="K252" s="32">
        <f t="shared" si="38"/>
        <v>2196.08</v>
      </c>
      <c r="L252" s="32">
        <f t="shared" si="39"/>
        <v>5418.7</v>
      </c>
      <c r="M252" s="35">
        <f t="shared" si="34"/>
        <v>-2.0333145972181277E-2</v>
      </c>
      <c r="N252" s="35">
        <f t="shared" si="35"/>
        <v>-1.572850839828599E-2</v>
      </c>
      <c r="O252" s="32">
        <f t="shared" si="36"/>
        <v>2075.4749999999999</v>
      </c>
      <c r="P252" s="35">
        <f t="shared" si="37"/>
        <v>-3.7608421214317955E-3</v>
      </c>
    </row>
    <row r="253" spans="1:16">
      <c r="A253" s="29">
        <v>40816</v>
      </c>
      <c r="B253" s="30">
        <v>1930.79</v>
      </c>
      <c r="C253" s="30">
        <v>2141.3470000000002</v>
      </c>
      <c r="D253" s="30">
        <v>4461.8670000000002</v>
      </c>
      <c r="E253" s="30">
        <v>72324.417000000001</v>
      </c>
      <c r="F253" s="30">
        <v>1615.4190000000001</v>
      </c>
      <c r="J253" s="33">
        <f t="shared" si="33"/>
        <v>40786</v>
      </c>
      <c r="K253" s="32">
        <f t="shared" si="38"/>
        <v>2076.7800000000002</v>
      </c>
      <c r="L253" s="32">
        <f t="shared" si="39"/>
        <v>4930.0590000000002</v>
      </c>
      <c r="M253" s="35">
        <f t="shared" si="34"/>
        <v>-5.432406833995107E-2</v>
      </c>
      <c r="N253" s="35">
        <f t="shared" si="35"/>
        <v>-9.0176795172273727E-2</v>
      </c>
      <c r="O253" s="32">
        <f t="shared" si="36"/>
        <v>1890.7629999999999</v>
      </c>
      <c r="P253" s="35">
        <f t="shared" si="37"/>
        <v>-8.8997458413134334E-2</v>
      </c>
    </row>
    <row r="254" spans="1:16">
      <c r="A254" s="29">
        <v>40847</v>
      </c>
      <c r="B254" s="30">
        <v>2141.81</v>
      </c>
      <c r="C254" s="30">
        <v>2273.9140000000002</v>
      </c>
      <c r="D254" s="30">
        <v>4892.3159999999998</v>
      </c>
      <c r="E254" s="30">
        <v>78883.241999999998</v>
      </c>
      <c r="F254" s="30">
        <v>1829.5530000000001</v>
      </c>
      <c r="J254" s="33">
        <f t="shared" si="33"/>
        <v>40816</v>
      </c>
      <c r="K254" s="32">
        <f t="shared" si="38"/>
        <v>1930.79</v>
      </c>
      <c r="L254" s="32">
        <f t="shared" si="39"/>
        <v>4461.8670000000002</v>
      </c>
      <c r="M254" s="35">
        <f t="shared" si="34"/>
        <v>-7.0296324117143039E-2</v>
      </c>
      <c r="N254" s="35">
        <f t="shared" si="35"/>
        <v>-9.4966814798768118E-2</v>
      </c>
      <c r="O254" s="32">
        <f t="shared" si="36"/>
        <v>1615.4190000000001</v>
      </c>
      <c r="P254" s="35">
        <f t="shared" si="37"/>
        <v>-0.14562586638304209</v>
      </c>
    </row>
    <row r="255" spans="1:16">
      <c r="A255" s="29">
        <v>40877</v>
      </c>
      <c r="B255" s="30">
        <v>2137.08</v>
      </c>
      <c r="C255" s="30">
        <v>2217.5610000000001</v>
      </c>
      <c r="D255" s="30">
        <v>4656.26</v>
      </c>
      <c r="E255" s="30">
        <v>75849.141000000003</v>
      </c>
      <c r="F255" s="30">
        <v>1707.7190000000001</v>
      </c>
      <c r="J255" s="33">
        <f t="shared" si="33"/>
        <v>40847</v>
      </c>
      <c r="K255" s="32">
        <f t="shared" si="38"/>
        <v>2141.81</v>
      </c>
      <c r="L255" s="32">
        <f t="shared" si="39"/>
        <v>4892.3159999999998</v>
      </c>
      <c r="M255" s="35">
        <f t="shared" si="34"/>
        <v>0.10929205144008414</v>
      </c>
      <c r="N255" s="35">
        <f t="shared" si="35"/>
        <v>9.6472844215212961E-2</v>
      </c>
      <c r="O255" s="32">
        <f t="shared" si="36"/>
        <v>1829.5530000000001</v>
      </c>
      <c r="P255" s="35">
        <f t="shared" si="37"/>
        <v>0.13255632130116091</v>
      </c>
    </row>
    <row r="256" spans="1:16">
      <c r="A256" s="29">
        <v>40907</v>
      </c>
      <c r="B256" s="30">
        <v>2158.94</v>
      </c>
      <c r="C256" s="30">
        <v>2229.5250000000001</v>
      </c>
      <c r="D256" s="30">
        <v>4612.71</v>
      </c>
      <c r="E256" s="30">
        <v>75842.898000000001</v>
      </c>
      <c r="F256" s="30">
        <v>1687.3</v>
      </c>
      <c r="J256" s="33">
        <f t="shared" si="33"/>
        <v>40877</v>
      </c>
      <c r="K256" s="32">
        <f t="shared" si="38"/>
        <v>2137.08</v>
      </c>
      <c r="L256" s="32">
        <f t="shared" si="39"/>
        <v>4656.26</v>
      </c>
      <c r="M256" s="35">
        <f t="shared" si="34"/>
        <v>-2.2084125109136377E-3</v>
      </c>
      <c r="N256" s="35">
        <f t="shared" si="35"/>
        <v>-4.8250358317001529E-2</v>
      </c>
      <c r="O256" s="32">
        <f t="shared" si="36"/>
        <v>1707.7190000000001</v>
      </c>
      <c r="P256" s="35">
        <f t="shared" si="37"/>
        <v>-6.6592222253195166E-2</v>
      </c>
    </row>
    <row r="257" spans="1:16">
      <c r="A257" s="29">
        <v>40939</v>
      </c>
      <c r="B257" s="30">
        <v>2255.69</v>
      </c>
      <c r="C257" s="30">
        <v>2316.8939999999998</v>
      </c>
      <c r="D257" s="30">
        <v>4859.6319999999996</v>
      </c>
      <c r="E257" s="30">
        <v>81481.843999999997</v>
      </c>
      <c r="F257" s="30">
        <v>1879.011</v>
      </c>
      <c r="J257" s="33">
        <f t="shared" si="33"/>
        <v>40907</v>
      </c>
      <c r="K257" s="32">
        <f t="shared" si="38"/>
        <v>2158.94</v>
      </c>
      <c r="L257" s="32">
        <f t="shared" si="39"/>
        <v>4612.71</v>
      </c>
      <c r="M257" s="35">
        <f t="shared" si="34"/>
        <v>1.0228910475976516E-2</v>
      </c>
      <c r="N257" s="35">
        <f t="shared" si="35"/>
        <v>-9.3530000472482611E-3</v>
      </c>
      <c r="O257" s="32">
        <f t="shared" si="36"/>
        <v>1687.3</v>
      </c>
      <c r="P257" s="35">
        <f t="shared" si="37"/>
        <v>-1.1956885178416421E-2</v>
      </c>
    </row>
    <row r="258" spans="1:16">
      <c r="A258" s="29">
        <v>40968</v>
      </c>
      <c r="B258" s="30">
        <v>2353.23</v>
      </c>
      <c r="C258" s="30">
        <v>2447.4250000000002</v>
      </c>
      <c r="D258" s="30">
        <v>5139.9679999999998</v>
      </c>
      <c r="E258" s="30">
        <v>85189.160999999993</v>
      </c>
      <c r="F258" s="30">
        <v>1991.9110000000001</v>
      </c>
      <c r="J258" s="33">
        <f t="shared" si="33"/>
        <v>40939</v>
      </c>
      <c r="K258" s="32">
        <f t="shared" si="38"/>
        <v>2255.69</v>
      </c>
      <c r="L258" s="32">
        <f t="shared" si="39"/>
        <v>4859.6319999999996</v>
      </c>
      <c r="M258" s="35">
        <f t="shared" si="34"/>
        <v>4.4813658554661018E-2</v>
      </c>
      <c r="N258" s="35">
        <f t="shared" si="35"/>
        <v>5.3530787758172327E-2</v>
      </c>
      <c r="O258" s="32">
        <f t="shared" si="36"/>
        <v>1879.011</v>
      </c>
      <c r="P258" s="35">
        <f t="shared" si="37"/>
        <v>0.11361998459076639</v>
      </c>
    </row>
    <row r="259" spans="1:16">
      <c r="A259" s="29">
        <v>40998</v>
      </c>
      <c r="B259" s="30">
        <v>2430.67</v>
      </c>
      <c r="C259" s="30">
        <v>2459.9780000000001</v>
      </c>
      <c r="D259" s="30">
        <v>5119.1899999999996</v>
      </c>
      <c r="E259" s="30">
        <v>83991.142000000007</v>
      </c>
      <c r="F259" s="30">
        <v>1925.6420000000001</v>
      </c>
      <c r="J259" s="33">
        <f t="shared" si="33"/>
        <v>40968</v>
      </c>
      <c r="K259" s="32">
        <f t="shared" si="38"/>
        <v>2353.23</v>
      </c>
      <c r="L259" s="32">
        <f t="shared" si="39"/>
        <v>5139.9679999999998</v>
      </c>
      <c r="M259" s="35">
        <f t="shared" si="34"/>
        <v>4.3241757511005563E-2</v>
      </c>
      <c r="N259" s="35">
        <f t="shared" si="35"/>
        <v>5.7686672571091835E-2</v>
      </c>
      <c r="O259" s="32">
        <f t="shared" si="36"/>
        <v>1991.9110000000001</v>
      </c>
      <c r="P259" s="35">
        <f t="shared" si="37"/>
        <v>6.0084799929324584E-2</v>
      </c>
    </row>
    <row r="260" spans="1:16">
      <c r="A260" s="29">
        <v>41029</v>
      </c>
      <c r="B260" s="30">
        <v>2415.42</v>
      </c>
      <c r="C260" s="30">
        <v>2394.7080000000001</v>
      </c>
      <c r="D260" s="30">
        <v>5024.8959999999997</v>
      </c>
      <c r="E260" s="30">
        <v>83535.315000000002</v>
      </c>
      <c r="F260" s="30">
        <v>1903.164</v>
      </c>
      <c r="J260" s="33">
        <f t="shared" si="33"/>
        <v>40998</v>
      </c>
      <c r="K260" s="32">
        <f t="shared" si="38"/>
        <v>2430.67</v>
      </c>
      <c r="L260" s="32">
        <f t="shared" si="39"/>
        <v>5119.1899999999996</v>
      </c>
      <c r="M260" s="35">
        <f t="shared" si="34"/>
        <v>3.2907960547842841E-2</v>
      </c>
      <c r="N260" s="35">
        <f t="shared" si="35"/>
        <v>-4.0424376182887078E-3</v>
      </c>
      <c r="O260" s="32">
        <f t="shared" si="36"/>
        <v>1925.6420000000001</v>
      </c>
      <c r="P260" s="35">
        <f t="shared" si="37"/>
        <v>-3.3269056699822386E-2</v>
      </c>
    </row>
    <row r="261" spans="1:16">
      <c r="A261" s="29">
        <v>41060</v>
      </c>
      <c r="B261" s="30">
        <v>2270.25</v>
      </c>
      <c r="C261" s="30">
        <v>2217.7910000000002</v>
      </c>
      <c r="D261" s="30">
        <v>4454.41</v>
      </c>
      <c r="E261" s="30">
        <v>77973.353000000003</v>
      </c>
      <c r="F261" s="30">
        <v>1690.722</v>
      </c>
      <c r="J261" s="33">
        <f t="shared" si="33"/>
        <v>41029</v>
      </c>
      <c r="K261" s="32">
        <f t="shared" si="38"/>
        <v>2415.42</v>
      </c>
      <c r="L261" s="32">
        <f t="shared" si="39"/>
        <v>5024.8959999999997</v>
      </c>
      <c r="M261" s="35">
        <f t="shared" si="34"/>
        <v>-6.2739902989710217E-3</v>
      </c>
      <c r="N261" s="35">
        <f t="shared" si="35"/>
        <v>-1.8419710930830835E-2</v>
      </c>
      <c r="O261" s="32">
        <f t="shared" si="36"/>
        <v>1903.164</v>
      </c>
      <c r="P261" s="35">
        <f t="shared" si="37"/>
        <v>-1.167299009888656E-2</v>
      </c>
    </row>
    <row r="262" spans="1:16">
      <c r="A262" s="29">
        <v>41089</v>
      </c>
      <c r="B262" s="30">
        <v>2363.79</v>
      </c>
      <c r="C262" s="30">
        <v>2333.4340000000002</v>
      </c>
      <c r="D262" s="30">
        <v>4768.4279999999999</v>
      </c>
      <c r="E262" s="30">
        <v>79679.907000000007</v>
      </c>
      <c r="F262" s="30">
        <v>1756.77</v>
      </c>
      <c r="J262" s="33">
        <f t="shared" ref="J262:J276" si="40">A261</f>
        <v>41060</v>
      </c>
      <c r="K262" s="32">
        <f t="shared" si="38"/>
        <v>2270.25</v>
      </c>
      <c r="L262" s="32">
        <f t="shared" si="39"/>
        <v>4454.41</v>
      </c>
      <c r="M262" s="35">
        <f t="shared" ref="M262:M276" si="41">K262/K261-1</f>
        <v>-6.0101348833743184E-2</v>
      </c>
      <c r="N262" s="35">
        <f t="shared" ref="N262:N276" si="42">L262/L261-1</f>
        <v>-0.1135319019537917</v>
      </c>
      <c r="O262" s="32">
        <f t="shared" si="36"/>
        <v>1690.722</v>
      </c>
      <c r="P262" s="35">
        <f t="shared" si="37"/>
        <v>-0.11162569279368462</v>
      </c>
    </row>
    <row r="263" spans="1:16">
      <c r="A263" s="29">
        <v>41121</v>
      </c>
      <c r="B263" s="30">
        <v>2396.62</v>
      </c>
      <c r="C263" s="30">
        <v>2368.2280000000001</v>
      </c>
      <c r="D263" s="30">
        <v>4823.0879999999997</v>
      </c>
      <c r="E263" s="30">
        <v>81134.532999999996</v>
      </c>
      <c r="F263" s="30">
        <v>1792.3040000000001</v>
      </c>
      <c r="J263" s="33">
        <f t="shared" si="40"/>
        <v>41089</v>
      </c>
      <c r="K263" s="32">
        <f t="shared" si="38"/>
        <v>2363.79</v>
      </c>
      <c r="L263" s="32">
        <f t="shared" si="39"/>
        <v>4768.4279999999999</v>
      </c>
      <c r="M263" s="35">
        <f t="shared" si="41"/>
        <v>4.1202510736702891E-2</v>
      </c>
      <c r="N263" s="35">
        <f t="shared" si="42"/>
        <v>7.0495980387974999E-2</v>
      </c>
      <c r="O263" s="32">
        <f t="shared" ref="O263:O276" si="43">F262</f>
        <v>1756.77</v>
      </c>
      <c r="P263" s="35">
        <f t="shared" ref="P263:P276" si="44">O263/O262-1</f>
        <v>3.9064967510921367E-2</v>
      </c>
    </row>
    <row r="264" spans="1:16">
      <c r="A264" s="29">
        <v>41152</v>
      </c>
      <c r="B264" s="30">
        <v>2450.6</v>
      </c>
      <c r="C264" s="30">
        <v>2405.873</v>
      </c>
      <c r="D264" s="30">
        <v>4953.1310000000003</v>
      </c>
      <c r="E264" s="30">
        <v>81019.203999999998</v>
      </c>
      <c r="F264" s="30">
        <v>1787.124</v>
      </c>
      <c r="J264" s="33">
        <f t="shared" si="40"/>
        <v>41121</v>
      </c>
      <c r="K264" s="32">
        <f t="shared" si="38"/>
        <v>2396.62</v>
      </c>
      <c r="L264" s="32">
        <f t="shared" si="39"/>
        <v>4823.0879999999997</v>
      </c>
      <c r="M264" s="35">
        <f t="shared" si="41"/>
        <v>1.3888712618295163E-2</v>
      </c>
      <c r="N264" s="35">
        <f t="shared" si="42"/>
        <v>1.1462897206374834E-2</v>
      </c>
      <c r="O264" s="32">
        <f t="shared" si="43"/>
        <v>1792.3040000000001</v>
      </c>
      <c r="P264" s="35">
        <f t="shared" si="44"/>
        <v>2.0226893674186286E-2</v>
      </c>
    </row>
    <row r="265" spans="1:16">
      <c r="A265" s="29">
        <v>41180</v>
      </c>
      <c r="B265" s="30">
        <v>2513.9299999999998</v>
      </c>
      <c r="C265" s="30">
        <v>2443.7600000000002</v>
      </c>
      <c r="D265" s="30">
        <v>5101.3990000000003</v>
      </c>
      <c r="E265" s="30">
        <v>84498.008000000002</v>
      </c>
      <c r="F265" s="30">
        <v>1895.316</v>
      </c>
      <c r="J265" s="33">
        <f t="shared" si="40"/>
        <v>41152</v>
      </c>
      <c r="K265" s="32">
        <f t="shared" si="38"/>
        <v>2450.6</v>
      </c>
      <c r="L265" s="32">
        <f t="shared" si="39"/>
        <v>4953.1310000000003</v>
      </c>
      <c r="M265" s="35">
        <f t="shared" si="41"/>
        <v>2.2523387103504211E-2</v>
      </c>
      <c r="N265" s="35">
        <f t="shared" si="42"/>
        <v>2.6962601553195853E-2</v>
      </c>
      <c r="O265" s="32">
        <f t="shared" si="43"/>
        <v>1787.124</v>
      </c>
      <c r="P265" s="35">
        <f t="shared" si="44"/>
        <v>-2.8901347092904484E-3</v>
      </c>
    </row>
    <row r="266" spans="1:16">
      <c r="A266" s="29">
        <v>41213</v>
      </c>
      <c r="B266" s="30">
        <v>2467.5100000000002</v>
      </c>
      <c r="C266" s="30">
        <v>2472.3519999999999</v>
      </c>
      <c r="D266" s="30">
        <v>5144.2579999999998</v>
      </c>
      <c r="E266" s="30">
        <v>84285.421000000002</v>
      </c>
      <c r="F266" s="30">
        <v>1884.0129999999999</v>
      </c>
      <c r="J266" s="33">
        <f t="shared" si="40"/>
        <v>41180</v>
      </c>
      <c r="K266" s="32">
        <f t="shared" si="38"/>
        <v>2513.9299999999998</v>
      </c>
      <c r="L266" s="32">
        <f t="shared" si="39"/>
        <v>5101.3990000000003</v>
      </c>
      <c r="M266" s="35">
        <f t="shared" si="41"/>
        <v>2.5842650779400955E-2</v>
      </c>
      <c r="N266" s="35">
        <f t="shared" si="42"/>
        <v>2.9934197177502453E-2</v>
      </c>
      <c r="O266" s="32">
        <f t="shared" si="43"/>
        <v>1895.316</v>
      </c>
      <c r="P266" s="35">
        <f t="shared" si="44"/>
        <v>6.0539727517508579E-2</v>
      </c>
    </row>
    <row r="267" spans="1:16">
      <c r="A267" s="29">
        <v>41243</v>
      </c>
      <c r="B267" s="30">
        <v>2481.8200000000002</v>
      </c>
      <c r="C267" s="30">
        <v>2545.5619999999999</v>
      </c>
      <c r="D267" s="30">
        <v>5269.0640000000003</v>
      </c>
      <c r="E267" s="30">
        <v>85645.002999999997</v>
      </c>
      <c r="F267" s="30">
        <v>1908.0709999999999</v>
      </c>
      <c r="J267" s="33">
        <f t="shared" si="40"/>
        <v>41213</v>
      </c>
      <c r="K267" s="32">
        <f t="shared" si="38"/>
        <v>2467.5100000000002</v>
      </c>
      <c r="L267" s="32">
        <f t="shared" si="39"/>
        <v>5144.2579999999998</v>
      </c>
      <c r="M267" s="35">
        <f t="shared" si="41"/>
        <v>-1.8465112393741934E-2</v>
      </c>
      <c r="N267" s="35">
        <f t="shared" si="42"/>
        <v>8.4014208651390643E-3</v>
      </c>
      <c r="O267" s="32">
        <f t="shared" si="43"/>
        <v>1884.0129999999999</v>
      </c>
      <c r="P267" s="35">
        <f t="shared" si="44"/>
        <v>-5.9636493334093155E-3</v>
      </c>
    </row>
    <row r="268" spans="1:16">
      <c r="A268" s="29">
        <v>41274</v>
      </c>
      <c r="B268" s="30">
        <v>2504.44</v>
      </c>
      <c r="C268" s="30">
        <v>2628.3960000000002</v>
      </c>
      <c r="D268" s="30">
        <v>5438.2960000000003</v>
      </c>
      <c r="E268" s="30">
        <v>89029.634000000005</v>
      </c>
      <c r="F268" s="30">
        <v>2001.596</v>
      </c>
      <c r="J268" s="33">
        <f t="shared" si="40"/>
        <v>41243</v>
      </c>
      <c r="K268" s="32">
        <f t="shared" si="38"/>
        <v>2481.8200000000002</v>
      </c>
      <c r="L268" s="32">
        <f t="shared" si="39"/>
        <v>5269.0640000000003</v>
      </c>
      <c r="M268" s="35">
        <f t="shared" si="41"/>
        <v>5.7993685942507867E-3</v>
      </c>
      <c r="N268" s="35">
        <f t="shared" si="42"/>
        <v>2.4261224845254725E-2</v>
      </c>
      <c r="O268" s="32">
        <f t="shared" si="43"/>
        <v>1908.0709999999999</v>
      </c>
      <c r="P268" s="35">
        <f t="shared" si="44"/>
        <v>1.2769550953204645E-2</v>
      </c>
    </row>
    <row r="269" spans="1:16">
      <c r="A269" s="29">
        <v>41305</v>
      </c>
      <c r="B269" s="30">
        <v>2634.16</v>
      </c>
      <c r="C269" s="30">
        <v>2783.7689999999998</v>
      </c>
      <c r="D269" s="30">
        <v>5726.1149999999998</v>
      </c>
      <c r="E269" s="30">
        <v>90272.971999999994</v>
      </c>
      <c r="F269" s="30">
        <v>2029.5039999999999</v>
      </c>
      <c r="J269" s="33">
        <f t="shared" si="40"/>
        <v>41274</v>
      </c>
      <c r="K269" s="32">
        <f t="shared" si="38"/>
        <v>2504.44</v>
      </c>
      <c r="L269" s="32">
        <f t="shared" si="39"/>
        <v>5438.2960000000003</v>
      </c>
      <c r="M269" s="35">
        <f t="shared" si="41"/>
        <v>9.1142790371581128E-3</v>
      </c>
      <c r="N269" s="35">
        <f t="shared" si="42"/>
        <v>3.2118038422004336E-2</v>
      </c>
      <c r="O269" s="32">
        <f t="shared" si="43"/>
        <v>2001.596</v>
      </c>
      <c r="P269" s="35">
        <f t="shared" si="44"/>
        <v>4.9015471646495445E-2</v>
      </c>
    </row>
    <row r="270" spans="1:16">
      <c r="A270" s="29">
        <v>41333</v>
      </c>
      <c r="B270" s="30">
        <v>2669.92</v>
      </c>
      <c r="C270" s="30">
        <v>2834.9029999999998</v>
      </c>
      <c r="D270" s="30">
        <v>5673.2359999999999</v>
      </c>
      <c r="E270" s="30">
        <v>89405.796000000002</v>
      </c>
      <c r="F270" s="30">
        <v>2004.298</v>
      </c>
      <c r="J270" s="33">
        <f t="shared" si="40"/>
        <v>41305</v>
      </c>
      <c r="K270" s="32">
        <f t="shared" ref="K270:K276" si="45">B269</f>
        <v>2634.16</v>
      </c>
      <c r="L270" s="32">
        <f t="shared" ref="L270:L276" si="46">D269</f>
        <v>5726.1149999999998</v>
      </c>
      <c r="M270" s="35">
        <f t="shared" si="41"/>
        <v>5.1796010285732441E-2</v>
      </c>
      <c r="N270" s="35">
        <f t="shared" si="42"/>
        <v>5.2924482227521219E-2</v>
      </c>
      <c r="O270" s="32">
        <f t="shared" si="43"/>
        <v>2029.5039999999999</v>
      </c>
      <c r="P270" s="35">
        <f t="shared" si="44"/>
        <v>1.3942873586877624E-2</v>
      </c>
    </row>
    <row r="271" spans="1:16">
      <c r="A271" s="29">
        <v>41362</v>
      </c>
      <c r="B271" s="30">
        <v>2770.05</v>
      </c>
      <c r="C271" s="30">
        <v>2885.431</v>
      </c>
      <c r="D271" s="30">
        <v>5722.91</v>
      </c>
      <c r="E271" s="30">
        <v>88636.304999999993</v>
      </c>
      <c r="F271" s="30">
        <v>1970.211</v>
      </c>
      <c r="J271" s="33">
        <f t="shared" si="40"/>
        <v>41333</v>
      </c>
      <c r="K271" s="32">
        <f t="shared" si="45"/>
        <v>2669.92</v>
      </c>
      <c r="L271" s="32">
        <f t="shared" si="46"/>
        <v>5673.2359999999999</v>
      </c>
      <c r="M271" s="35">
        <f t="shared" si="41"/>
        <v>1.3575485164151191E-2</v>
      </c>
      <c r="N271" s="35">
        <f t="shared" si="42"/>
        <v>-9.2347080001012882E-3</v>
      </c>
      <c r="O271" s="32">
        <f t="shared" si="43"/>
        <v>2004.298</v>
      </c>
      <c r="P271" s="35">
        <f t="shared" si="44"/>
        <v>-1.2419783355933189E-2</v>
      </c>
    </row>
    <row r="272" spans="1:16">
      <c r="A272" s="29">
        <v>41394</v>
      </c>
      <c r="B272" s="30">
        <v>2823.42</v>
      </c>
      <c r="C272" s="30">
        <v>3017.337</v>
      </c>
      <c r="D272" s="30">
        <v>6027.9660000000003</v>
      </c>
      <c r="E272" s="30">
        <v>88593.122000000003</v>
      </c>
      <c r="F272" s="30">
        <v>1985.8330000000001</v>
      </c>
      <c r="J272" s="33">
        <f t="shared" si="40"/>
        <v>41362</v>
      </c>
      <c r="K272" s="32">
        <f t="shared" si="45"/>
        <v>2770.05</v>
      </c>
      <c r="L272" s="32">
        <f t="shared" si="46"/>
        <v>5722.91</v>
      </c>
      <c r="M272" s="35">
        <f t="shared" si="41"/>
        <v>3.7502996344459749E-2</v>
      </c>
      <c r="N272" s="35">
        <f t="shared" si="42"/>
        <v>8.7558493953010519E-3</v>
      </c>
      <c r="O272" s="32">
        <f t="shared" si="43"/>
        <v>1970.211</v>
      </c>
      <c r="P272" s="35">
        <f t="shared" si="44"/>
        <v>-1.7006952060023006E-2</v>
      </c>
    </row>
    <row r="273" spans="1:16">
      <c r="A273" s="29">
        <v>41425</v>
      </c>
      <c r="B273" s="30">
        <v>2889.46</v>
      </c>
      <c r="C273" s="30">
        <v>3037.8690000000001</v>
      </c>
      <c r="D273" s="30">
        <v>5888.9849999999997</v>
      </c>
      <c r="E273" s="30">
        <v>89341.667000000001</v>
      </c>
      <c r="F273" s="30">
        <v>1935.82</v>
      </c>
      <c r="J273" s="33">
        <f t="shared" si="40"/>
        <v>41394</v>
      </c>
      <c r="K273" s="32">
        <f t="shared" si="45"/>
        <v>2823.42</v>
      </c>
      <c r="L273" s="32">
        <f t="shared" si="46"/>
        <v>6027.9660000000003</v>
      </c>
      <c r="M273" s="35">
        <f t="shared" si="41"/>
        <v>1.9266800238262771E-2</v>
      </c>
      <c r="N273" s="35">
        <f t="shared" si="42"/>
        <v>5.3304350409145052E-2</v>
      </c>
      <c r="O273" s="32">
        <f t="shared" si="43"/>
        <v>1985.8330000000001</v>
      </c>
      <c r="P273" s="35">
        <f t="shared" si="44"/>
        <v>7.9290999796468586E-3</v>
      </c>
    </row>
    <row r="274" spans="1:16">
      <c r="A274" s="29">
        <v>41453</v>
      </c>
      <c r="B274" s="30">
        <v>2850.66</v>
      </c>
      <c r="C274" s="30">
        <v>2927.777</v>
      </c>
      <c r="D274" s="30">
        <v>5681.14</v>
      </c>
      <c r="E274" s="30">
        <v>84834.494999999995</v>
      </c>
      <c r="F274" s="30">
        <v>1813.5029999999999</v>
      </c>
      <c r="J274" s="33">
        <f t="shared" si="40"/>
        <v>41425</v>
      </c>
      <c r="K274" s="32">
        <f t="shared" si="45"/>
        <v>2889.46</v>
      </c>
      <c r="L274" s="32">
        <f t="shared" si="46"/>
        <v>5888.9849999999997</v>
      </c>
      <c r="M274" s="35">
        <f t="shared" si="41"/>
        <v>2.3390073031996694E-2</v>
      </c>
      <c r="N274" s="35">
        <f t="shared" si="42"/>
        <v>-2.3056035817056841E-2</v>
      </c>
      <c r="O274" s="32">
        <f t="shared" si="43"/>
        <v>1935.82</v>
      </c>
      <c r="P274" s="35">
        <f t="shared" si="44"/>
        <v>-2.518489721945405E-2</v>
      </c>
    </row>
    <row r="275" spans="1:16">
      <c r="A275" s="29">
        <v>41486</v>
      </c>
      <c r="B275" s="30">
        <v>2995.72</v>
      </c>
      <c r="C275" s="30">
        <v>3052.6770000000001</v>
      </c>
      <c r="D275" s="30">
        <v>5981.3590000000004</v>
      </c>
      <c r="E275" s="30">
        <v>86116.546000000002</v>
      </c>
      <c r="F275" s="30">
        <v>1833.432</v>
      </c>
      <c r="J275" s="33">
        <f t="shared" si="40"/>
        <v>41453</v>
      </c>
      <c r="K275" s="32">
        <f t="shared" si="45"/>
        <v>2850.66</v>
      </c>
      <c r="L275" s="32">
        <f t="shared" si="46"/>
        <v>5681.14</v>
      </c>
      <c r="M275" s="35">
        <f t="shared" si="41"/>
        <v>-1.3428114595806839E-2</v>
      </c>
      <c r="N275" s="35">
        <f t="shared" si="42"/>
        <v>-3.5293857939865614E-2</v>
      </c>
      <c r="O275" s="32">
        <f t="shared" si="43"/>
        <v>1813.5029999999999</v>
      </c>
      <c r="P275" s="35">
        <f t="shared" si="44"/>
        <v>-6.3186143339773349E-2</v>
      </c>
    </row>
    <row r="276" spans="1:16">
      <c r="A276" s="29">
        <v>41516</v>
      </c>
      <c r="B276" s="30">
        <v>2908.96</v>
      </c>
      <c r="C276" s="30">
        <v>3009.634</v>
      </c>
      <c r="D276" s="30">
        <v>5902.884</v>
      </c>
      <c r="E276" s="30">
        <v>86066.271999999997</v>
      </c>
      <c r="F276" s="30">
        <v>1802.664</v>
      </c>
      <c r="J276" s="33">
        <f t="shared" si="40"/>
        <v>41486</v>
      </c>
      <c r="K276" s="32">
        <f t="shared" si="45"/>
        <v>2995.72</v>
      </c>
      <c r="L276" s="32">
        <f t="shared" si="46"/>
        <v>5981.3590000000004</v>
      </c>
      <c r="M276" s="35">
        <f t="shared" si="41"/>
        <v>5.0886461380873271E-2</v>
      </c>
      <c r="N276" s="35">
        <f t="shared" si="42"/>
        <v>5.2844851561482331E-2</v>
      </c>
      <c r="O276" s="32">
        <f t="shared" si="43"/>
        <v>1833.432</v>
      </c>
      <c r="P276" s="35">
        <f t="shared" si="44"/>
        <v>1.098922913278888E-2</v>
      </c>
    </row>
    <row r="278" spans="1:16">
      <c r="L278" t="s">
        <v>30</v>
      </c>
      <c r="M278" s="36">
        <f>AVERAGE(M6:M276)</f>
        <v>8.6894502811342041E-3</v>
      </c>
      <c r="N278" s="36">
        <f>AVERAGE(N6:N276)</f>
        <v>6.1667000041803356E-3</v>
      </c>
      <c r="O278" s="36"/>
      <c r="P278" s="36">
        <f>AVERAGE(P6:P276)</f>
        <v>1.0443879776354938E-2</v>
      </c>
    </row>
    <row r="279" spans="1:16">
      <c r="L279" t="s">
        <v>31</v>
      </c>
      <c r="M279">
        <f>_xlfn.VAR.P(M6:M276)</f>
        <v>1.8132097476623046E-3</v>
      </c>
      <c r="N279">
        <f>_xlfn.VAR.P(N6:N276)</f>
        <v>2.3628493849175134E-3</v>
      </c>
      <c r="P279">
        <f>_xlfn.VAR.P(P6:P276)</f>
        <v>4.5887710806951703E-3</v>
      </c>
    </row>
    <row r="280" spans="1:16">
      <c r="L280" t="s">
        <v>18</v>
      </c>
      <c r="M280">
        <f>_xlfn.STDEV.S(M6:M276)</f>
        <v>4.2660582969766284E-2</v>
      </c>
      <c r="N280">
        <f>_xlfn.STDEV.S(N6:N276)</f>
        <v>4.8699082937317478E-2</v>
      </c>
      <c r="P280">
        <f>_xlfn.STDEV.S(P6:P276)</f>
        <v>6.7865797933437638E-2</v>
      </c>
    </row>
    <row r="281" spans="1:16">
      <c r="L281" t="s">
        <v>33</v>
      </c>
      <c r="M281">
        <f>_xlfn.COVARIANCE.P(M6:M276,N6:N276)</f>
        <v>1.6132005107467361E-3</v>
      </c>
      <c r="P281">
        <f>_xlfn.COVARIANCE.P(M6:M276,P6:P276)</f>
        <v>2.0693248764044256E-3</v>
      </c>
    </row>
    <row r="282" spans="1:16">
      <c r="L282" t="s">
        <v>32</v>
      </c>
      <c r="M282">
        <f>CORREL(M6:M276,N6:N276)</f>
        <v>0.77937470893368976</v>
      </c>
      <c r="P282">
        <f>CORREL(M6:M276,P6:P276)</f>
        <v>0.71739188509353813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</vt:lpstr>
      <vt:lpstr>Adj R</vt:lpstr>
      <vt:lpstr>CM</vt:lpstr>
      <vt:lpstr>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Wen Jiang</cp:lastModifiedBy>
  <dcterms:created xsi:type="dcterms:W3CDTF">2017-12-02T15:46:40Z</dcterms:created>
  <dcterms:modified xsi:type="dcterms:W3CDTF">2018-07-26T05:56:35Z</dcterms:modified>
</cp:coreProperties>
</file>