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4"/>
  <workbookPr filterPrivacy="1" defaultThemeVersion="124226"/>
  <xr:revisionPtr revIDLastSave="0" documentId="13_ncr:1_{2A6D46D0-EEFD-4119-8F42-B88EC7495AFF}" xr6:coauthVersionLast="47" xr6:coauthVersionMax="47" xr10:uidLastSave="{00000000-0000-0000-0000-000000000000}"/>
  <workbookProtection workbookAlgorithmName="SHA-512" workbookHashValue="iquz+tTTGof0tBGN4SkHYWOP1VM2lXMt1Z4aPCuem1B1EGkbpeadasGMau4vw/PKjXV4FWQJqv19aLmCAwoA2A==" workbookSaltValue="hI9XeU19/0p3oUpME/iDbA==" workbookSpinCount="100000" lockStructure="1"/>
  <bookViews>
    <workbookView xWindow="-108" yWindow="-108" windowWidth="23256" windowHeight="12576" xr2:uid="{00000000-000D-0000-FFFF-FFFF00000000}"/>
  </bookViews>
  <sheets>
    <sheet name="Risk Register" sheetId="1" r:id="rId1"/>
    <sheet name="Matrix" sheetId="2" r:id="rId2"/>
    <sheet name="Listas" sheetId="3" r:id="rId3"/>
  </sheets>
  <definedNames>
    <definedName name="Estrategias">Listas!$A$2:$A$5</definedName>
  </definedName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6" i="1" l="1"/>
  <c r="H16" i="1"/>
  <c r="J16" i="1"/>
  <c r="L16" i="1"/>
  <c r="N16" i="1"/>
  <c r="O16" i="1" s="1"/>
  <c r="P16" i="1" l="1"/>
  <c r="Q16" i="1" s="1"/>
  <c r="F57" i="1"/>
  <c r="P57" i="1" s="1"/>
  <c r="Q57" i="1" s="1"/>
  <c r="H57" i="1"/>
  <c r="J57" i="1"/>
  <c r="L57" i="1"/>
  <c r="N57" i="1"/>
  <c r="O57" i="1" s="1"/>
  <c r="F58" i="1"/>
  <c r="P58" i="1" s="1"/>
  <c r="Q58" i="1" s="1"/>
  <c r="H58" i="1"/>
  <c r="J58" i="1"/>
  <c r="L58" i="1"/>
  <c r="N58" i="1"/>
  <c r="O58" i="1" s="1"/>
  <c r="F59" i="1"/>
  <c r="P59" i="1" s="1"/>
  <c r="Q59" i="1" s="1"/>
  <c r="H59" i="1"/>
  <c r="J59" i="1"/>
  <c r="L59" i="1"/>
  <c r="N59" i="1"/>
  <c r="O59" i="1" s="1"/>
  <c r="F60" i="1"/>
  <c r="P60" i="1" s="1"/>
  <c r="Q60" i="1" s="1"/>
  <c r="H60" i="1"/>
  <c r="J60" i="1"/>
  <c r="L60" i="1"/>
  <c r="N60" i="1"/>
  <c r="O60" i="1" s="1"/>
  <c r="F61" i="1"/>
  <c r="P61" i="1" s="1"/>
  <c r="Q61" i="1" s="1"/>
  <c r="H61" i="1"/>
  <c r="J61" i="1"/>
  <c r="L61" i="1"/>
  <c r="N61" i="1"/>
  <c r="O61" i="1" s="1"/>
  <c r="F62" i="1"/>
  <c r="P62" i="1" s="1"/>
  <c r="Q62" i="1" s="1"/>
  <c r="H62" i="1"/>
  <c r="J62" i="1"/>
  <c r="L62" i="1"/>
  <c r="N62" i="1"/>
  <c r="O62" i="1" s="1"/>
  <c r="N56" i="1"/>
  <c r="O56" i="1" s="1"/>
  <c r="L56" i="1"/>
  <c r="J56" i="1"/>
  <c r="H56" i="1"/>
  <c r="F56" i="1"/>
  <c r="P56" i="1" s="1"/>
  <c r="Q56" i="1" s="1"/>
  <c r="N55" i="1"/>
  <c r="O55" i="1" s="1"/>
  <c r="L55" i="1"/>
  <c r="J55" i="1"/>
  <c r="H55" i="1"/>
  <c r="F55" i="1"/>
  <c r="P55" i="1" s="1"/>
  <c r="Q55" i="1" s="1"/>
  <c r="N54" i="1"/>
  <c r="O54" i="1" s="1"/>
  <c r="L54" i="1"/>
  <c r="J54" i="1"/>
  <c r="H54" i="1"/>
  <c r="F54" i="1"/>
  <c r="P54" i="1" s="1"/>
  <c r="Q54" i="1" s="1"/>
  <c r="N53" i="1"/>
  <c r="O53" i="1" s="1"/>
  <c r="L53" i="1"/>
  <c r="J53" i="1"/>
  <c r="H53" i="1"/>
  <c r="F53" i="1"/>
  <c r="P53" i="1" s="1"/>
  <c r="Q53" i="1" s="1"/>
  <c r="N52" i="1"/>
  <c r="O52" i="1" s="1"/>
  <c r="L52" i="1"/>
  <c r="J52" i="1"/>
  <c r="H52" i="1"/>
  <c r="F52" i="1"/>
  <c r="P52" i="1" s="1"/>
  <c r="Q52" i="1" s="1"/>
  <c r="N51" i="1"/>
  <c r="O51" i="1" s="1"/>
  <c r="L51" i="1"/>
  <c r="J51" i="1"/>
  <c r="H51" i="1"/>
  <c r="F51" i="1"/>
  <c r="P51" i="1" s="1"/>
  <c r="Q51" i="1" s="1"/>
  <c r="N50" i="1"/>
  <c r="O50" i="1" s="1"/>
  <c r="L50" i="1"/>
  <c r="J50" i="1"/>
  <c r="H50" i="1"/>
  <c r="F50" i="1"/>
  <c r="P50" i="1" s="1"/>
  <c r="Q50" i="1" s="1"/>
  <c r="N49" i="1"/>
  <c r="O49" i="1" s="1"/>
  <c r="L49" i="1"/>
  <c r="J49" i="1"/>
  <c r="H49" i="1"/>
  <c r="F49" i="1"/>
  <c r="P49" i="1" s="1"/>
  <c r="Q49" i="1" s="1"/>
  <c r="N48" i="1"/>
  <c r="O48" i="1" s="1"/>
  <c r="L48" i="1"/>
  <c r="J48" i="1"/>
  <c r="H48" i="1"/>
  <c r="F48" i="1"/>
  <c r="P48" i="1" s="1"/>
  <c r="Q48" i="1" s="1"/>
  <c r="N47" i="1"/>
  <c r="O47" i="1" s="1"/>
  <c r="L47" i="1"/>
  <c r="J47" i="1"/>
  <c r="H47" i="1"/>
  <c r="F47" i="1"/>
  <c r="P47" i="1" s="1"/>
  <c r="Q47" i="1" s="1"/>
  <c r="N46" i="1"/>
  <c r="O46" i="1" s="1"/>
  <c r="L46" i="1"/>
  <c r="J46" i="1"/>
  <c r="H46" i="1"/>
  <c r="F46" i="1"/>
  <c r="P46" i="1" s="1"/>
  <c r="Q46" i="1" s="1"/>
  <c r="N45" i="1"/>
  <c r="O45" i="1" s="1"/>
  <c r="L45" i="1"/>
  <c r="J45" i="1"/>
  <c r="H45" i="1"/>
  <c r="F45" i="1"/>
  <c r="P45" i="1" s="1"/>
  <c r="Q45" i="1" s="1"/>
  <c r="N44" i="1"/>
  <c r="O44" i="1" s="1"/>
  <c r="L44" i="1"/>
  <c r="J44" i="1"/>
  <c r="H44" i="1"/>
  <c r="F44" i="1"/>
  <c r="P44" i="1" s="1"/>
  <c r="Q44" i="1" s="1"/>
  <c r="N43" i="1"/>
  <c r="O43" i="1" s="1"/>
  <c r="L43" i="1"/>
  <c r="J43" i="1"/>
  <c r="H43" i="1"/>
  <c r="F43" i="1"/>
  <c r="P43" i="1" s="1"/>
  <c r="Q43" i="1" s="1"/>
  <c r="N42" i="1"/>
  <c r="O42" i="1" s="1"/>
  <c r="L42" i="1"/>
  <c r="J42" i="1"/>
  <c r="H42" i="1"/>
  <c r="F42" i="1"/>
  <c r="P42" i="1" s="1"/>
  <c r="Q42" i="1" s="1"/>
  <c r="N41" i="1"/>
  <c r="O41" i="1" s="1"/>
  <c r="L41" i="1"/>
  <c r="J41" i="1"/>
  <c r="H41" i="1"/>
  <c r="F41" i="1"/>
  <c r="P41" i="1" s="1"/>
  <c r="Q41" i="1" s="1"/>
  <c r="N40" i="1"/>
  <c r="O40" i="1" s="1"/>
  <c r="L40" i="1"/>
  <c r="J40" i="1"/>
  <c r="H40" i="1"/>
  <c r="F40" i="1"/>
  <c r="P40" i="1" s="1"/>
  <c r="Q40" i="1" s="1"/>
  <c r="N39" i="1"/>
  <c r="O39" i="1" s="1"/>
  <c r="L39" i="1"/>
  <c r="J39" i="1"/>
  <c r="H39" i="1"/>
  <c r="F39" i="1"/>
  <c r="P39" i="1" s="1"/>
  <c r="Q39" i="1" s="1"/>
  <c r="N38" i="1"/>
  <c r="O38" i="1" s="1"/>
  <c r="L38" i="1"/>
  <c r="J38" i="1"/>
  <c r="H38" i="1"/>
  <c r="F38" i="1"/>
  <c r="P38" i="1" s="1"/>
  <c r="Q38" i="1" s="1"/>
  <c r="N37" i="1"/>
  <c r="O37" i="1" s="1"/>
  <c r="L37" i="1"/>
  <c r="J37" i="1"/>
  <c r="H37" i="1"/>
  <c r="F37" i="1"/>
  <c r="P37" i="1" s="1"/>
  <c r="Q37" i="1" s="1"/>
  <c r="N36" i="1"/>
  <c r="O36" i="1" s="1"/>
  <c r="L36" i="1"/>
  <c r="J36" i="1"/>
  <c r="H36" i="1"/>
  <c r="F36" i="1"/>
  <c r="P36" i="1" s="1"/>
  <c r="Q36" i="1" s="1"/>
  <c r="N35" i="1"/>
  <c r="O35" i="1" s="1"/>
  <c r="L35" i="1"/>
  <c r="J35" i="1"/>
  <c r="H35" i="1"/>
  <c r="F35" i="1"/>
  <c r="P35" i="1" s="1"/>
  <c r="Q35" i="1" s="1"/>
  <c r="N34" i="1"/>
  <c r="O34" i="1" s="1"/>
  <c r="L34" i="1"/>
  <c r="J34" i="1"/>
  <c r="H34" i="1"/>
  <c r="F34" i="1"/>
  <c r="P34" i="1" s="1"/>
  <c r="Q34" i="1" s="1"/>
  <c r="N33" i="1"/>
  <c r="O33" i="1" s="1"/>
  <c r="L33" i="1"/>
  <c r="J33" i="1"/>
  <c r="H33" i="1"/>
  <c r="F33" i="1"/>
  <c r="P33" i="1" s="1"/>
  <c r="Q33" i="1" s="1"/>
  <c r="N32" i="1"/>
  <c r="O32" i="1" s="1"/>
  <c r="L32" i="1"/>
  <c r="J32" i="1"/>
  <c r="H32" i="1"/>
  <c r="F32" i="1"/>
  <c r="P32" i="1" s="1"/>
  <c r="Q32" i="1" s="1"/>
  <c r="N31" i="1"/>
  <c r="O31" i="1" s="1"/>
  <c r="L31" i="1"/>
  <c r="J31" i="1"/>
  <c r="H31" i="1"/>
  <c r="F31" i="1"/>
  <c r="P31" i="1" s="1"/>
  <c r="Q31" i="1" s="1"/>
  <c r="N30" i="1"/>
  <c r="O30" i="1" s="1"/>
  <c r="L30" i="1"/>
  <c r="J30" i="1"/>
  <c r="H30" i="1"/>
  <c r="F30" i="1"/>
  <c r="P30" i="1" s="1"/>
  <c r="Q30" i="1" s="1"/>
  <c r="N29" i="1"/>
  <c r="O29" i="1" s="1"/>
  <c r="L29" i="1"/>
  <c r="J29" i="1"/>
  <c r="H29" i="1"/>
  <c r="F29" i="1"/>
  <c r="P29" i="1" s="1"/>
  <c r="Q29" i="1" s="1"/>
  <c r="N28" i="1"/>
  <c r="O28" i="1" s="1"/>
  <c r="L28" i="1"/>
  <c r="J28" i="1"/>
  <c r="H28" i="1"/>
  <c r="F28" i="1"/>
  <c r="P28" i="1" s="1"/>
  <c r="Q28" i="1" s="1"/>
  <c r="N27" i="1"/>
  <c r="O27" i="1" s="1"/>
  <c r="L27" i="1"/>
  <c r="J27" i="1"/>
  <c r="H27" i="1"/>
  <c r="F27" i="1"/>
  <c r="P27" i="1" s="1"/>
  <c r="Q27" i="1" s="1"/>
  <c r="N26" i="1"/>
  <c r="N25" i="1"/>
  <c r="N24" i="1"/>
  <c r="N23" i="1"/>
  <c r="N22" i="1"/>
  <c r="N21" i="1"/>
  <c r="N20" i="1"/>
  <c r="N19" i="1"/>
  <c r="N18" i="1"/>
  <c r="N17" i="1"/>
  <c r="N15" i="1"/>
  <c r="N14" i="1"/>
  <c r="N13" i="1"/>
  <c r="N12" i="1"/>
  <c r="N11" i="1"/>
  <c r="N10" i="1"/>
  <c r="N9" i="1"/>
  <c r="N8" i="1"/>
  <c r="N7" i="1"/>
  <c r="N6" i="1"/>
  <c r="N5" i="1"/>
  <c r="N4" i="1"/>
  <c r="N3" i="1"/>
  <c r="L26" i="1"/>
  <c r="L25" i="1"/>
  <c r="L24" i="1"/>
  <c r="L23" i="1"/>
  <c r="L22" i="1"/>
  <c r="L21" i="1"/>
  <c r="L20" i="1"/>
  <c r="L19" i="1"/>
  <c r="L18" i="1"/>
  <c r="L17" i="1"/>
  <c r="L15" i="1"/>
  <c r="L14" i="1"/>
  <c r="L13" i="1"/>
  <c r="L12" i="1"/>
  <c r="L11" i="1"/>
  <c r="L10" i="1"/>
  <c r="L9" i="1"/>
  <c r="L8" i="1"/>
  <c r="L7" i="1"/>
  <c r="L6" i="1"/>
  <c r="L5" i="1"/>
  <c r="L4" i="1"/>
  <c r="L3" i="1"/>
  <c r="J26" i="1"/>
  <c r="J25" i="1"/>
  <c r="J24" i="1"/>
  <c r="J23" i="1"/>
  <c r="J22" i="1"/>
  <c r="J21" i="1"/>
  <c r="J20" i="1"/>
  <c r="J19" i="1"/>
  <c r="J18" i="1"/>
  <c r="J17" i="1"/>
  <c r="J15" i="1"/>
  <c r="J14" i="1"/>
  <c r="J13" i="1"/>
  <c r="J12" i="1"/>
  <c r="J11" i="1"/>
  <c r="J10" i="1"/>
  <c r="J9" i="1"/>
  <c r="J8" i="1"/>
  <c r="J7" i="1"/>
  <c r="J6" i="1"/>
  <c r="J5" i="1"/>
  <c r="J4" i="1"/>
  <c r="J3" i="1"/>
  <c r="H4" i="1"/>
  <c r="H5" i="1"/>
  <c r="H6" i="1"/>
  <c r="H7" i="1"/>
  <c r="H8" i="1"/>
  <c r="H9" i="1"/>
  <c r="H10" i="1"/>
  <c r="H11" i="1"/>
  <c r="H12" i="1"/>
  <c r="H13" i="1"/>
  <c r="H14" i="1"/>
  <c r="H15" i="1"/>
  <c r="H17" i="1"/>
  <c r="H18" i="1"/>
  <c r="H19" i="1"/>
  <c r="H20" i="1"/>
  <c r="H21" i="1"/>
  <c r="H22" i="1"/>
  <c r="H23" i="1"/>
  <c r="H24" i="1"/>
  <c r="H25" i="1"/>
  <c r="H26" i="1"/>
  <c r="H3" i="1"/>
  <c r="F4" i="1"/>
  <c r="F5" i="1"/>
  <c r="F6" i="1"/>
  <c r="F7" i="1"/>
  <c r="F8" i="1"/>
  <c r="F9" i="1"/>
  <c r="F10" i="1"/>
  <c r="F11" i="1"/>
  <c r="F12" i="1"/>
  <c r="F13" i="1"/>
  <c r="F14" i="1"/>
  <c r="F15" i="1"/>
  <c r="F17" i="1"/>
  <c r="F18" i="1"/>
  <c r="F19" i="1"/>
  <c r="P19" i="1" s="1"/>
  <c r="F20" i="1"/>
  <c r="P20" i="1" s="1"/>
  <c r="F21" i="1"/>
  <c r="P21" i="1" s="1"/>
  <c r="F22" i="1"/>
  <c r="P22" i="1" s="1"/>
  <c r="F23" i="1"/>
  <c r="P23" i="1" s="1"/>
  <c r="F24" i="1"/>
  <c r="P24" i="1" s="1"/>
  <c r="F25" i="1"/>
  <c r="P25" i="1" s="1"/>
  <c r="F26" i="1"/>
  <c r="P26" i="1" s="1"/>
  <c r="F3" i="1"/>
  <c r="P17" i="1" l="1"/>
  <c r="P15" i="1"/>
  <c r="P14" i="1"/>
  <c r="P13" i="1"/>
  <c r="P11" i="1"/>
  <c r="P10" i="1"/>
  <c r="P9" i="1"/>
  <c r="P8" i="1"/>
  <c r="P7" i="1"/>
  <c r="P6" i="1"/>
  <c r="P5" i="1"/>
  <c r="P18" i="1"/>
  <c r="P12" i="1"/>
  <c r="P4" i="1"/>
  <c r="P3" i="1"/>
  <c r="O26" i="1"/>
  <c r="Q26" i="1" s="1"/>
  <c r="O25" i="1" l="1"/>
  <c r="Q25" i="1" s="1"/>
  <c r="E9" i="2" l="1"/>
  <c r="F9" i="2"/>
  <c r="G9" i="2"/>
  <c r="H9" i="2"/>
  <c r="D9" i="2"/>
  <c r="H3" i="2"/>
  <c r="H4" i="2"/>
  <c r="H5" i="2"/>
  <c r="H6" i="2"/>
  <c r="H2" i="2"/>
  <c r="G3" i="2"/>
  <c r="G4" i="2"/>
  <c r="G5" i="2"/>
  <c r="G6" i="2"/>
  <c r="G2" i="2"/>
  <c r="F3" i="2"/>
  <c r="F4" i="2"/>
  <c r="F5" i="2"/>
  <c r="F6" i="2"/>
  <c r="F2" i="2"/>
  <c r="E3" i="2"/>
  <c r="E4" i="2"/>
  <c r="E5" i="2"/>
  <c r="E6" i="2"/>
  <c r="E2" i="2"/>
  <c r="D3" i="2"/>
  <c r="D4" i="2"/>
  <c r="D5" i="2"/>
  <c r="D6" i="2"/>
  <c r="D2" i="2"/>
  <c r="O24" i="1"/>
  <c r="O23" i="1"/>
  <c r="O22" i="1"/>
  <c r="O21" i="1"/>
  <c r="O20" i="1"/>
  <c r="O19" i="1"/>
  <c r="O18" i="1"/>
  <c r="O17" i="1"/>
  <c r="O15" i="1"/>
  <c r="O14" i="1"/>
  <c r="O13" i="1"/>
  <c r="O12" i="1"/>
  <c r="O11" i="1"/>
  <c r="O10" i="1"/>
  <c r="O9" i="1"/>
  <c r="Q9" i="1" s="1"/>
  <c r="O8" i="1"/>
  <c r="O7" i="1"/>
  <c r="O6" i="1"/>
  <c r="O5" i="1"/>
  <c r="Q5" i="1" s="1"/>
  <c r="O4" i="1"/>
  <c r="O3" i="1"/>
  <c r="Q13" i="1"/>
  <c r="Q17" i="1"/>
  <c r="Q21" i="1"/>
  <c r="K5" i="2"/>
  <c r="K4" i="2"/>
  <c r="Q23" i="1" l="1"/>
  <c r="Q19" i="1"/>
  <c r="Q15" i="1"/>
  <c r="Q11" i="1"/>
  <c r="Q7" i="1"/>
  <c r="Q3" i="1"/>
  <c r="Q14" i="1"/>
  <c r="Q4" i="1"/>
  <c r="Q24" i="1"/>
  <c r="Q20" i="1"/>
  <c r="Q12" i="1"/>
  <c r="Q8" i="1"/>
  <c r="Q22" i="1"/>
  <c r="Q6" i="1"/>
  <c r="Q18" i="1"/>
  <c r="Q10" i="1"/>
</calcChain>
</file>

<file path=xl/sharedStrings.xml><?xml version="1.0" encoding="utf-8"?>
<sst xmlns="http://schemas.openxmlformats.org/spreadsheetml/2006/main" count="203" uniqueCount="95">
  <si>
    <t>ID</t>
  </si>
  <si>
    <t>Nombre del Riesdo</t>
  </si>
  <si>
    <t>Breve Descripción</t>
  </si>
  <si>
    <t>Categoría</t>
  </si>
  <si>
    <t>Probabilidad</t>
  </si>
  <si>
    <t>Val.</t>
  </si>
  <si>
    <t>Impacto</t>
  </si>
  <si>
    <t>Respuesta al Riesgo</t>
  </si>
  <si>
    <t>Estrategia</t>
  </si>
  <si>
    <t>Presup.</t>
  </si>
  <si>
    <t>Val</t>
  </si>
  <si>
    <t>Planific.</t>
  </si>
  <si>
    <t>Alcance</t>
  </si>
  <si>
    <t>Calidad</t>
  </si>
  <si>
    <t>Priorización</t>
  </si>
  <si>
    <t>Riesgo de seguridad</t>
  </si>
  <si>
    <t>El sistema creado por los desarrolladores para la gestión de comercio tiene múltiples vulnerabilidades creando así una seguridad poco eficaz.</t>
  </si>
  <si>
    <t>Técnico, Tecnología y Calidad</t>
  </si>
  <si>
    <t>Alta</t>
  </si>
  <si>
    <t>Alto</t>
  </si>
  <si>
    <t>Medio</t>
  </si>
  <si>
    <t>Bajo</t>
  </si>
  <si>
    <t>Crítico</t>
  </si>
  <si>
    <t>Desarrollar pruebas de seguridad exhaustivas desde el comienzo del desarrollo. El equipo de desarrollo debe estar al tanto de la normativa a aplicar con respecto a Seguridad y Protección de Datos. Este trabajo se debe de hacer a partir de los desarrolladores y posteriormente, se debe de tener un buen plan de pruebas donde se cubran todos los posibles fallos e incluso se pueden identificar algunos otros.</t>
  </si>
  <si>
    <t>Eliminar el riesgo</t>
  </si>
  <si>
    <t>Falta de abastecimiento</t>
  </si>
  <si>
    <t>Con las continuas crisis de microchips es posible que los equipos a adquir no estén disponibles y se retrase su entrega.</t>
  </si>
  <si>
    <t>Externo, Tiempo</t>
  </si>
  <si>
    <t>Media</t>
  </si>
  <si>
    <t>Inapreciable</t>
  </si>
  <si>
    <t>Planificar la adquisición de materiales en las primeras etapas del proyecto para así tener margen de entrega.</t>
  </si>
  <si>
    <t>Transferir el riesgo</t>
  </si>
  <si>
    <t>Falta de conocimientos de SOLID</t>
  </si>
  <si>
    <t>Siendo una tecnología experimental y con poca documentación, es muy probable que el personal no tenga conocimientos de SOLID.</t>
  </si>
  <si>
    <t>Técnico, Tecnología</t>
  </si>
  <si>
    <t>Asignar un tiempo de la planificación a la formación sobre dicha tecnología.</t>
  </si>
  <si>
    <t>Asumir el riesgo</t>
  </si>
  <si>
    <t>Errores en las estimaciones</t>
  </si>
  <si>
    <t>Debido a no tener experiencias previas, las estimaciones temporales pueden ser erróneas lo cual puede llevar a retrasar hitos acordados con el cliente.</t>
  </si>
  <si>
    <t>Gestión de Proyecto, Planificación</t>
  </si>
  <si>
    <t>Realizar pruebas exhaustivas a lo largo del proyecto para evitar tener que corregir fallos en una fase del proyecto muy avanzada.</t>
  </si>
  <si>
    <t>Mitigar el riesgo</t>
  </si>
  <si>
    <t>Variación en los precios del mercado</t>
  </si>
  <si>
    <t>Los precios del mercado de tecnología se encuentran en constante cambio, y este podría llegar a ser considerable tras haber firmado el presupuesto con el cliente.</t>
  </si>
  <si>
    <t>Externo, Mercado</t>
  </si>
  <si>
    <t>Estudiar el mercado previamente y planificar el presupuesto del proyecto con estas posibles variaciones en mente, designando unos fondos extra para afrontar el riesgo.</t>
  </si>
  <si>
    <t>Riesgo de mala planificación</t>
  </si>
  <si>
    <t xml:space="preserve">Debido a una mala planificación puede darse el caso que los recursos no sean asignados correctamente y por tanto el proyecto necesite tiempo para rectificar. </t>
  </si>
  <si>
    <t>Gestión del proyecto</t>
  </si>
  <si>
    <t>Constante revisión de la planificación a lo largo del proyecto para evitar errores.</t>
  </si>
  <si>
    <t>Emergencia sanitaria</t>
  </si>
  <si>
    <t>Situación excepcional que impida el trabajo de manera presencial.</t>
  </si>
  <si>
    <t>Establecer una infraestructura de teletrabajo para que los distintos miembros del equipo puedan trabajar desde casa. 'Hacer uso de teletrabajo mientras la situación lo requiera.</t>
  </si>
  <si>
    <t>Tecnologías sin soporte</t>
  </si>
  <si>
    <t>Puede que alguna de las tecnologías empleadas (como SOLID) dejen de tener soporte.</t>
  </si>
  <si>
    <t>Baja</t>
  </si>
  <si>
    <t>Tener en cuenta otras posibles alternativas a las tecnologías que se emplean.</t>
  </si>
  <si>
    <t>Riesgo por incendio</t>
  </si>
  <si>
    <t>Si se produce un incendio en el lugar donde se encuentran los servidores de nuestro sistema o en los almacenes en donde se guardan todos los productos.</t>
  </si>
  <si>
    <t>Externo</t>
  </si>
  <si>
    <t>Se debe de crear un plan de contigencia en el cual se tenga en cuenta los posibles riegos que podemos encontrar a la hora que se produzca un incendio. Será importante tener un plan de evacuación, otro para recuperar los datos o el material que sean más importante para la empresa, también se deben de  extingir las llamas cuanto antes para que no haya mayores pérdidas con un debido plan antes de que lleguen los bomberos y se hagan cargo de ello.</t>
  </si>
  <si>
    <t>Riesgo de inundación</t>
  </si>
  <si>
    <t>Debido al temporal del norte, es habitual que se produzcan inundaciones.</t>
  </si>
  <si>
    <t>Generar un plan de contigencia para intentar salvar los recursos o datos de mayor importancia y otro de evacuación.</t>
  </si>
  <si>
    <t>Riesgo por huelga</t>
  </si>
  <si>
    <t>En el caso que los trabajadores decidan convocar una huelga y dejar de trabajar.</t>
  </si>
  <si>
    <t>Organizacional, Recursos</t>
  </si>
  <si>
    <t>Debido a que los trabajdores en nuestro proyecto optan por no trabajar, se debe establecer un plan en el que se llegue a un acuerdo entre ambas partes. De esa manera poder satisfacer a los empleados y que estos se reincorporen cuanto antes en el proyecto ya que impactará de forma alta a la planificación si la huelga se extiende.</t>
  </si>
  <si>
    <t>Nueva normativa</t>
  </si>
  <si>
    <t>Aparición de nueva normativa, que el proyecto ha de cumplir, a lo largo del ciclo de vida del proyecto.</t>
  </si>
  <si>
    <t>Externo, Regulación</t>
  </si>
  <si>
    <t>Estudiar y definir las nuevas restricciones lo antes posible para poder integrarlas en el proyecto cuanto antes.</t>
  </si>
  <si>
    <t>Abandono del proyecto</t>
  </si>
  <si>
    <t>Abandono de la empresa o proyecto por parte del personal implicado en el proyecto.</t>
  </si>
  <si>
    <t>Contratación de nuevo personal.</t>
  </si>
  <si>
    <t>Riesgo por fatiga mental</t>
  </si>
  <si>
    <t>Los distintos miembros del equipo pueden tener cualquier percance mental (ansiedad, depresión, estrés).</t>
  </si>
  <si>
    <t>Estimar cada actividad con un margen de posibles bajas. Promover el compañerismo, no sobreexigirles demasiado, hacer actividades en la oficina y recompensar a los trabajadores para que se sientan útiles.</t>
  </si>
  <si>
    <t>Actualización de los sistemas móviles</t>
  </si>
  <si>
    <t>Al desarrollar aplicaciones para Android e iOS, el proyecto se expone al riesgo de que ciertas actualizaciones dificulten el trabajo o necesiten de cambios importantes.</t>
  </si>
  <si>
    <t>Organizacional, Dependencias del proyecto</t>
  </si>
  <si>
    <t>Avisar a los desarrolladores de esta posibilidad para que programen las aplicaciones orientadas a implementar cambios de manera sencilla.</t>
  </si>
  <si>
    <t>Estimación errónea del presupuesto</t>
  </si>
  <si>
    <t>Planificacion del presupuesto poco realista o detallado. El proyecto sobrepasará los costes estimados.</t>
  </si>
  <si>
    <t>Organizacional, Financiación</t>
  </si>
  <si>
    <t>Planificar los costes con cierto margen.</t>
  </si>
  <si>
    <t>Muy Alta</t>
  </si>
  <si>
    <t>&gt;=</t>
  </si>
  <si>
    <t>&lt;</t>
  </si>
  <si>
    <t>Verde</t>
  </si>
  <si>
    <t>Amarillo</t>
  </si>
  <si>
    <t>Rojo</t>
  </si>
  <si>
    <t>Muy Baja</t>
  </si>
  <si>
    <t>Rangos de color</t>
  </si>
  <si>
    <t>Estrategias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</si>
</sst>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b/>
      <i/>
      <sz val="11"/>
      <color theme="1"/>
      <name val="Calibri"/>
      <family val="2"/>
      <scheme val="minor"/>
    </font>
    <font>
      <b/>
      <sz val="9"/>
      <color theme="1"/>
      <name val="Calibri"/>
      <family val="2"/>
      <scheme val="minor"/>
    </font>
    <font>
      <sz val="9"/>
      <color theme="1"/>
      <name val="Calibri"/>
      <family val="2"/>
      <scheme val="minor"/>
    </font>
    <font>
      <sz val="9"/>
      <color rgb="FFFF0000"/>
      <name val="Calibri"/>
      <family val="2"/>
      <scheme val="minor"/>
    </font>
  </fonts>
  <fills count="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57">
    <xf numFmtId="0" fontId="0" fillId="0" borderId="0" xfId="0"/>
    <xf numFmtId="0" fontId="0" fillId="0" borderId="0" xfId="0" applyAlignment="1">
      <alignment horizontal="center" vertical="center" wrapText="1"/>
    </xf>
    <xf numFmtId="0" fontId="0" fillId="0" borderId="0" xfId="0" applyAlignment="1">
      <alignment vertical="center" wrapText="1"/>
    </xf>
    <xf numFmtId="0" fontId="0" fillId="0" borderId="1" xfId="0" applyBorder="1"/>
    <xf numFmtId="0" fontId="1" fillId="0" borderId="0" xfId="0" applyFont="1" applyAlignment="1">
      <alignment vertical="center" wrapText="1"/>
    </xf>
    <xf numFmtId="1" fontId="0" fillId="0" borderId="1" xfId="0" applyNumberFormat="1" applyBorder="1" applyAlignment="1">
      <alignment horizontal="center" vertical="center" wrapText="1"/>
    </xf>
    <xf numFmtId="0" fontId="0" fillId="0" borderId="1" xfId="0" applyBorder="1" applyAlignment="1">
      <alignment horizontal="center" vertical="center" wrapText="1"/>
    </xf>
    <xf numFmtId="2" fontId="0" fillId="0" borderId="1" xfId="0" applyNumberFormat="1" applyBorder="1" applyAlignment="1">
      <alignment horizontal="center" vertical="center" wrapText="1"/>
    </xf>
    <xf numFmtId="0" fontId="1" fillId="0" borderId="1" xfId="0" applyFont="1" applyBorder="1" applyAlignment="1">
      <alignment horizontal="center" vertical="center"/>
    </xf>
    <xf numFmtId="0" fontId="0" fillId="0" borderId="0" xfId="0" applyAlignment="1">
      <alignment horizontal="center" vertical="center"/>
    </xf>
    <xf numFmtId="2" fontId="4" fillId="0" borderId="1" xfId="0" applyNumberFormat="1" applyFont="1" applyBorder="1" applyAlignment="1">
      <alignment horizontal="center" vertical="center"/>
    </xf>
    <xf numFmtId="2" fontId="0" fillId="0" borderId="1" xfId="0" applyNumberFormat="1" applyBorder="1" applyAlignment="1">
      <alignment horizontal="center" vertical="center"/>
    </xf>
    <xf numFmtId="0" fontId="1" fillId="3" borderId="1" xfId="0" applyFont="1" applyFill="1" applyBorder="1"/>
    <xf numFmtId="0" fontId="1" fillId="2" borderId="1" xfId="0" applyFont="1" applyFill="1" applyBorder="1"/>
    <xf numFmtId="0" fontId="1" fillId="4" borderId="1" xfId="0" applyFont="1" applyFill="1" applyBorder="1"/>
    <xf numFmtId="0" fontId="6" fillId="0" borderId="1" xfId="0" applyFont="1" applyBorder="1" applyAlignment="1">
      <alignment horizontal="center" vertical="center" wrapText="1"/>
    </xf>
    <xf numFmtId="2" fontId="6" fillId="0" borderId="1" xfId="0" applyNumberFormat="1" applyFont="1" applyBorder="1" applyAlignment="1">
      <alignment horizontal="center" vertical="center" wrapText="1"/>
    </xf>
    <xf numFmtId="0" fontId="6" fillId="0" borderId="0" xfId="0" applyFont="1" applyAlignment="1">
      <alignment horizontal="center" vertical="center" wrapText="1"/>
    </xf>
    <xf numFmtId="2" fontId="7" fillId="0" borderId="1" xfId="0" applyNumberFormat="1" applyFont="1" applyBorder="1" applyAlignment="1">
      <alignment horizontal="center" vertical="center" wrapText="1"/>
    </xf>
    <xf numFmtId="0" fontId="0" fillId="5" borderId="0" xfId="0" applyFill="1"/>
    <xf numFmtId="0" fontId="0" fillId="5" borderId="0" xfId="0" applyFill="1" applyAlignment="1">
      <alignment horizontal="center" vertical="center"/>
    </xf>
    <xf numFmtId="0" fontId="3" fillId="0" borderId="1" xfId="0" applyFont="1" applyBorder="1" applyAlignment="1" applyProtection="1">
      <alignment vertical="center" wrapText="1"/>
      <protection locked="0"/>
    </xf>
    <xf numFmtId="0" fontId="0" fillId="0" borderId="0" xfId="0" applyAlignment="1" applyProtection="1">
      <alignment vertical="center" wrapText="1"/>
      <protection locked="0"/>
    </xf>
    <xf numFmtId="0" fontId="6" fillId="0" borderId="1" xfId="0" applyFont="1" applyBorder="1" applyAlignment="1" applyProtection="1">
      <alignment horizontal="center" vertical="center" wrapText="1"/>
      <protection locked="0"/>
    </xf>
    <xf numFmtId="0" fontId="6" fillId="0" borderId="0" xfId="0" applyFont="1" applyAlignment="1" applyProtection="1">
      <alignment horizontal="center" vertical="center" wrapText="1"/>
      <protection locked="0"/>
    </xf>
    <xf numFmtId="0" fontId="3" fillId="0" borderId="1" xfId="0" quotePrefix="1" applyFont="1" applyBorder="1" applyAlignment="1" applyProtection="1">
      <alignment vertical="center" wrapText="1"/>
      <protection locked="0"/>
    </xf>
    <xf numFmtId="0" fontId="1" fillId="0" borderId="0" xfId="0" applyFont="1"/>
    <xf numFmtId="1" fontId="0" fillId="0" borderId="2" xfId="0" applyNumberFormat="1" applyBorder="1" applyAlignment="1">
      <alignment horizontal="center" vertical="center" wrapText="1"/>
    </xf>
    <xf numFmtId="0" fontId="3" fillId="0" borderId="2" xfId="0" applyFont="1" applyBorder="1" applyAlignment="1" applyProtection="1">
      <alignment vertical="center" wrapText="1"/>
      <protection locked="0"/>
    </xf>
    <xf numFmtId="0" fontId="6" fillId="0" borderId="2" xfId="0" applyFont="1" applyBorder="1" applyAlignment="1" applyProtection="1">
      <alignment horizontal="center" vertical="center" wrapText="1"/>
      <protection locked="0"/>
    </xf>
    <xf numFmtId="2" fontId="6" fillId="0" borderId="2" xfId="0" applyNumberFormat="1" applyFont="1" applyBorder="1" applyAlignment="1">
      <alignment horizontal="center" vertical="center" wrapText="1"/>
    </xf>
    <xf numFmtId="0" fontId="6" fillId="0" borderId="2" xfId="0" applyFont="1" applyBorder="1" applyAlignment="1">
      <alignment horizontal="center" vertical="center" wrapText="1"/>
    </xf>
    <xf numFmtId="2" fontId="0" fillId="0" borderId="2" xfId="0" applyNumberFormat="1" applyBorder="1" applyAlignment="1">
      <alignment horizontal="center" vertical="center" wrapText="1"/>
    </xf>
    <xf numFmtId="2" fontId="7" fillId="0" borderId="2" xfId="0" applyNumberFormat="1" applyFont="1" applyBorder="1" applyAlignment="1">
      <alignment horizontal="center" vertical="center" wrapText="1"/>
    </xf>
    <xf numFmtId="2" fontId="5" fillId="6" borderId="4" xfId="0" applyNumberFormat="1" applyFont="1" applyFill="1" applyBorder="1" applyAlignment="1">
      <alignment horizontal="center" vertical="center" wrapText="1"/>
    </xf>
    <xf numFmtId="0" fontId="5" fillId="6" borderId="8"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5" fillId="6" borderId="9" xfId="0" applyFont="1" applyFill="1" applyBorder="1" applyAlignment="1">
      <alignment horizontal="center" vertical="center" textRotation="90" wrapText="1"/>
    </xf>
    <xf numFmtId="2" fontId="0" fillId="0" borderId="1" xfId="0" applyNumberFormat="1" applyBorder="1" applyAlignment="1" applyProtection="1">
      <alignment horizontal="center" vertical="center"/>
      <protection locked="0"/>
    </xf>
    <xf numFmtId="0" fontId="2" fillId="6" borderId="4" xfId="0" applyFont="1" applyFill="1" applyBorder="1" applyAlignment="1">
      <alignment horizontal="center" vertical="center" wrapText="1"/>
    </xf>
    <xf numFmtId="0" fontId="2" fillId="6" borderId="8" xfId="0" applyFont="1" applyFill="1" applyBorder="1" applyAlignment="1">
      <alignment horizontal="center" vertical="center" wrapText="1"/>
    </xf>
    <xf numFmtId="0" fontId="5" fillId="6" borderId="5" xfId="0" applyFont="1" applyFill="1" applyBorder="1" applyAlignment="1">
      <alignment horizontal="center" vertical="center" wrapText="1"/>
    </xf>
    <xf numFmtId="0" fontId="5" fillId="6" borderId="9" xfId="0" applyFont="1" applyFill="1" applyBorder="1" applyAlignment="1">
      <alignment horizontal="center" vertical="center" wrapText="1"/>
    </xf>
    <xf numFmtId="0" fontId="1" fillId="6" borderId="6" xfId="0" applyFont="1" applyFill="1" applyBorder="1" applyAlignment="1">
      <alignment horizontal="center" vertical="center" wrapText="1"/>
    </xf>
    <xf numFmtId="0" fontId="1" fillId="6" borderId="10"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9"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5" fillId="6" borderId="8" xfId="0" applyFont="1" applyFill="1" applyBorder="1" applyAlignment="1">
      <alignment horizontal="center" vertical="center" wrapText="1"/>
    </xf>
    <xf numFmtId="0" fontId="1" fillId="5" borderId="0" xfId="0" applyFont="1" applyFill="1" applyAlignment="1">
      <alignment horizontal="center" vertical="center"/>
    </xf>
    <xf numFmtId="0" fontId="1" fillId="0" borderId="1" xfId="0" applyFont="1" applyBorder="1" applyAlignment="1">
      <alignment horizontal="center" vertical="center" textRotation="90"/>
    </xf>
    <xf numFmtId="0" fontId="1" fillId="0" borderId="1" xfId="0" applyFont="1" applyBorder="1" applyAlignment="1">
      <alignment horizontal="center" vertical="center"/>
    </xf>
    <xf numFmtId="0" fontId="1" fillId="0" borderId="1" xfId="0" applyFont="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Matrix!$D$10</c:f>
              <c:strCache>
                <c:ptCount val="1"/>
                <c:pt idx="0">
                  <c:v>Impacto</c:v>
                </c:pt>
              </c:strCache>
            </c:strRef>
          </c:tx>
          <c:marker>
            <c:symbol val="none"/>
          </c:marker>
          <c:val>
            <c:numRef>
              <c:f>Matrix!$D$7:$H$7</c:f>
              <c:numCache>
                <c:formatCode>0.00</c:formatCode>
                <c:ptCount val="5"/>
                <c:pt idx="0">
                  <c:v>0.05</c:v>
                </c:pt>
                <c:pt idx="1">
                  <c:v>0.15</c:v>
                </c:pt>
                <c:pt idx="2">
                  <c:v>0.3</c:v>
                </c:pt>
                <c:pt idx="3">
                  <c:v>0.55000000000000004</c:v>
                </c:pt>
                <c:pt idx="4">
                  <c:v>0.9</c:v>
                </c:pt>
              </c:numCache>
            </c:numRef>
          </c:val>
          <c:smooth val="0"/>
          <c:extLst>
            <c:ext xmlns:c16="http://schemas.microsoft.com/office/drawing/2014/chart" uri="{C3380CC4-5D6E-409C-BE32-E72D297353CC}">
              <c16:uniqueId val="{00000000-9FB5-4F1D-B7B3-AACED788192C}"/>
            </c:ext>
          </c:extLst>
        </c:ser>
        <c:dLbls>
          <c:showLegendKey val="0"/>
          <c:showVal val="0"/>
          <c:showCatName val="0"/>
          <c:showSerName val="0"/>
          <c:showPercent val="0"/>
          <c:showBubbleSize val="0"/>
        </c:dLbls>
        <c:smooth val="0"/>
        <c:axId val="454087952"/>
        <c:axId val="454079792"/>
      </c:lineChart>
      <c:catAx>
        <c:axId val="454087952"/>
        <c:scaling>
          <c:orientation val="minMax"/>
        </c:scaling>
        <c:delete val="0"/>
        <c:axPos val="b"/>
        <c:majorTickMark val="out"/>
        <c:minorTickMark val="none"/>
        <c:tickLblPos val="nextTo"/>
        <c:crossAx val="454079792"/>
        <c:crosses val="autoZero"/>
        <c:auto val="1"/>
        <c:lblAlgn val="ctr"/>
        <c:lblOffset val="100"/>
        <c:noMultiLvlLbl val="0"/>
      </c:catAx>
      <c:valAx>
        <c:axId val="454079792"/>
        <c:scaling>
          <c:orientation val="minMax"/>
        </c:scaling>
        <c:delete val="0"/>
        <c:axPos val="l"/>
        <c:majorGridlines/>
        <c:numFmt formatCode="0.00" sourceLinked="1"/>
        <c:majorTickMark val="out"/>
        <c:minorTickMark val="none"/>
        <c:tickLblPos val="nextTo"/>
        <c:crossAx val="45408795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Matrix!$A$2</c:f>
              <c:strCache>
                <c:ptCount val="1"/>
                <c:pt idx="0">
                  <c:v>Probabilidad</c:v>
                </c:pt>
              </c:strCache>
            </c:strRef>
          </c:tx>
          <c:marker>
            <c:symbol val="none"/>
          </c:marker>
          <c:val>
            <c:numRef>
              <c:f>Matrix!$C$2:$C$6</c:f>
              <c:numCache>
                <c:formatCode>0.00</c:formatCode>
                <c:ptCount val="5"/>
                <c:pt idx="0">
                  <c:v>0.9</c:v>
                </c:pt>
                <c:pt idx="1">
                  <c:v>0.7</c:v>
                </c:pt>
                <c:pt idx="2">
                  <c:v>0.5</c:v>
                </c:pt>
                <c:pt idx="3">
                  <c:v>0.3</c:v>
                </c:pt>
                <c:pt idx="4">
                  <c:v>0.1</c:v>
                </c:pt>
              </c:numCache>
            </c:numRef>
          </c:val>
          <c:smooth val="0"/>
          <c:extLst>
            <c:ext xmlns:c16="http://schemas.microsoft.com/office/drawing/2014/chart" uri="{C3380CC4-5D6E-409C-BE32-E72D297353CC}">
              <c16:uniqueId val="{00000000-F933-4CAF-840D-BA8A309D6058}"/>
            </c:ext>
          </c:extLst>
        </c:ser>
        <c:dLbls>
          <c:showLegendKey val="0"/>
          <c:showVal val="0"/>
          <c:showCatName val="0"/>
          <c:showSerName val="0"/>
          <c:showPercent val="0"/>
          <c:showBubbleSize val="0"/>
        </c:dLbls>
        <c:smooth val="0"/>
        <c:axId val="454077616"/>
        <c:axId val="454086320"/>
      </c:lineChart>
      <c:catAx>
        <c:axId val="454077616"/>
        <c:scaling>
          <c:orientation val="minMax"/>
        </c:scaling>
        <c:delete val="0"/>
        <c:axPos val="b"/>
        <c:majorTickMark val="out"/>
        <c:minorTickMark val="none"/>
        <c:tickLblPos val="nextTo"/>
        <c:crossAx val="454086320"/>
        <c:crosses val="autoZero"/>
        <c:auto val="1"/>
        <c:lblAlgn val="ctr"/>
        <c:lblOffset val="100"/>
        <c:noMultiLvlLbl val="0"/>
      </c:catAx>
      <c:valAx>
        <c:axId val="454086320"/>
        <c:scaling>
          <c:orientation val="minMax"/>
        </c:scaling>
        <c:delete val="0"/>
        <c:axPos val="l"/>
        <c:majorGridlines/>
        <c:numFmt formatCode="0.00" sourceLinked="1"/>
        <c:majorTickMark val="out"/>
        <c:minorTickMark val="none"/>
        <c:tickLblPos val="nextTo"/>
        <c:crossAx val="45407761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828675</xdr:colOff>
      <xdr:row>10</xdr:row>
      <xdr:rowOff>180975</xdr:rowOff>
    </xdr:from>
    <xdr:to>
      <xdr:col>14</xdr:col>
      <xdr:colOff>47625</xdr:colOff>
      <xdr:row>25</xdr:row>
      <xdr:rowOff>66675</xdr:rowOff>
    </xdr:to>
    <xdr:graphicFrame macro="">
      <xdr:nvGraphicFramePr>
        <xdr:cNvPr id="2" name="1 Gráfico">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11</xdr:row>
      <xdr:rowOff>0</xdr:rowOff>
    </xdr:from>
    <xdr:to>
      <xdr:col>6</xdr:col>
      <xdr:colOff>342900</xdr:colOff>
      <xdr:row>25</xdr:row>
      <xdr:rowOff>76200</xdr:rowOff>
    </xdr:to>
    <xdr:graphicFrame macro="">
      <xdr:nvGraphicFramePr>
        <xdr:cNvPr id="3" name="2 Gráfico">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S62"/>
  <sheetViews>
    <sheetView tabSelected="1" zoomScale="85" zoomScaleNormal="85" workbookViewId="0">
      <pane xSplit="2" ySplit="2" topLeftCell="C3" activePane="bottomRight" state="frozen"/>
      <selection pane="bottomRight" activeCell="K19" sqref="K19"/>
      <selection pane="bottomLeft" activeCell="A3" sqref="A3"/>
      <selection pane="topRight" activeCell="C1" sqref="C1"/>
    </sheetView>
  </sheetViews>
  <sheetFormatPr defaultColWidth="9.140625" defaultRowHeight="14.45"/>
  <cols>
    <col min="1" max="1" width="6.85546875" style="2" bestFit="1" customWidth="1"/>
    <col min="2" max="3" width="39.140625" style="22" customWidth="1"/>
    <col min="4" max="4" width="18.140625" style="22" customWidth="1"/>
    <col min="5" max="5" width="9.7109375" style="24" bestFit="1" customWidth="1"/>
    <col min="6" max="6" width="8.7109375" style="17" hidden="1" customWidth="1"/>
    <col min="7" max="7" width="8.7109375" style="24" customWidth="1"/>
    <col min="8" max="8" width="8.7109375" style="17" hidden="1" customWidth="1"/>
    <col min="9" max="9" width="8.7109375" style="24" customWidth="1"/>
    <col min="10" max="10" width="8.7109375" style="17" hidden="1" customWidth="1"/>
    <col min="11" max="11" width="8.7109375" style="24" customWidth="1"/>
    <col min="12" max="12" width="8.7109375" style="17" hidden="1" customWidth="1"/>
    <col min="13" max="13" width="8.7109375" style="24" customWidth="1"/>
    <col min="14" max="14" width="8.7109375" style="17" hidden="1" customWidth="1"/>
    <col min="15" max="15" width="6.7109375" style="1" hidden="1" customWidth="1"/>
    <col min="16" max="16" width="9" style="1" customWidth="1"/>
    <col min="17" max="17" width="4.5703125" style="17" bestFit="1" customWidth="1"/>
    <col min="18" max="18" width="62.42578125" style="22" customWidth="1"/>
    <col min="19" max="19" width="17.7109375" style="22" customWidth="1"/>
    <col min="20" max="16384" width="9.140625" style="2"/>
  </cols>
  <sheetData>
    <row r="1" spans="1:19" s="4" customFormat="1" ht="15" customHeight="1">
      <c r="A1" s="47" t="s">
        <v>0</v>
      </c>
      <c r="B1" s="45" t="s">
        <v>1</v>
      </c>
      <c r="C1" s="49" t="s">
        <v>2</v>
      </c>
      <c r="D1" s="49" t="s">
        <v>3</v>
      </c>
      <c r="E1" s="51" t="s">
        <v>4</v>
      </c>
      <c r="F1" s="41" t="s">
        <v>5</v>
      </c>
      <c r="G1" s="45" t="s">
        <v>6</v>
      </c>
      <c r="H1" s="45"/>
      <c r="I1" s="45"/>
      <c r="J1" s="45"/>
      <c r="K1" s="45"/>
      <c r="L1" s="45"/>
      <c r="M1" s="45"/>
      <c r="N1" s="45"/>
      <c r="O1" s="45"/>
      <c r="P1" s="39" t="s">
        <v>6</v>
      </c>
      <c r="Q1" s="34">
        <v>0.5</v>
      </c>
      <c r="R1" s="45" t="s">
        <v>7</v>
      </c>
      <c r="S1" s="43" t="s">
        <v>8</v>
      </c>
    </row>
    <row r="2" spans="1:19" s="4" customFormat="1" ht="48.6" thickBot="1">
      <c r="A2" s="48"/>
      <c r="B2" s="46"/>
      <c r="C2" s="50"/>
      <c r="D2" s="50"/>
      <c r="E2" s="52"/>
      <c r="F2" s="42"/>
      <c r="G2" s="35" t="s">
        <v>9</v>
      </c>
      <c r="H2" s="35" t="s">
        <v>10</v>
      </c>
      <c r="I2" s="35" t="s">
        <v>11</v>
      </c>
      <c r="J2" s="35" t="s">
        <v>10</v>
      </c>
      <c r="K2" s="35" t="s">
        <v>12</v>
      </c>
      <c r="L2" s="35" t="s">
        <v>10</v>
      </c>
      <c r="M2" s="35" t="s">
        <v>13</v>
      </c>
      <c r="N2" s="35" t="s">
        <v>10</v>
      </c>
      <c r="O2" s="36" t="s">
        <v>10</v>
      </c>
      <c r="P2" s="40"/>
      <c r="Q2" s="37" t="s">
        <v>14</v>
      </c>
      <c r="R2" s="46"/>
      <c r="S2" s="44"/>
    </row>
    <row r="3" spans="1:19" ht="82.9">
      <c r="A3" s="27">
        <v>1</v>
      </c>
      <c r="B3" s="28" t="s">
        <v>15</v>
      </c>
      <c r="C3" s="28" t="s">
        <v>16</v>
      </c>
      <c r="D3" s="28" t="s">
        <v>17</v>
      </c>
      <c r="E3" s="29" t="s">
        <v>18</v>
      </c>
      <c r="F3" s="30">
        <f>IF(E3&lt;&gt;"",VLOOKUP(E3,Matrix!$B$2:$C$6,2,FALSE),"")</f>
        <v>0.7</v>
      </c>
      <c r="G3" s="29" t="s">
        <v>19</v>
      </c>
      <c r="H3" s="31">
        <f>IF(G3&lt;&gt;"",HLOOKUP(G3,Matrix!$D$8:$H$9,2,FALSE),"")</f>
        <v>0.55000000000000004</v>
      </c>
      <c r="I3" s="29" t="s">
        <v>20</v>
      </c>
      <c r="J3" s="31">
        <f>IF(I3&lt;&gt;"",HLOOKUP(I3,Matrix!$D$8:$H$9,2,FALSE),"")</f>
        <v>0.3</v>
      </c>
      <c r="K3" s="29" t="s">
        <v>21</v>
      </c>
      <c r="L3" s="31">
        <f>IF(K3&lt;&gt;"",HLOOKUP(K3,Matrix!$D$8:$H$9,2,FALSE),"")</f>
        <v>0.15</v>
      </c>
      <c r="M3" s="29" t="s">
        <v>22</v>
      </c>
      <c r="N3" s="31">
        <f>IF(M3&lt;&gt;"",HLOOKUP(M3,Matrix!$D$8:$H$9,2,FALSE),"")</f>
        <v>0.9</v>
      </c>
      <c r="O3" s="32" t="e">
        <f>HLOOKUP(N3,Matrix!$D$8:$H$9,2,FALSE)</f>
        <v>#N/A</v>
      </c>
      <c r="P3" s="32">
        <f>IF(F3&lt;&gt;"",F3*MAX(H3,J3,L3,N3),"")</f>
        <v>0.63</v>
      </c>
      <c r="Q3" s="33">
        <f>IF(P3&gt;=$Q$1,1,"")</f>
        <v>1</v>
      </c>
      <c r="R3" s="28" t="s">
        <v>23</v>
      </c>
      <c r="S3" s="29" t="s">
        <v>24</v>
      </c>
    </row>
    <row r="4" spans="1:19" ht="41.45">
      <c r="A4" s="5">
        <v>2</v>
      </c>
      <c r="B4" s="21" t="s">
        <v>25</v>
      </c>
      <c r="C4" s="21" t="s">
        <v>26</v>
      </c>
      <c r="D4" s="21" t="s">
        <v>27</v>
      </c>
      <c r="E4" s="23" t="s">
        <v>28</v>
      </c>
      <c r="F4" s="16">
        <f>IF(E4&lt;&gt;"",VLOOKUP(E4,Matrix!$B$2:$C$6,2,FALSE),"")</f>
        <v>0.5</v>
      </c>
      <c r="G4" s="23" t="s">
        <v>29</v>
      </c>
      <c r="H4" s="15">
        <f>IF(G4&lt;&gt;"",HLOOKUP(G4,Matrix!$D$8:$H$9,2,FALSE),"")</f>
        <v>0.05</v>
      </c>
      <c r="I4" s="23" t="s">
        <v>22</v>
      </c>
      <c r="J4" s="15">
        <f>IF(I4&lt;&gt;"",HLOOKUP(I4,Matrix!$D$8:$H$9,2,FALSE),"")</f>
        <v>0.9</v>
      </c>
      <c r="K4" s="23" t="s">
        <v>21</v>
      </c>
      <c r="L4" s="15">
        <f>IF(K4&lt;&gt;"",HLOOKUP(K4,Matrix!$D$8:$H$9,2,FALSE),"")</f>
        <v>0.15</v>
      </c>
      <c r="M4" s="23" t="s">
        <v>20</v>
      </c>
      <c r="N4" s="15">
        <f>IF(M4&lt;&gt;"",HLOOKUP(M4,Matrix!$D$8:$H$9,2,FALSE),"")</f>
        <v>0.3</v>
      </c>
      <c r="O4" s="7" t="e">
        <f>HLOOKUP(N4,Matrix!$D$8:$H$9,2,FALSE)</f>
        <v>#N/A</v>
      </c>
      <c r="P4" s="7">
        <f t="shared" ref="P4:P26" si="0">IF(F4&lt;&gt;"",F4*MAX(H4,J4,L4,N4),"")</f>
        <v>0.45</v>
      </c>
      <c r="Q4" s="18" t="str">
        <f t="shared" ref="Q4:Q24" si="1">IF(P4&gt;=$Q$1,1,"")</f>
        <v/>
      </c>
      <c r="R4" s="21" t="s">
        <v>30</v>
      </c>
      <c r="S4" s="23" t="s">
        <v>31</v>
      </c>
    </row>
    <row r="5" spans="1:19" ht="41.45">
      <c r="A5" s="5">
        <v>3</v>
      </c>
      <c r="B5" s="21" t="s">
        <v>32</v>
      </c>
      <c r="C5" s="21" t="s">
        <v>33</v>
      </c>
      <c r="D5" s="21" t="s">
        <v>34</v>
      </c>
      <c r="E5" s="23" t="s">
        <v>18</v>
      </c>
      <c r="F5" s="16">
        <f>IF(E5&lt;&gt;"",VLOOKUP(E5,Matrix!$B$2:$C$6,2,FALSE),"")</f>
        <v>0.7</v>
      </c>
      <c r="G5" s="23" t="s">
        <v>21</v>
      </c>
      <c r="H5" s="15">
        <f>IF(G5&lt;&gt;"",HLOOKUP(G5,Matrix!$D$8:$H$9,2,FALSE),"")</f>
        <v>0.15</v>
      </c>
      <c r="I5" s="23" t="s">
        <v>19</v>
      </c>
      <c r="J5" s="15">
        <f>IF(I5&lt;&gt;"",HLOOKUP(I5,Matrix!$D$8:$H$9,2,FALSE),"")</f>
        <v>0.55000000000000004</v>
      </c>
      <c r="K5" s="23" t="s">
        <v>21</v>
      </c>
      <c r="L5" s="15">
        <f>IF(K5&lt;&gt;"",HLOOKUP(K5,Matrix!$D$8:$H$9,2,FALSE),"")</f>
        <v>0.15</v>
      </c>
      <c r="M5" s="23" t="s">
        <v>20</v>
      </c>
      <c r="N5" s="15">
        <f>IF(M5&lt;&gt;"",HLOOKUP(M5,Matrix!$D$8:$H$9,2,FALSE),"")</f>
        <v>0.3</v>
      </c>
      <c r="O5" s="7" t="e">
        <f>HLOOKUP(N5,Matrix!$D$8:$H$9,2,FALSE)</f>
        <v>#N/A</v>
      </c>
      <c r="P5" s="7">
        <f t="shared" si="0"/>
        <v>0.38500000000000001</v>
      </c>
      <c r="Q5" s="18" t="str">
        <f t="shared" si="1"/>
        <v/>
      </c>
      <c r="R5" s="21" t="s">
        <v>35</v>
      </c>
      <c r="S5" s="23" t="s">
        <v>36</v>
      </c>
    </row>
    <row r="6" spans="1:19" ht="55.15">
      <c r="A6" s="5">
        <v>4</v>
      </c>
      <c r="B6" s="21" t="s">
        <v>37</v>
      </c>
      <c r="C6" s="21" t="s">
        <v>38</v>
      </c>
      <c r="D6" s="21" t="s">
        <v>39</v>
      </c>
      <c r="E6" s="23" t="s">
        <v>28</v>
      </c>
      <c r="F6" s="16">
        <f>IF(E6&lt;&gt;"",VLOOKUP(E6,Matrix!$B$2:$C$6,2,FALSE),"")</f>
        <v>0.5</v>
      </c>
      <c r="G6" s="23" t="s">
        <v>20</v>
      </c>
      <c r="H6" s="15">
        <f>IF(G6&lt;&gt;"",HLOOKUP(G6,Matrix!$D$8:$H$9,2,FALSE),"")</f>
        <v>0.3</v>
      </c>
      <c r="I6" s="23" t="s">
        <v>19</v>
      </c>
      <c r="J6" s="15">
        <f>IF(I6&lt;&gt;"",HLOOKUP(I6,Matrix!$D$8:$H$9,2,FALSE),"")</f>
        <v>0.55000000000000004</v>
      </c>
      <c r="K6" s="23" t="s">
        <v>29</v>
      </c>
      <c r="L6" s="15">
        <f>IF(K6&lt;&gt;"",HLOOKUP(K6,Matrix!$D$8:$H$9,2,FALSE),"")</f>
        <v>0.05</v>
      </c>
      <c r="M6" s="23" t="s">
        <v>20</v>
      </c>
      <c r="N6" s="15">
        <f>IF(M6&lt;&gt;"",HLOOKUP(M6,Matrix!$D$8:$H$9,2,FALSE),"")</f>
        <v>0.3</v>
      </c>
      <c r="O6" s="7" t="e">
        <f>HLOOKUP(N6,Matrix!$D$8:$H$9,2,FALSE)</f>
        <v>#N/A</v>
      </c>
      <c r="P6" s="7">
        <f t="shared" si="0"/>
        <v>0.27500000000000002</v>
      </c>
      <c r="Q6" s="18" t="str">
        <f t="shared" si="1"/>
        <v/>
      </c>
      <c r="R6" s="21" t="s">
        <v>40</v>
      </c>
      <c r="S6" s="23" t="s">
        <v>41</v>
      </c>
    </row>
    <row r="7" spans="1:19" ht="55.15">
      <c r="A7" s="5">
        <v>5</v>
      </c>
      <c r="B7" s="21" t="s">
        <v>42</v>
      </c>
      <c r="C7" s="21" t="s">
        <v>43</v>
      </c>
      <c r="D7" s="21" t="s">
        <v>44</v>
      </c>
      <c r="E7" s="23" t="s">
        <v>28</v>
      </c>
      <c r="F7" s="16">
        <f>IF(E7&lt;&gt;"",VLOOKUP(E7,Matrix!$B$2:$C$6,2,FALSE),"")</f>
        <v>0.5</v>
      </c>
      <c r="G7" s="23" t="s">
        <v>19</v>
      </c>
      <c r="H7" s="15">
        <f>IF(G7&lt;&gt;"",HLOOKUP(G7,Matrix!$D$8:$H$9,2,FALSE),"")</f>
        <v>0.55000000000000004</v>
      </c>
      <c r="I7" s="23" t="s">
        <v>21</v>
      </c>
      <c r="J7" s="15">
        <f>IF(I7&lt;&gt;"",HLOOKUP(I7,Matrix!$D$8:$H$9,2,FALSE),"")</f>
        <v>0.15</v>
      </c>
      <c r="K7" s="23" t="s">
        <v>29</v>
      </c>
      <c r="L7" s="15">
        <f>IF(K7&lt;&gt;"",HLOOKUP(K7,Matrix!$D$8:$H$9,2,FALSE),"")</f>
        <v>0.05</v>
      </c>
      <c r="M7" s="23" t="s">
        <v>29</v>
      </c>
      <c r="N7" s="15">
        <f>IF(M7&lt;&gt;"",HLOOKUP(M7,Matrix!$D$8:$H$9,2,FALSE),"")</f>
        <v>0.05</v>
      </c>
      <c r="O7" s="7" t="e">
        <f>HLOOKUP(N7,Matrix!$D$8:$H$9,2,FALSE)</f>
        <v>#N/A</v>
      </c>
      <c r="P7" s="7">
        <f t="shared" si="0"/>
        <v>0.27500000000000002</v>
      </c>
      <c r="Q7" s="18" t="str">
        <f t="shared" si="1"/>
        <v/>
      </c>
      <c r="R7" s="25" t="s">
        <v>45</v>
      </c>
      <c r="S7" s="23" t="s">
        <v>41</v>
      </c>
    </row>
    <row r="8" spans="1:19" ht="55.15">
      <c r="A8" s="5">
        <v>6</v>
      </c>
      <c r="B8" s="21" t="s">
        <v>46</v>
      </c>
      <c r="C8" s="21" t="s">
        <v>47</v>
      </c>
      <c r="D8" s="21" t="s">
        <v>48</v>
      </c>
      <c r="E8" s="23" t="s">
        <v>28</v>
      </c>
      <c r="F8" s="16">
        <f>IF(E8&lt;&gt;"",VLOOKUP(E8,Matrix!$B$2:$C$6,2,FALSE),"")</f>
        <v>0.5</v>
      </c>
      <c r="G8" s="23" t="s">
        <v>19</v>
      </c>
      <c r="H8" s="15">
        <f>IF(G8&lt;&gt;"",HLOOKUP(G8,Matrix!$D$8:$H$9,2,FALSE),"")</f>
        <v>0.55000000000000004</v>
      </c>
      <c r="I8" s="23" t="s">
        <v>19</v>
      </c>
      <c r="J8" s="15">
        <f>IF(I8&lt;&gt;"",HLOOKUP(I8,Matrix!$D$8:$H$9,2,FALSE),"")</f>
        <v>0.55000000000000004</v>
      </c>
      <c r="K8" s="23" t="s">
        <v>19</v>
      </c>
      <c r="L8" s="15">
        <f>IF(K8&lt;&gt;"",HLOOKUP(K8,Matrix!$D$8:$H$9,2,FALSE),"")</f>
        <v>0.55000000000000004</v>
      </c>
      <c r="M8" s="23" t="s">
        <v>19</v>
      </c>
      <c r="N8" s="15">
        <f>IF(M8&lt;&gt;"",HLOOKUP(M8,Matrix!$D$8:$H$9,2,FALSE),"")</f>
        <v>0.55000000000000004</v>
      </c>
      <c r="O8" s="7" t="e">
        <f>HLOOKUP(N8,Matrix!$D$8:$H$9,2,FALSE)</f>
        <v>#N/A</v>
      </c>
      <c r="P8" s="7">
        <f t="shared" si="0"/>
        <v>0.27500000000000002</v>
      </c>
      <c r="Q8" s="18" t="str">
        <f t="shared" si="1"/>
        <v/>
      </c>
      <c r="R8" s="21" t="s">
        <v>49</v>
      </c>
      <c r="S8" s="23" t="s">
        <v>41</v>
      </c>
    </row>
    <row r="9" spans="1:19" ht="41.45">
      <c r="A9" s="5">
        <v>7</v>
      </c>
      <c r="B9" s="21" t="s">
        <v>50</v>
      </c>
      <c r="C9" s="21" t="s">
        <v>51</v>
      </c>
      <c r="D9" s="21" t="s">
        <v>27</v>
      </c>
      <c r="E9" s="23" t="s">
        <v>28</v>
      </c>
      <c r="F9" s="16">
        <f>IF(E9&lt;&gt;"",VLOOKUP(E9,Matrix!$B$2:$C$6,2,FALSE),"")</f>
        <v>0.5</v>
      </c>
      <c r="G9" s="23" t="s">
        <v>21</v>
      </c>
      <c r="H9" s="15">
        <f>IF(G9&lt;&gt;"",HLOOKUP(G9,Matrix!$D$8:$H$9,2,FALSE),"")</f>
        <v>0.15</v>
      </c>
      <c r="I9" s="23" t="s">
        <v>19</v>
      </c>
      <c r="J9" s="15">
        <f>IF(I9&lt;&gt;"",HLOOKUP(I9,Matrix!$D$8:$H$9,2,FALSE),"")</f>
        <v>0.55000000000000004</v>
      </c>
      <c r="K9" s="23" t="s">
        <v>29</v>
      </c>
      <c r="L9" s="15">
        <f>IF(K9&lt;&gt;"",HLOOKUP(K9,Matrix!$D$8:$H$9,2,FALSE),"")</f>
        <v>0.05</v>
      </c>
      <c r="M9" s="23" t="s">
        <v>21</v>
      </c>
      <c r="N9" s="15">
        <f>IF(M9&lt;&gt;"",HLOOKUP(M9,Matrix!$D$8:$H$9,2,FALSE),"")</f>
        <v>0.15</v>
      </c>
      <c r="O9" s="7" t="e">
        <f>HLOOKUP(N9,Matrix!$D$8:$H$9,2,FALSE)</f>
        <v>#N/A</v>
      </c>
      <c r="P9" s="7">
        <f t="shared" si="0"/>
        <v>0.27500000000000002</v>
      </c>
      <c r="Q9" s="18" t="str">
        <f t="shared" si="1"/>
        <v/>
      </c>
      <c r="R9" s="25" t="s">
        <v>52</v>
      </c>
      <c r="S9" s="23" t="s">
        <v>36</v>
      </c>
    </row>
    <row r="10" spans="1:19" ht="27.6">
      <c r="A10" s="5">
        <v>8</v>
      </c>
      <c r="B10" s="21" t="s">
        <v>53</v>
      </c>
      <c r="C10" s="21" t="s">
        <v>54</v>
      </c>
      <c r="D10" s="21" t="s">
        <v>34</v>
      </c>
      <c r="E10" s="23" t="s">
        <v>55</v>
      </c>
      <c r="F10" s="16">
        <f>IF(E10&lt;&gt;"",VLOOKUP(E10,Matrix!$B$2:$C$6,2,FALSE),"")</f>
        <v>0.3</v>
      </c>
      <c r="G10" s="23" t="s">
        <v>19</v>
      </c>
      <c r="H10" s="15">
        <f>IF(G10&lt;&gt;"",HLOOKUP(G10,Matrix!$D$8:$H$9,2,FALSE),"")</f>
        <v>0.55000000000000004</v>
      </c>
      <c r="I10" s="23" t="s">
        <v>19</v>
      </c>
      <c r="J10" s="15">
        <f>IF(I10&lt;&gt;"",HLOOKUP(I10,Matrix!$D$8:$H$9,2,FALSE),"")</f>
        <v>0.55000000000000004</v>
      </c>
      <c r="K10" s="23" t="s">
        <v>22</v>
      </c>
      <c r="L10" s="15">
        <f>IF(K10&lt;&gt;"",HLOOKUP(K10,Matrix!$D$8:$H$9,2,FALSE),"")</f>
        <v>0.9</v>
      </c>
      <c r="M10" s="23" t="s">
        <v>19</v>
      </c>
      <c r="N10" s="15">
        <f>IF(M10&lt;&gt;"",HLOOKUP(M10,Matrix!$D$8:$H$9,2,FALSE),"")</f>
        <v>0.55000000000000004</v>
      </c>
      <c r="O10" s="7" t="e">
        <f>HLOOKUP(N10,Matrix!$D$8:$H$9,2,FALSE)</f>
        <v>#N/A</v>
      </c>
      <c r="P10" s="7">
        <f t="shared" si="0"/>
        <v>0.27</v>
      </c>
      <c r="Q10" s="18" t="str">
        <f t="shared" si="1"/>
        <v/>
      </c>
      <c r="R10" s="25" t="s">
        <v>56</v>
      </c>
      <c r="S10" s="23" t="s">
        <v>36</v>
      </c>
    </row>
    <row r="11" spans="1:19" ht="96.6">
      <c r="A11" s="5">
        <v>9</v>
      </c>
      <c r="B11" s="21" t="s">
        <v>57</v>
      </c>
      <c r="C11" s="21" t="s">
        <v>58</v>
      </c>
      <c r="D11" s="21" t="s">
        <v>59</v>
      </c>
      <c r="E11" s="23" t="s">
        <v>55</v>
      </c>
      <c r="F11" s="16">
        <f>IF(E11&lt;&gt;"",VLOOKUP(E11,Matrix!$B$2:$C$6,2,FALSE),"")</f>
        <v>0.3</v>
      </c>
      <c r="G11" s="23" t="s">
        <v>22</v>
      </c>
      <c r="H11" s="15">
        <f>IF(G11&lt;&gt;"",HLOOKUP(G11,Matrix!$D$8:$H$9,2,FALSE),"")</f>
        <v>0.9</v>
      </c>
      <c r="I11" s="23" t="s">
        <v>22</v>
      </c>
      <c r="J11" s="15">
        <f>IF(I11&lt;&gt;"",HLOOKUP(I11,Matrix!$D$8:$H$9,2,FALSE),"")</f>
        <v>0.9</v>
      </c>
      <c r="K11" s="23" t="s">
        <v>21</v>
      </c>
      <c r="L11" s="15">
        <f>IF(K11&lt;&gt;"",HLOOKUP(K11,Matrix!$D$8:$H$9,2,FALSE),"")</f>
        <v>0.15</v>
      </c>
      <c r="M11" s="23" t="s">
        <v>20</v>
      </c>
      <c r="N11" s="15">
        <f>IF(M11&lt;&gt;"",HLOOKUP(M11,Matrix!$D$8:$H$9,2,FALSE),"")</f>
        <v>0.3</v>
      </c>
      <c r="O11" s="7" t="e">
        <f>HLOOKUP(N11,Matrix!$D$8:$H$9,2,FALSE)</f>
        <v>#N/A</v>
      </c>
      <c r="P11" s="7">
        <f t="shared" si="0"/>
        <v>0.27</v>
      </c>
      <c r="Q11" s="18" t="str">
        <f t="shared" si="1"/>
        <v/>
      </c>
      <c r="R11" s="25" t="s">
        <v>60</v>
      </c>
      <c r="S11" s="23" t="s">
        <v>41</v>
      </c>
    </row>
    <row r="12" spans="1:19" ht="27.6">
      <c r="A12" s="5">
        <v>10</v>
      </c>
      <c r="B12" s="21" t="s">
        <v>61</v>
      </c>
      <c r="C12" s="21" t="s">
        <v>62</v>
      </c>
      <c r="D12" s="21" t="s">
        <v>59</v>
      </c>
      <c r="E12" s="23" t="s">
        <v>55</v>
      </c>
      <c r="F12" s="16">
        <f>IF(E12&lt;&gt;"",VLOOKUP(E12,Matrix!$B$2:$C$6,2,FALSE),"")</f>
        <v>0.3</v>
      </c>
      <c r="G12" s="23" t="s">
        <v>19</v>
      </c>
      <c r="H12" s="15">
        <f>IF(G12&lt;&gt;"",HLOOKUP(G12,Matrix!$D$8:$H$9,2,FALSE),"")</f>
        <v>0.55000000000000004</v>
      </c>
      <c r="I12" s="23" t="s">
        <v>22</v>
      </c>
      <c r="J12" s="15">
        <f>IF(I12&lt;&gt;"",HLOOKUP(I12,Matrix!$D$8:$H$9,2,FALSE),"")</f>
        <v>0.9</v>
      </c>
      <c r="K12" s="23" t="s">
        <v>21</v>
      </c>
      <c r="L12" s="15">
        <f>IF(K12&lt;&gt;"",HLOOKUP(K12,Matrix!$D$8:$H$9,2,FALSE),"")</f>
        <v>0.15</v>
      </c>
      <c r="M12" s="23" t="s">
        <v>20</v>
      </c>
      <c r="N12" s="15">
        <f>IF(M12&lt;&gt;"",HLOOKUP(M12,Matrix!$D$8:$H$9,2,FALSE),"")</f>
        <v>0.3</v>
      </c>
      <c r="O12" s="7" t="e">
        <f>HLOOKUP(N12,Matrix!$D$8:$H$9,2,FALSE)</f>
        <v>#N/A</v>
      </c>
      <c r="P12" s="7">
        <f t="shared" si="0"/>
        <v>0.27</v>
      </c>
      <c r="Q12" s="18" t="str">
        <f t="shared" si="1"/>
        <v/>
      </c>
      <c r="R12" s="25" t="s">
        <v>63</v>
      </c>
      <c r="S12" s="23" t="s">
        <v>41</v>
      </c>
    </row>
    <row r="13" spans="1:19" ht="69">
      <c r="A13" s="5">
        <v>11</v>
      </c>
      <c r="B13" s="21" t="s">
        <v>64</v>
      </c>
      <c r="C13" s="21" t="s">
        <v>65</v>
      </c>
      <c r="D13" s="21" t="s">
        <v>66</v>
      </c>
      <c r="E13" s="23" t="s">
        <v>55</v>
      </c>
      <c r="F13" s="16">
        <f>IF(E13&lt;&gt;"",VLOOKUP(E13,Matrix!$B$2:$C$6,2,FALSE),"")</f>
        <v>0.3</v>
      </c>
      <c r="G13" s="23" t="s">
        <v>20</v>
      </c>
      <c r="H13" s="15">
        <f>IF(G13&lt;&gt;"",HLOOKUP(G13,Matrix!$D$8:$H$9,2,FALSE),"")</f>
        <v>0.3</v>
      </c>
      <c r="I13" s="23" t="s">
        <v>19</v>
      </c>
      <c r="J13" s="15">
        <f>IF(I13&lt;&gt;"",HLOOKUP(I13,Matrix!$D$8:$H$9,2,FALSE),"")</f>
        <v>0.55000000000000004</v>
      </c>
      <c r="K13" s="23" t="s">
        <v>21</v>
      </c>
      <c r="L13" s="15">
        <f>IF(K13&lt;&gt;"",HLOOKUP(K13,Matrix!$D$8:$H$9,2,FALSE),"")</f>
        <v>0.15</v>
      </c>
      <c r="M13" s="23" t="s">
        <v>20</v>
      </c>
      <c r="N13" s="15">
        <f>IF(M13&lt;&gt;"",HLOOKUP(M13,Matrix!$D$8:$H$9,2,FALSE),"")</f>
        <v>0.3</v>
      </c>
      <c r="O13" s="7" t="e">
        <f>HLOOKUP(N13,Matrix!$D$8:$H$9,2,FALSE)</f>
        <v>#N/A</v>
      </c>
      <c r="P13" s="7">
        <f t="shared" si="0"/>
        <v>0.16500000000000001</v>
      </c>
      <c r="Q13" s="18" t="str">
        <f t="shared" si="1"/>
        <v/>
      </c>
      <c r="R13" s="25" t="s">
        <v>67</v>
      </c>
      <c r="S13" s="23" t="s">
        <v>41</v>
      </c>
    </row>
    <row r="14" spans="1:19" ht="41.45">
      <c r="A14" s="5">
        <v>12</v>
      </c>
      <c r="B14" s="21" t="s">
        <v>68</v>
      </c>
      <c r="C14" s="21" t="s">
        <v>69</v>
      </c>
      <c r="D14" s="21" t="s">
        <v>70</v>
      </c>
      <c r="E14" s="23" t="s">
        <v>55</v>
      </c>
      <c r="F14" s="16">
        <f>IF(E14&lt;&gt;"",VLOOKUP(E14,Matrix!$B$2:$C$6,2,FALSE),"")</f>
        <v>0.3</v>
      </c>
      <c r="G14" s="23" t="s">
        <v>20</v>
      </c>
      <c r="H14" s="15">
        <f>IF(G14&lt;&gt;"",HLOOKUP(G14,Matrix!$D$8:$H$9,2,FALSE),"")</f>
        <v>0.3</v>
      </c>
      <c r="I14" s="23" t="s">
        <v>19</v>
      </c>
      <c r="J14" s="15">
        <f>IF(I14&lt;&gt;"",HLOOKUP(I14,Matrix!$D$8:$H$9,2,FALSE),"")</f>
        <v>0.55000000000000004</v>
      </c>
      <c r="K14" s="23" t="s">
        <v>20</v>
      </c>
      <c r="L14" s="15">
        <f>IF(K14&lt;&gt;"",HLOOKUP(K14,Matrix!$D$8:$H$9,2,FALSE),"")</f>
        <v>0.3</v>
      </c>
      <c r="M14" s="23" t="s">
        <v>21</v>
      </c>
      <c r="N14" s="15">
        <f>IF(M14&lt;&gt;"",HLOOKUP(M14,Matrix!$D$8:$H$9,2,FALSE),"")</f>
        <v>0.15</v>
      </c>
      <c r="O14" s="7" t="e">
        <f>HLOOKUP(N14,Matrix!$D$8:$H$9,2,FALSE)</f>
        <v>#N/A</v>
      </c>
      <c r="P14" s="7">
        <f t="shared" si="0"/>
        <v>0.16500000000000001</v>
      </c>
      <c r="Q14" s="18" t="str">
        <f t="shared" si="1"/>
        <v/>
      </c>
      <c r="R14" s="25" t="s">
        <v>71</v>
      </c>
      <c r="S14" s="23" t="s">
        <v>41</v>
      </c>
    </row>
    <row r="15" spans="1:19" ht="27.6">
      <c r="A15" s="5">
        <v>13</v>
      </c>
      <c r="B15" s="21" t="s">
        <v>72</v>
      </c>
      <c r="C15" s="21" t="s">
        <v>73</v>
      </c>
      <c r="D15" s="21" t="s">
        <v>66</v>
      </c>
      <c r="E15" s="23" t="s">
        <v>55</v>
      </c>
      <c r="F15" s="16">
        <f>IF(E15&lt;&gt;"",VLOOKUP(E15,Matrix!$B$2:$C$6,2,FALSE),"")</f>
        <v>0.3</v>
      </c>
      <c r="G15" s="23" t="s">
        <v>20</v>
      </c>
      <c r="H15" s="15">
        <f>IF(G15&lt;&gt;"",HLOOKUP(G15,Matrix!$D$8:$H$9,2,FALSE),"")</f>
        <v>0.3</v>
      </c>
      <c r="I15" s="23" t="s">
        <v>19</v>
      </c>
      <c r="J15" s="15">
        <f>IF(I15&lt;&gt;"",HLOOKUP(I15,Matrix!$D$8:$H$9,2,FALSE),"")</f>
        <v>0.55000000000000004</v>
      </c>
      <c r="K15" s="23" t="s">
        <v>21</v>
      </c>
      <c r="L15" s="15">
        <f>IF(K15&lt;&gt;"",HLOOKUP(K15,Matrix!$D$8:$H$9,2,FALSE),"")</f>
        <v>0.15</v>
      </c>
      <c r="M15" s="23" t="s">
        <v>21</v>
      </c>
      <c r="N15" s="15">
        <f>IF(M15&lt;&gt;"",HLOOKUP(M15,Matrix!$D$8:$H$9,2,FALSE),"")</f>
        <v>0.15</v>
      </c>
      <c r="O15" s="7" t="e">
        <f>HLOOKUP(N15,Matrix!$D$8:$H$9,2,FALSE)</f>
        <v>#N/A</v>
      </c>
      <c r="P15" s="7">
        <f t="shared" si="0"/>
        <v>0.16500000000000001</v>
      </c>
      <c r="Q15" s="18" t="str">
        <f t="shared" si="1"/>
        <v/>
      </c>
      <c r="R15" s="21" t="s">
        <v>74</v>
      </c>
      <c r="S15" s="23" t="s">
        <v>36</v>
      </c>
    </row>
    <row r="16" spans="1:19" ht="41.45">
      <c r="A16" s="5">
        <v>14</v>
      </c>
      <c r="B16" s="21" t="s">
        <v>75</v>
      </c>
      <c r="C16" s="21" t="s">
        <v>76</v>
      </c>
      <c r="D16" s="21" t="s">
        <v>48</v>
      </c>
      <c r="E16" s="23" t="s">
        <v>55</v>
      </c>
      <c r="F16" s="16">
        <f>IF(E16&lt;&gt;"",VLOOKUP(E16,Matrix!$B$2:$C$6,2,FALSE),"")</f>
        <v>0.3</v>
      </c>
      <c r="G16" s="23" t="s">
        <v>19</v>
      </c>
      <c r="H16" s="15">
        <f>IF(G16&lt;&gt;"",HLOOKUP(G16,Matrix!$D$8:$H$9,2,FALSE),"")</f>
        <v>0.55000000000000004</v>
      </c>
      <c r="I16" s="23" t="s">
        <v>20</v>
      </c>
      <c r="J16" s="15">
        <f>IF(I16&lt;&gt;"",HLOOKUP(I16,Matrix!$D$8:$H$9,2,FALSE),"")</f>
        <v>0.3</v>
      </c>
      <c r="K16" s="23" t="s">
        <v>21</v>
      </c>
      <c r="L16" s="15">
        <f>IF(K16&lt;&gt;"",HLOOKUP(K16,Matrix!$D$8:$H$9,2,FALSE),"")</f>
        <v>0.15</v>
      </c>
      <c r="M16" s="23" t="s">
        <v>20</v>
      </c>
      <c r="N16" s="15">
        <f>IF(M16&lt;&gt;"",HLOOKUP(M16,Matrix!$D$8:$H$9,2,FALSE),"")</f>
        <v>0.3</v>
      </c>
      <c r="O16" s="7" t="e">
        <f>HLOOKUP(N16,Matrix!$D$8:$H$9,2,FALSE)</f>
        <v>#N/A</v>
      </c>
      <c r="P16" s="7">
        <f t="shared" ref="P16" si="2">IF(F16&lt;&gt;"",F16*MAX(H16,J16,L16,N16),"")</f>
        <v>0.16500000000000001</v>
      </c>
      <c r="Q16" s="18" t="str">
        <f t="shared" ref="Q16" si="3">IF(P16&gt;=$Q$1,1,"")</f>
        <v/>
      </c>
      <c r="R16" s="21" t="s">
        <v>77</v>
      </c>
      <c r="S16" s="23" t="s">
        <v>41</v>
      </c>
    </row>
    <row r="17" spans="1:19" ht="55.15">
      <c r="A17" s="6">
        <v>15</v>
      </c>
      <c r="B17" s="21" t="s">
        <v>78</v>
      </c>
      <c r="C17" s="21" t="s">
        <v>79</v>
      </c>
      <c r="D17" s="21" t="s">
        <v>80</v>
      </c>
      <c r="E17" s="23" t="s">
        <v>28</v>
      </c>
      <c r="F17" s="16">
        <f>IF(E17&lt;&gt;"",VLOOKUP(E17,Matrix!$B$2:$C$6,2,FALSE),"")</f>
        <v>0.5</v>
      </c>
      <c r="G17" s="23" t="s">
        <v>21</v>
      </c>
      <c r="H17" s="15">
        <f>IF(G17&lt;&gt;"",HLOOKUP(G17,Matrix!$D$8:$H$9,2,FALSE),"")</f>
        <v>0.15</v>
      </c>
      <c r="I17" s="23" t="s">
        <v>20</v>
      </c>
      <c r="J17" s="15">
        <f>IF(I17&lt;&gt;"",HLOOKUP(I17,Matrix!$D$8:$H$9,2,FALSE),"")</f>
        <v>0.3</v>
      </c>
      <c r="K17" s="23" t="s">
        <v>21</v>
      </c>
      <c r="L17" s="15">
        <f>IF(K17&lt;&gt;"",HLOOKUP(K17,Matrix!$D$8:$H$9,2,FALSE),"")</f>
        <v>0.15</v>
      </c>
      <c r="M17" s="23" t="s">
        <v>20</v>
      </c>
      <c r="N17" s="15">
        <f>IF(M17&lt;&gt;"",HLOOKUP(M17,Matrix!$D$8:$H$9,2,FALSE),"")</f>
        <v>0.3</v>
      </c>
      <c r="O17" s="7" t="e">
        <f>HLOOKUP(N17,Matrix!$D$8:$H$9,2,FALSE)</f>
        <v>#N/A</v>
      </c>
      <c r="P17" s="7">
        <f t="shared" si="0"/>
        <v>0.15</v>
      </c>
      <c r="Q17" s="18" t="str">
        <f t="shared" si="1"/>
        <v/>
      </c>
      <c r="R17" s="21" t="s">
        <v>81</v>
      </c>
      <c r="S17" s="23" t="s">
        <v>36</v>
      </c>
    </row>
    <row r="18" spans="1:19" ht="41.45">
      <c r="A18" s="6">
        <v>16</v>
      </c>
      <c r="B18" s="21" t="s">
        <v>82</v>
      </c>
      <c r="C18" s="21" t="s">
        <v>83</v>
      </c>
      <c r="D18" s="21" t="s">
        <v>84</v>
      </c>
      <c r="E18" s="23" t="s">
        <v>28</v>
      </c>
      <c r="F18" s="16">
        <f>IF(E18&lt;&gt;"",VLOOKUP(E18,Matrix!$B$2:$C$6,2,FALSE),"")</f>
        <v>0.5</v>
      </c>
      <c r="G18" s="23" t="s">
        <v>20</v>
      </c>
      <c r="H18" s="15">
        <f>IF(G18&lt;&gt;"",HLOOKUP(G18,Matrix!$D$8:$H$9,2,FALSE),"")</f>
        <v>0.3</v>
      </c>
      <c r="I18" s="23" t="s">
        <v>20</v>
      </c>
      <c r="J18" s="15">
        <f>IF(I18&lt;&gt;"",HLOOKUP(I18,Matrix!$D$8:$H$9,2,FALSE),"")</f>
        <v>0.3</v>
      </c>
      <c r="K18" s="23" t="s">
        <v>21</v>
      </c>
      <c r="L18" s="15">
        <f>IF(K18&lt;&gt;"",HLOOKUP(K18,Matrix!$D$8:$H$9,2,FALSE),"")</f>
        <v>0.15</v>
      </c>
      <c r="M18" s="23" t="s">
        <v>20</v>
      </c>
      <c r="N18" s="15">
        <f>IF(M18&lt;&gt;"",HLOOKUP(M18,Matrix!$D$8:$H$9,2,FALSE),"")</f>
        <v>0.3</v>
      </c>
      <c r="O18" s="7" t="e">
        <f>HLOOKUP(N18,Matrix!$D$8:$H$9,2,FALSE)</f>
        <v>#N/A</v>
      </c>
      <c r="P18" s="7">
        <f t="shared" si="0"/>
        <v>0.15</v>
      </c>
      <c r="Q18" s="18" t="str">
        <f t="shared" si="1"/>
        <v/>
      </c>
      <c r="R18" s="25" t="s">
        <v>85</v>
      </c>
      <c r="S18" s="23" t="s">
        <v>41</v>
      </c>
    </row>
    <row r="19" spans="1:19">
      <c r="A19" s="6">
        <v>17</v>
      </c>
      <c r="B19" s="21"/>
      <c r="C19" s="21"/>
      <c r="D19" s="21"/>
      <c r="E19" s="23"/>
      <c r="F19" s="16" t="str">
        <f>IF(E19&lt;&gt;"",VLOOKUP(E19,Matrix!$B$2:$C$6,2,FALSE),"")</f>
        <v/>
      </c>
      <c r="G19" s="23"/>
      <c r="H19" s="15" t="str">
        <f>IF(G19&lt;&gt;"",HLOOKUP(G19,Matrix!$D$8:$H$9,2,FALSE),"")</f>
        <v/>
      </c>
      <c r="I19" s="23"/>
      <c r="J19" s="15" t="str">
        <f>IF(I19&lt;&gt;"",HLOOKUP(I19,Matrix!$D$8:$H$9,2,FALSE),"")</f>
        <v/>
      </c>
      <c r="K19" s="23"/>
      <c r="L19" s="15" t="str">
        <f>IF(K19&lt;&gt;"",HLOOKUP(K19,Matrix!$D$8:$H$9,2,FALSE),"")</f>
        <v/>
      </c>
      <c r="M19" s="23"/>
      <c r="N19" s="15" t="str">
        <f>IF(M19&lt;&gt;"",HLOOKUP(M19,Matrix!$D$8:$H$9,2,FALSE),"")</f>
        <v/>
      </c>
      <c r="O19" s="7" t="e">
        <f>HLOOKUP(N19,Matrix!$D$8:$H$9,2,FALSE)</f>
        <v>#N/A</v>
      </c>
      <c r="P19" s="7" t="str">
        <f t="shared" si="0"/>
        <v/>
      </c>
      <c r="Q19" s="18">
        <f t="shared" si="1"/>
        <v>1</v>
      </c>
      <c r="R19" s="25"/>
      <c r="S19" s="23"/>
    </row>
    <row r="20" spans="1:19">
      <c r="A20" s="5">
        <v>18</v>
      </c>
      <c r="B20" s="21"/>
      <c r="C20" s="21"/>
      <c r="D20" s="21"/>
      <c r="E20" s="23"/>
      <c r="F20" s="16" t="str">
        <f>IF(E20&lt;&gt;"",VLOOKUP(E20,Matrix!$B$2:$C$6,2,FALSE),"")</f>
        <v/>
      </c>
      <c r="G20" s="23"/>
      <c r="H20" s="15" t="str">
        <f>IF(G20&lt;&gt;"",HLOOKUP(G20,Matrix!$D$8:$H$9,2,FALSE),"")</f>
        <v/>
      </c>
      <c r="I20" s="23"/>
      <c r="J20" s="15" t="str">
        <f>IF(I20&lt;&gt;"",HLOOKUP(I20,Matrix!$D$8:$H$9,2,FALSE),"")</f>
        <v/>
      </c>
      <c r="K20" s="23"/>
      <c r="L20" s="15" t="str">
        <f>IF(K20&lt;&gt;"",HLOOKUP(K20,Matrix!$D$8:$H$9,2,FALSE),"")</f>
        <v/>
      </c>
      <c r="M20" s="23"/>
      <c r="N20" s="15" t="str">
        <f>IF(M20&lt;&gt;"",HLOOKUP(M20,Matrix!$D$8:$H$9,2,FALSE),"")</f>
        <v/>
      </c>
      <c r="O20" s="7" t="e">
        <f>HLOOKUP(N20,Matrix!$D$8:$H$9,2,FALSE)</f>
        <v>#N/A</v>
      </c>
      <c r="P20" s="7" t="str">
        <f t="shared" si="0"/>
        <v/>
      </c>
      <c r="Q20" s="18">
        <f t="shared" si="1"/>
        <v>1</v>
      </c>
      <c r="R20" s="21"/>
      <c r="S20" s="23"/>
    </row>
    <row r="21" spans="1:19">
      <c r="A21" s="5">
        <v>19</v>
      </c>
      <c r="B21" s="21"/>
      <c r="C21" s="21"/>
      <c r="D21" s="21"/>
      <c r="E21" s="23"/>
      <c r="F21" s="16" t="str">
        <f>IF(E21&lt;&gt;"",VLOOKUP(E21,Matrix!$B$2:$C$6,2,FALSE),"")</f>
        <v/>
      </c>
      <c r="G21" s="23"/>
      <c r="H21" s="15" t="str">
        <f>IF(G21&lt;&gt;"",HLOOKUP(G21,Matrix!$D$8:$H$9,2,FALSE),"")</f>
        <v/>
      </c>
      <c r="I21" s="23"/>
      <c r="J21" s="15" t="str">
        <f>IF(I21&lt;&gt;"",HLOOKUP(I21,Matrix!$D$8:$H$9,2,FALSE),"")</f>
        <v/>
      </c>
      <c r="K21" s="23"/>
      <c r="L21" s="15" t="str">
        <f>IF(K21&lt;&gt;"",HLOOKUP(K21,Matrix!$D$8:$H$9,2,FALSE),"")</f>
        <v/>
      </c>
      <c r="M21" s="23"/>
      <c r="N21" s="15" t="str">
        <f>IF(M21&lt;&gt;"",HLOOKUP(M21,Matrix!$D$8:$H$9,2,FALSE),"")</f>
        <v/>
      </c>
      <c r="O21" s="7" t="e">
        <f>HLOOKUP(N21,Matrix!$D$8:$H$9,2,FALSE)</f>
        <v>#N/A</v>
      </c>
      <c r="P21" s="7" t="str">
        <f t="shared" si="0"/>
        <v/>
      </c>
      <c r="Q21" s="18">
        <f t="shared" si="1"/>
        <v>1</v>
      </c>
      <c r="R21" s="25"/>
      <c r="S21" s="23"/>
    </row>
    <row r="22" spans="1:19">
      <c r="A22" s="5">
        <v>20</v>
      </c>
      <c r="B22" s="21"/>
      <c r="C22" s="21"/>
      <c r="D22" s="21"/>
      <c r="E22" s="23"/>
      <c r="F22" s="16" t="str">
        <f>IF(E22&lt;&gt;"",VLOOKUP(E22,Matrix!$B$2:$C$6,2,FALSE),"")</f>
        <v/>
      </c>
      <c r="G22" s="23"/>
      <c r="H22" s="15" t="str">
        <f>IF(G22&lt;&gt;"",HLOOKUP(G22,Matrix!$D$8:$H$9,2,FALSE),"")</f>
        <v/>
      </c>
      <c r="I22" s="23"/>
      <c r="J22" s="15" t="str">
        <f>IF(I22&lt;&gt;"",HLOOKUP(I22,Matrix!$D$8:$H$9,2,FALSE),"")</f>
        <v/>
      </c>
      <c r="K22" s="23"/>
      <c r="L22" s="15" t="str">
        <f>IF(K22&lt;&gt;"",HLOOKUP(K22,Matrix!$D$8:$H$9,2,FALSE),"")</f>
        <v/>
      </c>
      <c r="M22" s="23"/>
      <c r="N22" s="15" t="str">
        <f>IF(M22&lt;&gt;"",HLOOKUP(M22,Matrix!$D$8:$H$9,2,FALSE),"")</f>
        <v/>
      </c>
      <c r="O22" s="7" t="e">
        <f>HLOOKUP(N22,Matrix!$D$8:$H$9,2,FALSE)</f>
        <v>#N/A</v>
      </c>
      <c r="P22" s="7" t="str">
        <f t="shared" si="0"/>
        <v/>
      </c>
      <c r="Q22" s="18">
        <f t="shared" si="1"/>
        <v>1</v>
      </c>
      <c r="R22" s="25"/>
      <c r="S22" s="23"/>
    </row>
    <row r="23" spans="1:19">
      <c r="A23" s="5">
        <v>21</v>
      </c>
      <c r="B23" s="21"/>
      <c r="C23" s="21"/>
      <c r="D23" s="21"/>
      <c r="E23" s="23"/>
      <c r="F23" s="16" t="str">
        <f>IF(E23&lt;&gt;"",VLOOKUP(E23,Matrix!$B$2:$C$6,2,FALSE),"")</f>
        <v/>
      </c>
      <c r="G23" s="23"/>
      <c r="H23" s="15" t="str">
        <f>IF(G23&lt;&gt;"",HLOOKUP(G23,Matrix!$D$8:$H$9,2,FALSE),"")</f>
        <v/>
      </c>
      <c r="I23" s="23"/>
      <c r="J23" s="15" t="str">
        <f>IF(I23&lt;&gt;"",HLOOKUP(I23,Matrix!$D$8:$H$9,2,FALSE),"")</f>
        <v/>
      </c>
      <c r="K23" s="23"/>
      <c r="L23" s="15" t="str">
        <f>IF(K23&lt;&gt;"",HLOOKUP(K23,Matrix!$D$8:$H$9,2,FALSE),"")</f>
        <v/>
      </c>
      <c r="M23" s="23"/>
      <c r="N23" s="15" t="str">
        <f>IF(M23&lt;&gt;"",HLOOKUP(M23,Matrix!$D$8:$H$9,2,FALSE),"")</f>
        <v/>
      </c>
      <c r="O23" s="7" t="e">
        <f>HLOOKUP(N23,Matrix!$D$8:$H$9,2,FALSE)</f>
        <v>#N/A</v>
      </c>
      <c r="P23" s="7" t="str">
        <f t="shared" si="0"/>
        <v/>
      </c>
      <c r="Q23" s="18">
        <f t="shared" si="1"/>
        <v>1</v>
      </c>
      <c r="R23" s="25"/>
      <c r="S23" s="23"/>
    </row>
    <row r="24" spans="1:19">
      <c r="A24" s="5">
        <v>22</v>
      </c>
      <c r="B24" s="21"/>
      <c r="C24" s="21"/>
      <c r="D24" s="21"/>
      <c r="E24" s="23"/>
      <c r="F24" s="16" t="str">
        <f>IF(E24&lt;&gt;"",VLOOKUP(E24,Matrix!$B$2:$C$6,2,FALSE),"")</f>
        <v/>
      </c>
      <c r="G24" s="23"/>
      <c r="H24" s="15" t="str">
        <f>IF(G24&lt;&gt;"",HLOOKUP(G24,Matrix!$D$8:$H$9,2,FALSE),"")</f>
        <v/>
      </c>
      <c r="I24" s="23"/>
      <c r="J24" s="15" t="str">
        <f>IF(I24&lt;&gt;"",HLOOKUP(I24,Matrix!$D$8:$H$9,2,FALSE),"")</f>
        <v/>
      </c>
      <c r="K24" s="23"/>
      <c r="L24" s="15" t="str">
        <f>IF(K24&lt;&gt;"",HLOOKUP(K24,Matrix!$D$8:$H$9,2,FALSE),"")</f>
        <v/>
      </c>
      <c r="M24" s="23"/>
      <c r="N24" s="15" t="str">
        <f>IF(M24&lt;&gt;"",HLOOKUP(M24,Matrix!$D$8:$H$9,2,FALSE),"")</f>
        <v/>
      </c>
      <c r="O24" s="7" t="e">
        <f>HLOOKUP(N24,Matrix!$D$8:$H$9,2,FALSE)</f>
        <v>#N/A</v>
      </c>
      <c r="P24" s="7" t="str">
        <f t="shared" si="0"/>
        <v/>
      </c>
      <c r="Q24" s="18">
        <f t="shared" si="1"/>
        <v>1</v>
      </c>
      <c r="R24" s="25"/>
      <c r="S24" s="23"/>
    </row>
    <row r="25" spans="1:19">
      <c r="A25" s="5">
        <v>23</v>
      </c>
      <c r="B25" s="21"/>
      <c r="C25" s="21"/>
      <c r="D25" s="21"/>
      <c r="E25" s="23"/>
      <c r="F25" s="16" t="str">
        <f>IF(E25&lt;&gt;"",VLOOKUP(E25,Matrix!$B$2:$C$6,2,FALSE),"")</f>
        <v/>
      </c>
      <c r="G25" s="23"/>
      <c r="H25" s="15" t="str">
        <f>IF(G25&lt;&gt;"",HLOOKUP(G25,Matrix!$D$8:$H$9,2,FALSE),"")</f>
        <v/>
      </c>
      <c r="I25" s="23"/>
      <c r="J25" s="15" t="str">
        <f>IF(I25&lt;&gt;"",HLOOKUP(I25,Matrix!$D$8:$H$9,2,FALSE),"")</f>
        <v/>
      </c>
      <c r="K25" s="23"/>
      <c r="L25" s="15" t="str">
        <f>IF(K25&lt;&gt;"",HLOOKUP(K25,Matrix!$D$8:$H$9,2,FALSE),"")</f>
        <v/>
      </c>
      <c r="M25" s="23"/>
      <c r="N25" s="15" t="str">
        <f>IF(M25&lt;&gt;"",HLOOKUP(M25,Matrix!$D$8:$H$9,2,FALSE),"")</f>
        <v/>
      </c>
      <c r="O25" s="7" t="e">
        <f>HLOOKUP(N25,Matrix!$D$8:$H$9,2,FALSE)</f>
        <v>#N/A</v>
      </c>
      <c r="P25" s="7" t="str">
        <f t="shared" si="0"/>
        <v/>
      </c>
      <c r="Q25" s="18">
        <f t="shared" ref="Q25" si="4">IF(P25&gt;=$Q$1,1,"")</f>
        <v>1</v>
      </c>
      <c r="R25" s="25"/>
      <c r="S25" s="23"/>
    </row>
    <row r="26" spans="1:19">
      <c r="A26" s="5">
        <v>24</v>
      </c>
      <c r="B26" s="21"/>
      <c r="C26" s="21"/>
      <c r="D26" s="21"/>
      <c r="E26" s="23"/>
      <c r="F26" s="16" t="str">
        <f>IF(E26&lt;&gt;"",VLOOKUP(E26,Matrix!$B$2:$C$6,2,FALSE),"")</f>
        <v/>
      </c>
      <c r="G26" s="23"/>
      <c r="H26" s="15" t="str">
        <f>IF(G26&lt;&gt;"",HLOOKUP(G26,Matrix!$D$8:$H$9,2,FALSE),"")</f>
        <v/>
      </c>
      <c r="I26" s="23"/>
      <c r="J26" s="15" t="str">
        <f>IF(I26&lt;&gt;"",HLOOKUP(I26,Matrix!$D$8:$H$9,2,FALSE),"")</f>
        <v/>
      </c>
      <c r="K26" s="23"/>
      <c r="L26" s="15" t="str">
        <f>IF(K26&lt;&gt;"",HLOOKUP(K26,Matrix!$D$8:$H$9,2,FALSE),"")</f>
        <v/>
      </c>
      <c r="M26" s="23"/>
      <c r="N26" s="15" t="str">
        <f>IF(M26&lt;&gt;"",HLOOKUP(M26,Matrix!$D$8:$H$9,2,FALSE),"")</f>
        <v/>
      </c>
      <c r="O26" s="7" t="e">
        <f>HLOOKUP(N26,Matrix!$D$8:$H$9,2,FALSE)</f>
        <v>#N/A</v>
      </c>
      <c r="P26" s="7" t="str">
        <f t="shared" si="0"/>
        <v/>
      </c>
      <c r="Q26" s="18">
        <f t="shared" ref="Q26" si="5">IF(P26&gt;=$Q$1,1,"")</f>
        <v>1</v>
      </c>
      <c r="R26" s="25"/>
      <c r="S26" s="23"/>
    </row>
    <row r="27" spans="1:19">
      <c r="A27" s="5">
        <v>25</v>
      </c>
      <c r="B27" s="21"/>
      <c r="C27" s="21"/>
      <c r="D27" s="21"/>
      <c r="E27" s="23"/>
      <c r="F27" s="16" t="str">
        <f>IF(E27&lt;&gt;"",VLOOKUP(E27,Matrix!$B$2:$C$6,2,FALSE),"")</f>
        <v/>
      </c>
      <c r="G27" s="23"/>
      <c r="H27" s="15" t="str">
        <f>IF(G27&lt;&gt;"",HLOOKUP(G27,Matrix!$D$8:$H$9,2,FALSE),"")</f>
        <v/>
      </c>
      <c r="I27" s="23"/>
      <c r="J27" s="15" t="str">
        <f>IF(I27&lt;&gt;"",HLOOKUP(I27,Matrix!$D$8:$H$9,2,FALSE),"")</f>
        <v/>
      </c>
      <c r="K27" s="23"/>
      <c r="L27" s="15" t="str">
        <f>IF(K27&lt;&gt;"",HLOOKUP(K27,Matrix!$D$8:$H$9,2,FALSE),"")</f>
        <v/>
      </c>
      <c r="M27" s="23"/>
      <c r="N27" s="15" t="str">
        <f>IF(M27&lt;&gt;"",HLOOKUP(M27,Matrix!$D$8:$H$9,2,FALSE),"")</f>
        <v/>
      </c>
      <c r="O27" s="7" t="e">
        <f>HLOOKUP(N27,Matrix!$D$8:$H$9,2,FALSE)</f>
        <v>#N/A</v>
      </c>
      <c r="P27" s="7" t="str">
        <f t="shared" ref="P27:P56" si="6">IF(F27&lt;&gt;"",F27*MAX(H27,J27,L27,N27),"")</f>
        <v/>
      </c>
      <c r="Q27" s="18">
        <f t="shared" ref="Q27:Q56" si="7">IF(P27&gt;=$Q$1,1,"")</f>
        <v>1</v>
      </c>
      <c r="R27" s="25"/>
      <c r="S27" s="23"/>
    </row>
    <row r="28" spans="1:19">
      <c r="A28" s="5">
        <v>26</v>
      </c>
      <c r="B28" s="21"/>
      <c r="C28" s="21"/>
      <c r="D28" s="21"/>
      <c r="E28" s="23"/>
      <c r="F28" s="16" t="str">
        <f>IF(E28&lt;&gt;"",VLOOKUP(E28,Matrix!$B$2:$C$6,2,FALSE),"")</f>
        <v/>
      </c>
      <c r="G28" s="23"/>
      <c r="H28" s="15" t="str">
        <f>IF(G28&lt;&gt;"",HLOOKUP(G28,Matrix!$D$8:$H$9,2,FALSE),"")</f>
        <v/>
      </c>
      <c r="I28" s="23"/>
      <c r="J28" s="15" t="str">
        <f>IF(I28&lt;&gt;"",HLOOKUP(I28,Matrix!$D$8:$H$9,2,FALSE),"")</f>
        <v/>
      </c>
      <c r="K28" s="23"/>
      <c r="L28" s="15" t="str">
        <f>IF(K28&lt;&gt;"",HLOOKUP(K28,Matrix!$D$8:$H$9,2,FALSE),"")</f>
        <v/>
      </c>
      <c r="M28" s="23"/>
      <c r="N28" s="15" t="str">
        <f>IF(M28&lt;&gt;"",HLOOKUP(M28,Matrix!$D$8:$H$9,2,FALSE),"")</f>
        <v/>
      </c>
      <c r="O28" s="7" t="e">
        <f>HLOOKUP(N28,Matrix!$D$8:$H$9,2,FALSE)</f>
        <v>#N/A</v>
      </c>
      <c r="P28" s="7" t="str">
        <f t="shared" si="6"/>
        <v/>
      </c>
      <c r="Q28" s="18">
        <f t="shared" si="7"/>
        <v>1</v>
      </c>
      <c r="R28" s="25"/>
      <c r="S28" s="23"/>
    </row>
    <row r="29" spans="1:19">
      <c r="A29" s="5">
        <v>27</v>
      </c>
      <c r="B29" s="21"/>
      <c r="C29" s="21"/>
      <c r="D29" s="21"/>
      <c r="E29" s="23"/>
      <c r="F29" s="16" t="str">
        <f>IF(E29&lt;&gt;"",VLOOKUP(E29,Matrix!$B$2:$C$6,2,FALSE),"")</f>
        <v/>
      </c>
      <c r="G29" s="23"/>
      <c r="H29" s="15" t="str">
        <f>IF(G29&lt;&gt;"",HLOOKUP(G29,Matrix!$D$8:$H$9,2,FALSE),"")</f>
        <v/>
      </c>
      <c r="I29" s="23"/>
      <c r="J29" s="15" t="str">
        <f>IF(I29&lt;&gt;"",HLOOKUP(I29,Matrix!$D$8:$H$9,2,FALSE),"")</f>
        <v/>
      </c>
      <c r="K29" s="23"/>
      <c r="L29" s="15" t="str">
        <f>IF(K29&lt;&gt;"",HLOOKUP(K29,Matrix!$D$8:$H$9,2,FALSE),"")</f>
        <v/>
      </c>
      <c r="M29" s="23"/>
      <c r="N29" s="15" t="str">
        <f>IF(M29&lt;&gt;"",HLOOKUP(M29,Matrix!$D$8:$H$9,2,FALSE),"")</f>
        <v/>
      </c>
      <c r="O29" s="7" t="e">
        <f>HLOOKUP(N29,Matrix!$D$8:$H$9,2,FALSE)</f>
        <v>#N/A</v>
      </c>
      <c r="P29" s="7" t="str">
        <f t="shared" si="6"/>
        <v/>
      </c>
      <c r="Q29" s="18">
        <f t="shared" si="7"/>
        <v>1</v>
      </c>
      <c r="R29" s="25"/>
      <c r="S29" s="23"/>
    </row>
    <row r="30" spans="1:19">
      <c r="A30" s="5">
        <v>28</v>
      </c>
      <c r="B30" s="21"/>
      <c r="C30" s="21"/>
      <c r="D30" s="21"/>
      <c r="E30" s="23"/>
      <c r="F30" s="16" t="str">
        <f>IF(E30&lt;&gt;"",VLOOKUP(E30,Matrix!$B$2:$C$6,2,FALSE),"")</f>
        <v/>
      </c>
      <c r="G30" s="23"/>
      <c r="H30" s="15" t="str">
        <f>IF(G30&lt;&gt;"",HLOOKUP(G30,Matrix!$D$8:$H$9,2,FALSE),"")</f>
        <v/>
      </c>
      <c r="I30" s="23"/>
      <c r="J30" s="15" t="str">
        <f>IF(I30&lt;&gt;"",HLOOKUP(I30,Matrix!$D$8:$H$9,2,FALSE),"")</f>
        <v/>
      </c>
      <c r="K30" s="23"/>
      <c r="L30" s="15" t="str">
        <f>IF(K30&lt;&gt;"",HLOOKUP(K30,Matrix!$D$8:$H$9,2,FALSE),"")</f>
        <v/>
      </c>
      <c r="M30" s="23"/>
      <c r="N30" s="15" t="str">
        <f>IF(M30&lt;&gt;"",HLOOKUP(M30,Matrix!$D$8:$H$9,2,FALSE),"")</f>
        <v/>
      </c>
      <c r="O30" s="7" t="e">
        <f>HLOOKUP(N30,Matrix!$D$8:$H$9,2,FALSE)</f>
        <v>#N/A</v>
      </c>
      <c r="P30" s="7" t="str">
        <f t="shared" si="6"/>
        <v/>
      </c>
      <c r="Q30" s="18">
        <f t="shared" si="7"/>
        <v>1</v>
      </c>
      <c r="R30" s="25"/>
      <c r="S30" s="23"/>
    </row>
    <row r="31" spans="1:19">
      <c r="A31" s="5">
        <v>29</v>
      </c>
      <c r="B31" s="21"/>
      <c r="C31" s="21"/>
      <c r="D31" s="21"/>
      <c r="E31" s="23"/>
      <c r="F31" s="16" t="str">
        <f>IF(E31&lt;&gt;"",VLOOKUP(E31,Matrix!$B$2:$C$6,2,FALSE),"")</f>
        <v/>
      </c>
      <c r="G31" s="23"/>
      <c r="H31" s="15" t="str">
        <f>IF(G31&lt;&gt;"",HLOOKUP(G31,Matrix!$D$8:$H$9,2,FALSE),"")</f>
        <v/>
      </c>
      <c r="I31" s="23"/>
      <c r="J31" s="15" t="str">
        <f>IF(I31&lt;&gt;"",HLOOKUP(I31,Matrix!$D$8:$H$9,2,FALSE),"")</f>
        <v/>
      </c>
      <c r="K31" s="23"/>
      <c r="L31" s="15" t="str">
        <f>IF(K31&lt;&gt;"",HLOOKUP(K31,Matrix!$D$8:$H$9,2,FALSE),"")</f>
        <v/>
      </c>
      <c r="M31" s="23"/>
      <c r="N31" s="15" t="str">
        <f>IF(M31&lt;&gt;"",HLOOKUP(M31,Matrix!$D$8:$H$9,2,FALSE),"")</f>
        <v/>
      </c>
      <c r="O31" s="7" t="e">
        <f>HLOOKUP(N31,Matrix!$D$8:$H$9,2,FALSE)</f>
        <v>#N/A</v>
      </c>
      <c r="P31" s="7" t="str">
        <f t="shared" si="6"/>
        <v/>
      </c>
      <c r="Q31" s="18">
        <f t="shared" si="7"/>
        <v>1</v>
      </c>
      <c r="R31" s="25"/>
      <c r="S31" s="23"/>
    </row>
    <row r="32" spans="1:19">
      <c r="A32" s="5">
        <v>30</v>
      </c>
      <c r="B32" s="21"/>
      <c r="C32" s="21"/>
      <c r="D32" s="21"/>
      <c r="E32" s="23"/>
      <c r="F32" s="16" t="str">
        <f>IF(E32&lt;&gt;"",VLOOKUP(E32,Matrix!$B$2:$C$6,2,FALSE),"")</f>
        <v/>
      </c>
      <c r="G32" s="23"/>
      <c r="H32" s="15" t="str">
        <f>IF(G32&lt;&gt;"",HLOOKUP(G32,Matrix!$D$8:$H$9,2,FALSE),"")</f>
        <v/>
      </c>
      <c r="I32" s="23"/>
      <c r="J32" s="15" t="str">
        <f>IF(I32&lt;&gt;"",HLOOKUP(I32,Matrix!$D$8:$H$9,2,FALSE),"")</f>
        <v/>
      </c>
      <c r="K32" s="23"/>
      <c r="L32" s="15" t="str">
        <f>IF(K32&lt;&gt;"",HLOOKUP(K32,Matrix!$D$8:$H$9,2,FALSE),"")</f>
        <v/>
      </c>
      <c r="M32" s="23"/>
      <c r="N32" s="15" t="str">
        <f>IF(M32&lt;&gt;"",HLOOKUP(M32,Matrix!$D$8:$H$9,2,FALSE),"")</f>
        <v/>
      </c>
      <c r="O32" s="7" t="e">
        <f>HLOOKUP(N32,Matrix!$D$8:$H$9,2,FALSE)</f>
        <v>#N/A</v>
      </c>
      <c r="P32" s="7" t="str">
        <f t="shared" si="6"/>
        <v/>
      </c>
      <c r="Q32" s="18">
        <f t="shared" si="7"/>
        <v>1</v>
      </c>
      <c r="R32" s="25"/>
      <c r="S32" s="23"/>
    </row>
    <row r="33" spans="1:19">
      <c r="A33" s="5">
        <v>31</v>
      </c>
      <c r="B33" s="21"/>
      <c r="C33" s="21"/>
      <c r="D33" s="21"/>
      <c r="E33" s="23"/>
      <c r="F33" s="16" t="str">
        <f>IF(E33&lt;&gt;"",VLOOKUP(E33,Matrix!$B$2:$C$6,2,FALSE),"")</f>
        <v/>
      </c>
      <c r="G33" s="23"/>
      <c r="H33" s="15" t="str">
        <f>IF(G33&lt;&gt;"",HLOOKUP(G33,Matrix!$D$8:$H$9,2,FALSE),"")</f>
        <v/>
      </c>
      <c r="I33" s="23"/>
      <c r="J33" s="15" t="str">
        <f>IF(I33&lt;&gt;"",HLOOKUP(I33,Matrix!$D$8:$H$9,2,FALSE),"")</f>
        <v/>
      </c>
      <c r="K33" s="23"/>
      <c r="L33" s="15" t="str">
        <f>IF(K33&lt;&gt;"",HLOOKUP(K33,Matrix!$D$8:$H$9,2,FALSE),"")</f>
        <v/>
      </c>
      <c r="M33" s="23"/>
      <c r="N33" s="15" t="str">
        <f>IF(M33&lt;&gt;"",HLOOKUP(M33,Matrix!$D$8:$H$9,2,FALSE),"")</f>
        <v/>
      </c>
      <c r="O33" s="7" t="e">
        <f>HLOOKUP(N33,Matrix!$D$8:$H$9,2,FALSE)</f>
        <v>#N/A</v>
      </c>
      <c r="P33" s="7" t="str">
        <f t="shared" si="6"/>
        <v/>
      </c>
      <c r="Q33" s="18">
        <f t="shared" si="7"/>
        <v>1</v>
      </c>
      <c r="R33" s="25"/>
      <c r="S33" s="23"/>
    </row>
    <row r="34" spans="1:19">
      <c r="A34" s="5">
        <v>32</v>
      </c>
      <c r="B34" s="21"/>
      <c r="C34" s="21"/>
      <c r="D34" s="21"/>
      <c r="E34" s="23"/>
      <c r="F34" s="16" t="str">
        <f>IF(E34&lt;&gt;"",VLOOKUP(E34,Matrix!$B$2:$C$6,2,FALSE),"")</f>
        <v/>
      </c>
      <c r="G34" s="23"/>
      <c r="H34" s="15" t="str">
        <f>IF(G34&lt;&gt;"",HLOOKUP(G34,Matrix!$D$8:$H$9,2,FALSE),"")</f>
        <v/>
      </c>
      <c r="I34" s="23"/>
      <c r="J34" s="15" t="str">
        <f>IF(I34&lt;&gt;"",HLOOKUP(I34,Matrix!$D$8:$H$9,2,FALSE),"")</f>
        <v/>
      </c>
      <c r="K34" s="23"/>
      <c r="L34" s="15" t="str">
        <f>IF(K34&lt;&gt;"",HLOOKUP(K34,Matrix!$D$8:$H$9,2,FALSE),"")</f>
        <v/>
      </c>
      <c r="M34" s="23"/>
      <c r="N34" s="15" t="str">
        <f>IF(M34&lt;&gt;"",HLOOKUP(M34,Matrix!$D$8:$H$9,2,FALSE),"")</f>
        <v/>
      </c>
      <c r="O34" s="7" t="e">
        <f>HLOOKUP(N34,Matrix!$D$8:$H$9,2,FALSE)</f>
        <v>#N/A</v>
      </c>
      <c r="P34" s="7" t="str">
        <f t="shared" si="6"/>
        <v/>
      </c>
      <c r="Q34" s="18">
        <f t="shared" si="7"/>
        <v>1</v>
      </c>
      <c r="R34" s="25"/>
      <c r="S34" s="23"/>
    </row>
    <row r="35" spans="1:19">
      <c r="A35" s="5">
        <v>33</v>
      </c>
      <c r="B35" s="21"/>
      <c r="C35" s="21"/>
      <c r="D35" s="21"/>
      <c r="E35" s="23"/>
      <c r="F35" s="16" t="str">
        <f>IF(E35&lt;&gt;"",VLOOKUP(E35,Matrix!$B$2:$C$6,2,FALSE),"")</f>
        <v/>
      </c>
      <c r="G35" s="23"/>
      <c r="H35" s="15" t="str">
        <f>IF(G35&lt;&gt;"",HLOOKUP(G35,Matrix!$D$8:$H$9,2,FALSE),"")</f>
        <v/>
      </c>
      <c r="I35" s="23"/>
      <c r="J35" s="15" t="str">
        <f>IF(I35&lt;&gt;"",HLOOKUP(I35,Matrix!$D$8:$H$9,2,FALSE),"")</f>
        <v/>
      </c>
      <c r="K35" s="23"/>
      <c r="L35" s="15" t="str">
        <f>IF(K35&lt;&gt;"",HLOOKUP(K35,Matrix!$D$8:$H$9,2,FALSE),"")</f>
        <v/>
      </c>
      <c r="M35" s="23"/>
      <c r="N35" s="15" t="str">
        <f>IF(M35&lt;&gt;"",HLOOKUP(M35,Matrix!$D$8:$H$9,2,FALSE),"")</f>
        <v/>
      </c>
      <c r="O35" s="7" t="e">
        <f>HLOOKUP(N35,Matrix!$D$8:$H$9,2,FALSE)</f>
        <v>#N/A</v>
      </c>
      <c r="P35" s="7" t="str">
        <f t="shared" si="6"/>
        <v/>
      </c>
      <c r="Q35" s="18">
        <f t="shared" si="7"/>
        <v>1</v>
      </c>
      <c r="R35" s="25"/>
      <c r="S35" s="23"/>
    </row>
    <row r="36" spans="1:19">
      <c r="A36" s="5">
        <v>34</v>
      </c>
      <c r="B36" s="21"/>
      <c r="C36" s="21"/>
      <c r="D36" s="21"/>
      <c r="E36" s="23"/>
      <c r="F36" s="16" t="str">
        <f>IF(E36&lt;&gt;"",VLOOKUP(E36,Matrix!$B$2:$C$6,2,FALSE),"")</f>
        <v/>
      </c>
      <c r="G36" s="23"/>
      <c r="H36" s="15" t="str">
        <f>IF(G36&lt;&gt;"",HLOOKUP(G36,Matrix!$D$8:$H$9,2,FALSE),"")</f>
        <v/>
      </c>
      <c r="I36" s="23"/>
      <c r="J36" s="15" t="str">
        <f>IF(I36&lt;&gt;"",HLOOKUP(I36,Matrix!$D$8:$H$9,2,FALSE),"")</f>
        <v/>
      </c>
      <c r="K36" s="23"/>
      <c r="L36" s="15" t="str">
        <f>IF(K36&lt;&gt;"",HLOOKUP(K36,Matrix!$D$8:$H$9,2,FALSE),"")</f>
        <v/>
      </c>
      <c r="M36" s="23"/>
      <c r="N36" s="15" t="str">
        <f>IF(M36&lt;&gt;"",HLOOKUP(M36,Matrix!$D$8:$H$9,2,FALSE),"")</f>
        <v/>
      </c>
      <c r="O36" s="7" t="e">
        <f>HLOOKUP(N36,Matrix!$D$8:$H$9,2,FALSE)</f>
        <v>#N/A</v>
      </c>
      <c r="P36" s="7" t="str">
        <f t="shared" si="6"/>
        <v/>
      </c>
      <c r="Q36" s="18">
        <f t="shared" si="7"/>
        <v>1</v>
      </c>
      <c r="R36" s="25"/>
      <c r="S36" s="23"/>
    </row>
    <row r="37" spans="1:19">
      <c r="A37" s="5">
        <v>35</v>
      </c>
      <c r="B37" s="21"/>
      <c r="C37" s="21"/>
      <c r="D37" s="21"/>
      <c r="E37" s="23"/>
      <c r="F37" s="16" t="str">
        <f>IF(E37&lt;&gt;"",VLOOKUP(E37,Matrix!$B$2:$C$6,2,FALSE),"")</f>
        <v/>
      </c>
      <c r="G37" s="23"/>
      <c r="H37" s="15" t="str">
        <f>IF(G37&lt;&gt;"",HLOOKUP(G37,Matrix!$D$8:$H$9,2,FALSE),"")</f>
        <v/>
      </c>
      <c r="I37" s="23"/>
      <c r="J37" s="15" t="str">
        <f>IF(I37&lt;&gt;"",HLOOKUP(I37,Matrix!$D$8:$H$9,2,FALSE),"")</f>
        <v/>
      </c>
      <c r="K37" s="23"/>
      <c r="L37" s="15" t="str">
        <f>IF(K37&lt;&gt;"",HLOOKUP(K37,Matrix!$D$8:$H$9,2,FALSE),"")</f>
        <v/>
      </c>
      <c r="M37" s="23"/>
      <c r="N37" s="15" t="str">
        <f>IF(M37&lt;&gt;"",HLOOKUP(M37,Matrix!$D$8:$H$9,2,FALSE),"")</f>
        <v/>
      </c>
      <c r="O37" s="7" t="e">
        <f>HLOOKUP(N37,Matrix!$D$8:$H$9,2,FALSE)</f>
        <v>#N/A</v>
      </c>
      <c r="P37" s="7" t="str">
        <f t="shared" si="6"/>
        <v/>
      </c>
      <c r="Q37" s="18">
        <f t="shared" si="7"/>
        <v>1</v>
      </c>
      <c r="R37" s="25"/>
      <c r="S37" s="23"/>
    </row>
    <row r="38" spans="1:19">
      <c r="A38" s="5">
        <v>36</v>
      </c>
      <c r="B38" s="21"/>
      <c r="C38" s="21"/>
      <c r="D38" s="21"/>
      <c r="E38" s="23"/>
      <c r="F38" s="16" t="str">
        <f>IF(E38&lt;&gt;"",VLOOKUP(E38,Matrix!$B$2:$C$6,2,FALSE),"")</f>
        <v/>
      </c>
      <c r="G38" s="23"/>
      <c r="H38" s="15" t="str">
        <f>IF(G38&lt;&gt;"",HLOOKUP(G38,Matrix!$D$8:$H$9,2,FALSE),"")</f>
        <v/>
      </c>
      <c r="I38" s="23"/>
      <c r="J38" s="15" t="str">
        <f>IF(I38&lt;&gt;"",HLOOKUP(I38,Matrix!$D$8:$H$9,2,FALSE),"")</f>
        <v/>
      </c>
      <c r="K38" s="23"/>
      <c r="L38" s="15" t="str">
        <f>IF(K38&lt;&gt;"",HLOOKUP(K38,Matrix!$D$8:$H$9,2,FALSE),"")</f>
        <v/>
      </c>
      <c r="M38" s="23"/>
      <c r="N38" s="15" t="str">
        <f>IF(M38&lt;&gt;"",HLOOKUP(M38,Matrix!$D$8:$H$9,2,FALSE),"")</f>
        <v/>
      </c>
      <c r="O38" s="7" t="e">
        <f>HLOOKUP(N38,Matrix!$D$8:$H$9,2,FALSE)</f>
        <v>#N/A</v>
      </c>
      <c r="P38" s="7" t="str">
        <f t="shared" si="6"/>
        <v/>
      </c>
      <c r="Q38" s="18">
        <f t="shared" si="7"/>
        <v>1</v>
      </c>
      <c r="R38" s="25"/>
      <c r="S38" s="23"/>
    </row>
    <row r="39" spans="1:19">
      <c r="A39" s="5">
        <v>37</v>
      </c>
      <c r="B39" s="21"/>
      <c r="C39" s="21"/>
      <c r="D39" s="21"/>
      <c r="E39" s="23"/>
      <c r="F39" s="16" t="str">
        <f>IF(E39&lt;&gt;"",VLOOKUP(E39,Matrix!$B$2:$C$6,2,FALSE),"")</f>
        <v/>
      </c>
      <c r="G39" s="23"/>
      <c r="H39" s="15" t="str">
        <f>IF(G39&lt;&gt;"",HLOOKUP(G39,Matrix!$D$8:$H$9,2,FALSE),"")</f>
        <v/>
      </c>
      <c r="I39" s="23"/>
      <c r="J39" s="15" t="str">
        <f>IF(I39&lt;&gt;"",HLOOKUP(I39,Matrix!$D$8:$H$9,2,FALSE),"")</f>
        <v/>
      </c>
      <c r="K39" s="23"/>
      <c r="L39" s="15" t="str">
        <f>IF(K39&lt;&gt;"",HLOOKUP(K39,Matrix!$D$8:$H$9,2,FALSE),"")</f>
        <v/>
      </c>
      <c r="M39" s="23"/>
      <c r="N39" s="15" t="str">
        <f>IF(M39&lt;&gt;"",HLOOKUP(M39,Matrix!$D$8:$H$9,2,FALSE),"")</f>
        <v/>
      </c>
      <c r="O39" s="7" t="e">
        <f>HLOOKUP(N39,Matrix!$D$8:$H$9,2,FALSE)</f>
        <v>#N/A</v>
      </c>
      <c r="P39" s="7" t="str">
        <f t="shared" si="6"/>
        <v/>
      </c>
      <c r="Q39" s="18">
        <f t="shared" si="7"/>
        <v>1</v>
      </c>
      <c r="R39" s="25"/>
      <c r="S39" s="23"/>
    </row>
    <row r="40" spans="1:19">
      <c r="A40" s="5">
        <v>38</v>
      </c>
      <c r="B40" s="21"/>
      <c r="C40" s="21"/>
      <c r="D40" s="21"/>
      <c r="E40" s="23"/>
      <c r="F40" s="16" t="str">
        <f>IF(E40&lt;&gt;"",VLOOKUP(E40,Matrix!$B$2:$C$6,2,FALSE),"")</f>
        <v/>
      </c>
      <c r="G40" s="23"/>
      <c r="H40" s="15" t="str">
        <f>IF(G40&lt;&gt;"",HLOOKUP(G40,Matrix!$D$8:$H$9,2,FALSE),"")</f>
        <v/>
      </c>
      <c r="I40" s="23"/>
      <c r="J40" s="15" t="str">
        <f>IF(I40&lt;&gt;"",HLOOKUP(I40,Matrix!$D$8:$H$9,2,FALSE),"")</f>
        <v/>
      </c>
      <c r="K40" s="23"/>
      <c r="L40" s="15" t="str">
        <f>IF(K40&lt;&gt;"",HLOOKUP(K40,Matrix!$D$8:$H$9,2,FALSE),"")</f>
        <v/>
      </c>
      <c r="M40" s="23"/>
      <c r="N40" s="15" t="str">
        <f>IF(M40&lt;&gt;"",HLOOKUP(M40,Matrix!$D$8:$H$9,2,FALSE),"")</f>
        <v/>
      </c>
      <c r="O40" s="7" t="e">
        <f>HLOOKUP(N40,Matrix!$D$8:$H$9,2,FALSE)</f>
        <v>#N/A</v>
      </c>
      <c r="P40" s="7" t="str">
        <f t="shared" si="6"/>
        <v/>
      </c>
      <c r="Q40" s="18">
        <f t="shared" si="7"/>
        <v>1</v>
      </c>
      <c r="R40" s="25"/>
      <c r="S40" s="23"/>
    </row>
    <row r="41" spans="1:19">
      <c r="A41" s="5">
        <v>39</v>
      </c>
      <c r="B41" s="21"/>
      <c r="C41" s="21"/>
      <c r="D41" s="21"/>
      <c r="E41" s="23"/>
      <c r="F41" s="16" t="str">
        <f>IF(E41&lt;&gt;"",VLOOKUP(E41,Matrix!$B$2:$C$6,2,FALSE),"")</f>
        <v/>
      </c>
      <c r="G41" s="23"/>
      <c r="H41" s="15" t="str">
        <f>IF(G41&lt;&gt;"",HLOOKUP(G41,Matrix!$D$8:$H$9,2,FALSE),"")</f>
        <v/>
      </c>
      <c r="I41" s="23"/>
      <c r="J41" s="15" t="str">
        <f>IF(I41&lt;&gt;"",HLOOKUP(I41,Matrix!$D$8:$H$9,2,FALSE),"")</f>
        <v/>
      </c>
      <c r="K41" s="23"/>
      <c r="L41" s="15" t="str">
        <f>IF(K41&lt;&gt;"",HLOOKUP(K41,Matrix!$D$8:$H$9,2,FALSE),"")</f>
        <v/>
      </c>
      <c r="M41" s="23"/>
      <c r="N41" s="15" t="str">
        <f>IF(M41&lt;&gt;"",HLOOKUP(M41,Matrix!$D$8:$H$9,2,FALSE),"")</f>
        <v/>
      </c>
      <c r="O41" s="7" t="e">
        <f>HLOOKUP(N41,Matrix!$D$8:$H$9,2,FALSE)</f>
        <v>#N/A</v>
      </c>
      <c r="P41" s="7" t="str">
        <f t="shared" si="6"/>
        <v/>
      </c>
      <c r="Q41" s="18">
        <f t="shared" si="7"/>
        <v>1</v>
      </c>
      <c r="R41" s="25"/>
      <c r="S41" s="23"/>
    </row>
    <row r="42" spans="1:19">
      <c r="A42" s="5">
        <v>40</v>
      </c>
      <c r="B42" s="21"/>
      <c r="C42" s="21"/>
      <c r="D42" s="21"/>
      <c r="E42" s="23"/>
      <c r="F42" s="16" t="str">
        <f>IF(E42&lt;&gt;"",VLOOKUP(E42,Matrix!$B$2:$C$6,2,FALSE),"")</f>
        <v/>
      </c>
      <c r="G42" s="23"/>
      <c r="H42" s="15" t="str">
        <f>IF(G42&lt;&gt;"",HLOOKUP(G42,Matrix!$D$8:$H$9,2,FALSE),"")</f>
        <v/>
      </c>
      <c r="I42" s="23"/>
      <c r="J42" s="15" t="str">
        <f>IF(I42&lt;&gt;"",HLOOKUP(I42,Matrix!$D$8:$H$9,2,FALSE),"")</f>
        <v/>
      </c>
      <c r="K42" s="23"/>
      <c r="L42" s="15" t="str">
        <f>IF(K42&lt;&gt;"",HLOOKUP(K42,Matrix!$D$8:$H$9,2,FALSE),"")</f>
        <v/>
      </c>
      <c r="M42" s="23"/>
      <c r="N42" s="15" t="str">
        <f>IF(M42&lt;&gt;"",HLOOKUP(M42,Matrix!$D$8:$H$9,2,FALSE),"")</f>
        <v/>
      </c>
      <c r="O42" s="7" t="e">
        <f>HLOOKUP(N42,Matrix!$D$8:$H$9,2,FALSE)</f>
        <v>#N/A</v>
      </c>
      <c r="P42" s="7" t="str">
        <f t="shared" si="6"/>
        <v/>
      </c>
      <c r="Q42" s="18">
        <f t="shared" si="7"/>
        <v>1</v>
      </c>
      <c r="R42" s="25"/>
      <c r="S42" s="23"/>
    </row>
    <row r="43" spans="1:19">
      <c r="A43" s="5">
        <v>41</v>
      </c>
      <c r="B43" s="21"/>
      <c r="C43" s="21"/>
      <c r="D43" s="21"/>
      <c r="E43" s="23"/>
      <c r="F43" s="16" t="str">
        <f>IF(E43&lt;&gt;"",VLOOKUP(E43,Matrix!$B$2:$C$6,2,FALSE),"")</f>
        <v/>
      </c>
      <c r="G43" s="23"/>
      <c r="H43" s="15" t="str">
        <f>IF(G43&lt;&gt;"",HLOOKUP(G43,Matrix!$D$8:$H$9,2,FALSE),"")</f>
        <v/>
      </c>
      <c r="I43" s="23"/>
      <c r="J43" s="15" t="str">
        <f>IF(I43&lt;&gt;"",HLOOKUP(I43,Matrix!$D$8:$H$9,2,FALSE),"")</f>
        <v/>
      </c>
      <c r="K43" s="23"/>
      <c r="L43" s="15" t="str">
        <f>IF(K43&lt;&gt;"",HLOOKUP(K43,Matrix!$D$8:$H$9,2,FALSE),"")</f>
        <v/>
      </c>
      <c r="M43" s="23"/>
      <c r="N43" s="15" t="str">
        <f>IF(M43&lt;&gt;"",HLOOKUP(M43,Matrix!$D$8:$H$9,2,FALSE),"")</f>
        <v/>
      </c>
      <c r="O43" s="7" t="e">
        <f>HLOOKUP(N43,Matrix!$D$8:$H$9,2,FALSE)</f>
        <v>#N/A</v>
      </c>
      <c r="P43" s="7" t="str">
        <f t="shared" si="6"/>
        <v/>
      </c>
      <c r="Q43" s="18">
        <f t="shared" si="7"/>
        <v>1</v>
      </c>
      <c r="R43" s="25"/>
      <c r="S43" s="23"/>
    </row>
    <row r="44" spans="1:19">
      <c r="A44" s="5">
        <v>42</v>
      </c>
      <c r="B44" s="21"/>
      <c r="C44" s="21"/>
      <c r="D44" s="21"/>
      <c r="E44" s="23"/>
      <c r="F44" s="16" t="str">
        <f>IF(E44&lt;&gt;"",VLOOKUP(E44,Matrix!$B$2:$C$6,2,FALSE),"")</f>
        <v/>
      </c>
      <c r="G44" s="23"/>
      <c r="H44" s="15" t="str">
        <f>IF(G44&lt;&gt;"",HLOOKUP(G44,Matrix!$D$8:$H$9,2,FALSE),"")</f>
        <v/>
      </c>
      <c r="I44" s="23"/>
      <c r="J44" s="15" t="str">
        <f>IF(I44&lt;&gt;"",HLOOKUP(I44,Matrix!$D$8:$H$9,2,FALSE),"")</f>
        <v/>
      </c>
      <c r="K44" s="23"/>
      <c r="L44" s="15" t="str">
        <f>IF(K44&lt;&gt;"",HLOOKUP(K44,Matrix!$D$8:$H$9,2,FALSE),"")</f>
        <v/>
      </c>
      <c r="M44" s="23"/>
      <c r="N44" s="15" t="str">
        <f>IF(M44&lt;&gt;"",HLOOKUP(M44,Matrix!$D$8:$H$9,2,FALSE),"")</f>
        <v/>
      </c>
      <c r="O44" s="7" t="e">
        <f>HLOOKUP(N44,Matrix!$D$8:$H$9,2,FALSE)</f>
        <v>#N/A</v>
      </c>
      <c r="P44" s="7" t="str">
        <f t="shared" si="6"/>
        <v/>
      </c>
      <c r="Q44" s="18">
        <f t="shared" si="7"/>
        <v>1</v>
      </c>
      <c r="R44" s="25"/>
      <c r="S44" s="23"/>
    </row>
    <row r="45" spans="1:19">
      <c r="A45" s="5">
        <v>43</v>
      </c>
      <c r="B45" s="21"/>
      <c r="C45" s="21"/>
      <c r="D45" s="21"/>
      <c r="E45" s="23"/>
      <c r="F45" s="16" t="str">
        <f>IF(E45&lt;&gt;"",VLOOKUP(E45,Matrix!$B$2:$C$6,2,FALSE),"")</f>
        <v/>
      </c>
      <c r="G45" s="23"/>
      <c r="H45" s="15" t="str">
        <f>IF(G45&lt;&gt;"",HLOOKUP(G45,Matrix!$D$8:$H$9,2,FALSE),"")</f>
        <v/>
      </c>
      <c r="I45" s="23"/>
      <c r="J45" s="15" t="str">
        <f>IF(I45&lt;&gt;"",HLOOKUP(I45,Matrix!$D$8:$H$9,2,FALSE),"")</f>
        <v/>
      </c>
      <c r="K45" s="23"/>
      <c r="L45" s="15" t="str">
        <f>IF(K45&lt;&gt;"",HLOOKUP(K45,Matrix!$D$8:$H$9,2,FALSE),"")</f>
        <v/>
      </c>
      <c r="M45" s="23"/>
      <c r="N45" s="15" t="str">
        <f>IF(M45&lt;&gt;"",HLOOKUP(M45,Matrix!$D$8:$H$9,2,FALSE),"")</f>
        <v/>
      </c>
      <c r="O45" s="7" t="e">
        <f>HLOOKUP(N45,Matrix!$D$8:$H$9,2,FALSE)</f>
        <v>#N/A</v>
      </c>
      <c r="P45" s="7" t="str">
        <f t="shared" si="6"/>
        <v/>
      </c>
      <c r="Q45" s="18">
        <f t="shared" si="7"/>
        <v>1</v>
      </c>
      <c r="R45" s="25"/>
      <c r="S45" s="23"/>
    </row>
    <row r="46" spans="1:19">
      <c r="A46" s="5">
        <v>44</v>
      </c>
      <c r="B46" s="21"/>
      <c r="C46" s="21"/>
      <c r="D46" s="21"/>
      <c r="E46" s="23"/>
      <c r="F46" s="16" t="str">
        <f>IF(E46&lt;&gt;"",VLOOKUP(E46,Matrix!$B$2:$C$6,2,FALSE),"")</f>
        <v/>
      </c>
      <c r="G46" s="23"/>
      <c r="H46" s="15" t="str">
        <f>IF(G46&lt;&gt;"",HLOOKUP(G46,Matrix!$D$8:$H$9,2,FALSE),"")</f>
        <v/>
      </c>
      <c r="I46" s="23"/>
      <c r="J46" s="15" t="str">
        <f>IF(I46&lt;&gt;"",HLOOKUP(I46,Matrix!$D$8:$H$9,2,FALSE),"")</f>
        <v/>
      </c>
      <c r="K46" s="23"/>
      <c r="L46" s="15" t="str">
        <f>IF(K46&lt;&gt;"",HLOOKUP(K46,Matrix!$D$8:$H$9,2,FALSE),"")</f>
        <v/>
      </c>
      <c r="M46" s="23"/>
      <c r="N46" s="15" t="str">
        <f>IF(M46&lt;&gt;"",HLOOKUP(M46,Matrix!$D$8:$H$9,2,FALSE),"")</f>
        <v/>
      </c>
      <c r="O46" s="7" t="e">
        <f>HLOOKUP(N46,Matrix!$D$8:$H$9,2,FALSE)</f>
        <v>#N/A</v>
      </c>
      <c r="P46" s="7" t="str">
        <f t="shared" si="6"/>
        <v/>
      </c>
      <c r="Q46" s="18">
        <f t="shared" si="7"/>
        <v>1</v>
      </c>
      <c r="R46" s="25"/>
      <c r="S46" s="23"/>
    </row>
    <row r="47" spans="1:19">
      <c r="A47" s="5">
        <v>45</v>
      </c>
      <c r="B47" s="21"/>
      <c r="C47" s="21"/>
      <c r="D47" s="21"/>
      <c r="E47" s="23"/>
      <c r="F47" s="16" t="str">
        <f>IF(E47&lt;&gt;"",VLOOKUP(E47,Matrix!$B$2:$C$6,2,FALSE),"")</f>
        <v/>
      </c>
      <c r="G47" s="23"/>
      <c r="H47" s="15" t="str">
        <f>IF(G47&lt;&gt;"",HLOOKUP(G47,Matrix!$D$8:$H$9,2,FALSE),"")</f>
        <v/>
      </c>
      <c r="I47" s="23"/>
      <c r="J47" s="15" t="str">
        <f>IF(I47&lt;&gt;"",HLOOKUP(I47,Matrix!$D$8:$H$9,2,FALSE),"")</f>
        <v/>
      </c>
      <c r="K47" s="23"/>
      <c r="L47" s="15" t="str">
        <f>IF(K47&lt;&gt;"",HLOOKUP(K47,Matrix!$D$8:$H$9,2,FALSE),"")</f>
        <v/>
      </c>
      <c r="M47" s="23"/>
      <c r="N47" s="15" t="str">
        <f>IF(M47&lt;&gt;"",HLOOKUP(M47,Matrix!$D$8:$H$9,2,FALSE),"")</f>
        <v/>
      </c>
      <c r="O47" s="7" t="e">
        <f>HLOOKUP(N47,Matrix!$D$8:$H$9,2,FALSE)</f>
        <v>#N/A</v>
      </c>
      <c r="P47" s="7" t="str">
        <f t="shared" si="6"/>
        <v/>
      </c>
      <c r="Q47" s="18">
        <f t="shared" si="7"/>
        <v>1</v>
      </c>
      <c r="R47" s="25"/>
      <c r="S47" s="23"/>
    </row>
    <row r="48" spans="1:19">
      <c r="A48" s="5">
        <v>46</v>
      </c>
      <c r="B48" s="21"/>
      <c r="C48" s="21"/>
      <c r="D48" s="21"/>
      <c r="E48" s="23"/>
      <c r="F48" s="16" t="str">
        <f>IF(E48&lt;&gt;"",VLOOKUP(E48,Matrix!$B$2:$C$6,2,FALSE),"")</f>
        <v/>
      </c>
      <c r="G48" s="23"/>
      <c r="H48" s="15" t="str">
        <f>IF(G48&lt;&gt;"",HLOOKUP(G48,Matrix!$D$8:$H$9,2,FALSE),"")</f>
        <v/>
      </c>
      <c r="I48" s="23"/>
      <c r="J48" s="15" t="str">
        <f>IF(I48&lt;&gt;"",HLOOKUP(I48,Matrix!$D$8:$H$9,2,FALSE),"")</f>
        <v/>
      </c>
      <c r="K48" s="23"/>
      <c r="L48" s="15" t="str">
        <f>IF(K48&lt;&gt;"",HLOOKUP(K48,Matrix!$D$8:$H$9,2,FALSE),"")</f>
        <v/>
      </c>
      <c r="M48" s="23"/>
      <c r="N48" s="15" t="str">
        <f>IF(M48&lt;&gt;"",HLOOKUP(M48,Matrix!$D$8:$H$9,2,FALSE),"")</f>
        <v/>
      </c>
      <c r="O48" s="7" t="e">
        <f>HLOOKUP(N48,Matrix!$D$8:$H$9,2,FALSE)</f>
        <v>#N/A</v>
      </c>
      <c r="P48" s="7" t="str">
        <f t="shared" si="6"/>
        <v/>
      </c>
      <c r="Q48" s="18">
        <f t="shared" si="7"/>
        <v>1</v>
      </c>
      <c r="R48" s="25"/>
      <c r="S48" s="23"/>
    </row>
    <row r="49" spans="1:19">
      <c r="A49" s="5">
        <v>47</v>
      </c>
      <c r="B49" s="21"/>
      <c r="C49" s="21"/>
      <c r="D49" s="21"/>
      <c r="E49" s="23"/>
      <c r="F49" s="16" t="str">
        <f>IF(E49&lt;&gt;"",VLOOKUP(E49,Matrix!$B$2:$C$6,2,FALSE),"")</f>
        <v/>
      </c>
      <c r="G49" s="23"/>
      <c r="H49" s="15" t="str">
        <f>IF(G49&lt;&gt;"",HLOOKUP(G49,Matrix!$D$8:$H$9,2,FALSE),"")</f>
        <v/>
      </c>
      <c r="I49" s="23"/>
      <c r="J49" s="15" t="str">
        <f>IF(I49&lt;&gt;"",HLOOKUP(I49,Matrix!$D$8:$H$9,2,FALSE),"")</f>
        <v/>
      </c>
      <c r="K49" s="23"/>
      <c r="L49" s="15" t="str">
        <f>IF(K49&lt;&gt;"",HLOOKUP(K49,Matrix!$D$8:$H$9,2,FALSE),"")</f>
        <v/>
      </c>
      <c r="M49" s="23"/>
      <c r="N49" s="15" t="str">
        <f>IF(M49&lt;&gt;"",HLOOKUP(M49,Matrix!$D$8:$H$9,2,FALSE),"")</f>
        <v/>
      </c>
      <c r="O49" s="7" t="e">
        <f>HLOOKUP(N49,Matrix!$D$8:$H$9,2,FALSE)</f>
        <v>#N/A</v>
      </c>
      <c r="P49" s="7" t="str">
        <f t="shared" si="6"/>
        <v/>
      </c>
      <c r="Q49" s="18">
        <f t="shared" si="7"/>
        <v>1</v>
      </c>
      <c r="R49" s="25"/>
      <c r="S49" s="23"/>
    </row>
    <row r="50" spans="1:19">
      <c r="A50" s="5">
        <v>48</v>
      </c>
      <c r="B50" s="21"/>
      <c r="C50" s="21"/>
      <c r="D50" s="21"/>
      <c r="E50" s="23"/>
      <c r="F50" s="16" t="str">
        <f>IF(E50&lt;&gt;"",VLOOKUP(E50,Matrix!$B$2:$C$6,2,FALSE),"")</f>
        <v/>
      </c>
      <c r="G50" s="23"/>
      <c r="H50" s="15" t="str">
        <f>IF(G50&lt;&gt;"",HLOOKUP(G50,Matrix!$D$8:$H$9,2,FALSE),"")</f>
        <v/>
      </c>
      <c r="I50" s="23"/>
      <c r="J50" s="15" t="str">
        <f>IF(I50&lt;&gt;"",HLOOKUP(I50,Matrix!$D$8:$H$9,2,FALSE),"")</f>
        <v/>
      </c>
      <c r="K50" s="23"/>
      <c r="L50" s="15" t="str">
        <f>IF(K50&lt;&gt;"",HLOOKUP(K50,Matrix!$D$8:$H$9,2,FALSE),"")</f>
        <v/>
      </c>
      <c r="M50" s="23"/>
      <c r="N50" s="15" t="str">
        <f>IF(M50&lt;&gt;"",HLOOKUP(M50,Matrix!$D$8:$H$9,2,FALSE),"")</f>
        <v/>
      </c>
      <c r="O50" s="7" t="e">
        <f>HLOOKUP(N50,Matrix!$D$8:$H$9,2,FALSE)</f>
        <v>#N/A</v>
      </c>
      <c r="P50" s="7" t="str">
        <f t="shared" si="6"/>
        <v/>
      </c>
      <c r="Q50" s="18">
        <f t="shared" si="7"/>
        <v>1</v>
      </c>
      <c r="R50" s="25"/>
      <c r="S50" s="23"/>
    </row>
    <row r="51" spans="1:19">
      <c r="A51" s="5">
        <v>49</v>
      </c>
      <c r="B51" s="21"/>
      <c r="C51" s="21"/>
      <c r="D51" s="21"/>
      <c r="E51" s="23"/>
      <c r="F51" s="16" t="str">
        <f>IF(E51&lt;&gt;"",VLOOKUP(E51,Matrix!$B$2:$C$6,2,FALSE),"")</f>
        <v/>
      </c>
      <c r="G51" s="23"/>
      <c r="H51" s="15" t="str">
        <f>IF(G51&lt;&gt;"",HLOOKUP(G51,Matrix!$D$8:$H$9,2,FALSE),"")</f>
        <v/>
      </c>
      <c r="I51" s="23"/>
      <c r="J51" s="15" t="str">
        <f>IF(I51&lt;&gt;"",HLOOKUP(I51,Matrix!$D$8:$H$9,2,FALSE),"")</f>
        <v/>
      </c>
      <c r="K51" s="23"/>
      <c r="L51" s="15" t="str">
        <f>IF(K51&lt;&gt;"",HLOOKUP(K51,Matrix!$D$8:$H$9,2,FALSE),"")</f>
        <v/>
      </c>
      <c r="M51" s="23"/>
      <c r="N51" s="15" t="str">
        <f>IF(M51&lt;&gt;"",HLOOKUP(M51,Matrix!$D$8:$H$9,2,FALSE),"")</f>
        <v/>
      </c>
      <c r="O51" s="7" t="e">
        <f>HLOOKUP(N51,Matrix!$D$8:$H$9,2,FALSE)</f>
        <v>#N/A</v>
      </c>
      <c r="P51" s="7" t="str">
        <f t="shared" si="6"/>
        <v/>
      </c>
      <c r="Q51" s="18">
        <f t="shared" si="7"/>
        <v>1</v>
      </c>
      <c r="R51" s="25"/>
      <c r="S51" s="23"/>
    </row>
    <row r="52" spans="1:19">
      <c r="A52" s="5">
        <v>50</v>
      </c>
      <c r="B52" s="21"/>
      <c r="C52" s="21"/>
      <c r="D52" s="21"/>
      <c r="E52" s="23"/>
      <c r="F52" s="16" t="str">
        <f>IF(E52&lt;&gt;"",VLOOKUP(E52,Matrix!$B$2:$C$6,2,FALSE),"")</f>
        <v/>
      </c>
      <c r="G52" s="23"/>
      <c r="H52" s="15" t="str">
        <f>IF(G52&lt;&gt;"",HLOOKUP(G52,Matrix!$D$8:$H$9,2,FALSE),"")</f>
        <v/>
      </c>
      <c r="I52" s="23"/>
      <c r="J52" s="15" t="str">
        <f>IF(I52&lt;&gt;"",HLOOKUP(I52,Matrix!$D$8:$H$9,2,FALSE),"")</f>
        <v/>
      </c>
      <c r="K52" s="23"/>
      <c r="L52" s="15" t="str">
        <f>IF(K52&lt;&gt;"",HLOOKUP(K52,Matrix!$D$8:$H$9,2,FALSE),"")</f>
        <v/>
      </c>
      <c r="M52" s="23"/>
      <c r="N52" s="15" t="str">
        <f>IF(M52&lt;&gt;"",HLOOKUP(M52,Matrix!$D$8:$H$9,2,FALSE),"")</f>
        <v/>
      </c>
      <c r="O52" s="7" t="e">
        <f>HLOOKUP(N52,Matrix!$D$8:$H$9,2,FALSE)</f>
        <v>#N/A</v>
      </c>
      <c r="P52" s="7" t="str">
        <f t="shared" si="6"/>
        <v/>
      </c>
      <c r="Q52" s="18">
        <f t="shared" si="7"/>
        <v>1</v>
      </c>
      <c r="R52" s="25"/>
      <c r="S52" s="23"/>
    </row>
    <row r="53" spans="1:19">
      <c r="A53" s="5">
        <v>51</v>
      </c>
      <c r="B53" s="21"/>
      <c r="C53" s="21"/>
      <c r="D53" s="21"/>
      <c r="E53" s="23"/>
      <c r="F53" s="16" t="str">
        <f>IF(E53&lt;&gt;"",VLOOKUP(E53,Matrix!$B$2:$C$6,2,FALSE),"")</f>
        <v/>
      </c>
      <c r="G53" s="23"/>
      <c r="H53" s="15" t="str">
        <f>IF(G53&lt;&gt;"",HLOOKUP(G53,Matrix!$D$8:$H$9,2,FALSE),"")</f>
        <v/>
      </c>
      <c r="I53" s="23"/>
      <c r="J53" s="15" t="str">
        <f>IF(I53&lt;&gt;"",HLOOKUP(I53,Matrix!$D$8:$H$9,2,FALSE),"")</f>
        <v/>
      </c>
      <c r="K53" s="23"/>
      <c r="L53" s="15" t="str">
        <f>IF(K53&lt;&gt;"",HLOOKUP(K53,Matrix!$D$8:$H$9,2,FALSE),"")</f>
        <v/>
      </c>
      <c r="M53" s="23"/>
      <c r="N53" s="15" t="str">
        <f>IF(M53&lt;&gt;"",HLOOKUP(M53,Matrix!$D$8:$H$9,2,FALSE),"")</f>
        <v/>
      </c>
      <c r="O53" s="7" t="e">
        <f>HLOOKUP(N53,Matrix!$D$8:$H$9,2,FALSE)</f>
        <v>#N/A</v>
      </c>
      <c r="P53" s="7" t="str">
        <f t="shared" si="6"/>
        <v/>
      </c>
      <c r="Q53" s="18">
        <f t="shared" si="7"/>
        <v>1</v>
      </c>
      <c r="R53" s="25"/>
      <c r="S53" s="23"/>
    </row>
    <row r="54" spans="1:19">
      <c r="A54" s="5">
        <v>52</v>
      </c>
      <c r="B54" s="21"/>
      <c r="C54" s="21"/>
      <c r="D54" s="21"/>
      <c r="E54" s="23"/>
      <c r="F54" s="16" t="str">
        <f>IF(E54&lt;&gt;"",VLOOKUP(E54,Matrix!$B$2:$C$6,2,FALSE),"")</f>
        <v/>
      </c>
      <c r="G54" s="23"/>
      <c r="H54" s="15" t="str">
        <f>IF(G54&lt;&gt;"",HLOOKUP(G54,Matrix!$D$8:$H$9,2,FALSE),"")</f>
        <v/>
      </c>
      <c r="I54" s="23"/>
      <c r="J54" s="15" t="str">
        <f>IF(I54&lt;&gt;"",HLOOKUP(I54,Matrix!$D$8:$H$9,2,FALSE),"")</f>
        <v/>
      </c>
      <c r="K54" s="23"/>
      <c r="L54" s="15" t="str">
        <f>IF(K54&lt;&gt;"",HLOOKUP(K54,Matrix!$D$8:$H$9,2,FALSE),"")</f>
        <v/>
      </c>
      <c r="M54" s="23"/>
      <c r="N54" s="15" t="str">
        <f>IF(M54&lt;&gt;"",HLOOKUP(M54,Matrix!$D$8:$H$9,2,FALSE),"")</f>
        <v/>
      </c>
      <c r="O54" s="7" t="e">
        <f>HLOOKUP(N54,Matrix!$D$8:$H$9,2,FALSE)</f>
        <v>#N/A</v>
      </c>
      <c r="P54" s="7" t="str">
        <f t="shared" si="6"/>
        <v/>
      </c>
      <c r="Q54" s="18">
        <f t="shared" si="7"/>
        <v>1</v>
      </c>
      <c r="R54" s="25"/>
      <c r="S54" s="23"/>
    </row>
    <row r="55" spans="1:19">
      <c r="A55" s="5">
        <v>53</v>
      </c>
      <c r="B55" s="21"/>
      <c r="C55" s="21"/>
      <c r="D55" s="21"/>
      <c r="E55" s="23"/>
      <c r="F55" s="16" t="str">
        <f>IF(E55&lt;&gt;"",VLOOKUP(E55,Matrix!$B$2:$C$6,2,FALSE),"")</f>
        <v/>
      </c>
      <c r="G55" s="23"/>
      <c r="H55" s="15" t="str">
        <f>IF(G55&lt;&gt;"",HLOOKUP(G55,Matrix!$D$8:$H$9,2,FALSE),"")</f>
        <v/>
      </c>
      <c r="I55" s="23"/>
      <c r="J55" s="15" t="str">
        <f>IF(I55&lt;&gt;"",HLOOKUP(I55,Matrix!$D$8:$H$9,2,FALSE),"")</f>
        <v/>
      </c>
      <c r="K55" s="23"/>
      <c r="L55" s="15" t="str">
        <f>IF(K55&lt;&gt;"",HLOOKUP(K55,Matrix!$D$8:$H$9,2,FALSE),"")</f>
        <v/>
      </c>
      <c r="M55" s="23"/>
      <c r="N55" s="15" t="str">
        <f>IF(M55&lt;&gt;"",HLOOKUP(M55,Matrix!$D$8:$H$9,2,FALSE),"")</f>
        <v/>
      </c>
      <c r="O55" s="7" t="e">
        <f>HLOOKUP(N55,Matrix!$D$8:$H$9,2,FALSE)</f>
        <v>#N/A</v>
      </c>
      <c r="P55" s="7" t="str">
        <f t="shared" si="6"/>
        <v/>
      </c>
      <c r="Q55" s="18">
        <f t="shared" si="7"/>
        <v>1</v>
      </c>
      <c r="R55" s="25"/>
      <c r="S55" s="23"/>
    </row>
    <row r="56" spans="1:19">
      <c r="A56" s="5">
        <v>54</v>
      </c>
      <c r="B56" s="21"/>
      <c r="C56" s="21"/>
      <c r="D56" s="21"/>
      <c r="E56" s="23"/>
      <c r="F56" s="16" t="str">
        <f>IF(E56&lt;&gt;"",VLOOKUP(E56,Matrix!$B$2:$C$6,2,FALSE),"")</f>
        <v/>
      </c>
      <c r="G56" s="23"/>
      <c r="H56" s="15" t="str">
        <f>IF(G56&lt;&gt;"",HLOOKUP(G56,Matrix!$D$8:$H$9,2,FALSE),"")</f>
        <v/>
      </c>
      <c r="I56" s="23"/>
      <c r="J56" s="15" t="str">
        <f>IF(I56&lt;&gt;"",HLOOKUP(I56,Matrix!$D$8:$H$9,2,FALSE),"")</f>
        <v/>
      </c>
      <c r="K56" s="23"/>
      <c r="L56" s="15" t="str">
        <f>IF(K56&lt;&gt;"",HLOOKUP(K56,Matrix!$D$8:$H$9,2,FALSE),"")</f>
        <v/>
      </c>
      <c r="M56" s="23"/>
      <c r="N56" s="15" t="str">
        <f>IF(M56&lt;&gt;"",HLOOKUP(M56,Matrix!$D$8:$H$9,2,FALSE),"")</f>
        <v/>
      </c>
      <c r="O56" s="7" t="e">
        <f>HLOOKUP(N56,Matrix!$D$8:$H$9,2,FALSE)</f>
        <v>#N/A</v>
      </c>
      <c r="P56" s="7" t="str">
        <f t="shared" si="6"/>
        <v/>
      </c>
      <c r="Q56" s="18">
        <f t="shared" si="7"/>
        <v>1</v>
      </c>
      <c r="R56" s="25"/>
      <c r="S56" s="23"/>
    </row>
    <row r="57" spans="1:19">
      <c r="A57" s="5">
        <v>55</v>
      </c>
      <c r="B57" s="21"/>
      <c r="C57" s="21"/>
      <c r="D57" s="21"/>
      <c r="E57" s="23"/>
      <c r="F57" s="16" t="str">
        <f>IF(E57&lt;&gt;"",VLOOKUP(E57,Matrix!$B$2:$C$6,2,FALSE),"")</f>
        <v/>
      </c>
      <c r="G57" s="23"/>
      <c r="H57" s="15" t="str">
        <f>IF(G57&lt;&gt;"",HLOOKUP(G57,Matrix!$D$8:$H$9,2,FALSE),"")</f>
        <v/>
      </c>
      <c r="I57" s="23"/>
      <c r="J57" s="15" t="str">
        <f>IF(I57&lt;&gt;"",HLOOKUP(I57,Matrix!$D$8:$H$9,2,FALSE),"")</f>
        <v/>
      </c>
      <c r="K57" s="23"/>
      <c r="L57" s="15" t="str">
        <f>IF(K57&lt;&gt;"",HLOOKUP(K57,Matrix!$D$8:$H$9,2,FALSE),"")</f>
        <v/>
      </c>
      <c r="M57" s="23"/>
      <c r="N57" s="15" t="str">
        <f>IF(M57&lt;&gt;"",HLOOKUP(M57,Matrix!$D$8:$H$9,2,FALSE),"")</f>
        <v/>
      </c>
      <c r="O57" s="7" t="e">
        <f>HLOOKUP(N57,Matrix!$D$8:$H$9,2,FALSE)</f>
        <v>#N/A</v>
      </c>
      <c r="P57" s="7" t="str">
        <f t="shared" ref="P57:P62" si="8">IF(F57&lt;&gt;"",F57*MAX(H57,J57,L57,N57),"")</f>
        <v/>
      </c>
      <c r="Q57" s="18">
        <f t="shared" ref="Q57:Q62" si="9">IF(P57&gt;=$Q$1,1,"")</f>
        <v>1</v>
      </c>
      <c r="R57" s="25"/>
      <c r="S57" s="23"/>
    </row>
    <row r="58" spans="1:19">
      <c r="A58" s="5">
        <v>56</v>
      </c>
      <c r="B58" s="21"/>
      <c r="C58" s="21"/>
      <c r="D58" s="21"/>
      <c r="E58" s="23"/>
      <c r="F58" s="16" t="str">
        <f>IF(E58&lt;&gt;"",VLOOKUP(E58,Matrix!$B$2:$C$6,2,FALSE),"")</f>
        <v/>
      </c>
      <c r="G58" s="23"/>
      <c r="H58" s="15" t="str">
        <f>IF(G58&lt;&gt;"",HLOOKUP(G58,Matrix!$D$8:$H$9,2,FALSE),"")</f>
        <v/>
      </c>
      <c r="I58" s="23"/>
      <c r="J58" s="15" t="str">
        <f>IF(I58&lt;&gt;"",HLOOKUP(I58,Matrix!$D$8:$H$9,2,FALSE),"")</f>
        <v/>
      </c>
      <c r="K58" s="23"/>
      <c r="L58" s="15" t="str">
        <f>IF(K58&lt;&gt;"",HLOOKUP(K58,Matrix!$D$8:$H$9,2,FALSE),"")</f>
        <v/>
      </c>
      <c r="M58" s="23"/>
      <c r="N58" s="15" t="str">
        <f>IF(M58&lt;&gt;"",HLOOKUP(M58,Matrix!$D$8:$H$9,2,FALSE),"")</f>
        <v/>
      </c>
      <c r="O58" s="7" t="e">
        <f>HLOOKUP(N58,Matrix!$D$8:$H$9,2,FALSE)</f>
        <v>#N/A</v>
      </c>
      <c r="P58" s="7" t="str">
        <f t="shared" si="8"/>
        <v/>
      </c>
      <c r="Q58" s="18">
        <f t="shared" si="9"/>
        <v>1</v>
      </c>
      <c r="R58" s="25"/>
      <c r="S58" s="23"/>
    </row>
    <row r="59" spans="1:19">
      <c r="A59" s="5">
        <v>57</v>
      </c>
      <c r="B59" s="21"/>
      <c r="C59" s="21"/>
      <c r="D59" s="21"/>
      <c r="E59" s="23"/>
      <c r="F59" s="16" t="str">
        <f>IF(E59&lt;&gt;"",VLOOKUP(E59,Matrix!$B$2:$C$6,2,FALSE),"")</f>
        <v/>
      </c>
      <c r="G59" s="23"/>
      <c r="H59" s="15" t="str">
        <f>IF(G59&lt;&gt;"",HLOOKUP(G59,Matrix!$D$8:$H$9,2,FALSE),"")</f>
        <v/>
      </c>
      <c r="I59" s="23"/>
      <c r="J59" s="15" t="str">
        <f>IF(I59&lt;&gt;"",HLOOKUP(I59,Matrix!$D$8:$H$9,2,FALSE),"")</f>
        <v/>
      </c>
      <c r="K59" s="23"/>
      <c r="L59" s="15" t="str">
        <f>IF(K59&lt;&gt;"",HLOOKUP(K59,Matrix!$D$8:$H$9,2,FALSE),"")</f>
        <v/>
      </c>
      <c r="M59" s="23"/>
      <c r="N59" s="15" t="str">
        <f>IF(M59&lt;&gt;"",HLOOKUP(M59,Matrix!$D$8:$H$9,2,FALSE),"")</f>
        <v/>
      </c>
      <c r="O59" s="7" t="e">
        <f>HLOOKUP(N59,Matrix!$D$8:$H$9,2,FALSE)</f>
        <v>#N/A</v>
      </c>
      <c r="P59" s="7" t="str">
        <f t="shared" si="8"/>
        <v/>
      </c>
      <c r="Q59" s="18">
        <f t="shared" si="9"/>
        <v>1</v>
      </c>
      <c r="R59" s="25"/>
      <c r="S59" s="23"/>
    </row>
    <row r="60" spans="1:19">
      <c r="A60" s="5">
        <v>58</v>
      </c>
      <c r="B60" s="21"/>
      <c r="C60" s="21"/>
      <c r="D60" s="21"/>
      <c r="E60" s="23"/>
      <c r="F60" s="16" t="str">
        <f>IF(E60&lt;&gt;"",VLOOKUP(E60,Matrix!$B$2:$C$6,2,FALSE),"")</f>
        <v/>
      </c>
      <c r="G60" s="23"/>
      <c r="H60" s="15" t="str">
        <f>IF(G60&lt;&gt;"",HLOOKUP(G60,Matrix!$D$8:$H$9,2,FALSE),"")</f>
        <v/>
      </c>
      <c r="I60" s="23"/>
      <c r="J60" s="15" t="str">
        <f>IF(I60&lt;&gt;"",HLOOKUP(I60,Matrix!$D$8:$H$9,2,FALSE),"")</f>
        <v/>
      </c>
      <c r="K60" s="23"/>
      <c r="L60" s="15" t="str">
        <f>IF(K60&lt;&gt;"",HLOOKUP(K60,Matrix!$D$8:$H$9,2,FALSE),"")</f>
        <v/>
      </c>
      <c r="M60" s="23"/>
      <c r="N60" s="15" t="str">
        <f>IF(M60&lt;&gt;"",HLOOKUP(M60,Matrix!$D$8:$H$9,2,FALSE),"")</f>
        <v/>
      </c>
      <c r="O60" s="7" t="e">
        <f>HLOOKUP(N60,Matrix!$D$8:$H$9,2,FALSE)</f>
        <v>#N/A</v>
      </c>
      <c r="P60" s="7" t="str">
        <f t="shared" si="8"/>
        <v/>
      </c>
      <c r="Q60" s="18">
        <f t="shared" si="9"/>
        <v>1</v>
      </c>
      <c r="R60" s="25"/>
      <c r="S60" s="23"/>
    </row>
    <row r="61" spans="1:19">
      <c r="A61" s="5">
        <v>59</v>
      </c>
      <c r="B61" s="21"/>
      <c r="C61" s="21"/>
      <c r="D61" s="21"/>
      <c r="E61" s="23"/>
      <c r="F61" s="16" t="str">
        <f>IF(E61&lt;&gt;"",VLOOKUP(E61,Matrix!$B$2:$C$6,2,FALSE),"")</f>
        <v/>
      </c>
      <c r="G61" s="23"/>
      <c r="H61" s="15" t="str">
        <f>IF(G61&lt;&gt;"",HLOOKUP(G61,Matrix!$D$8:$H$9,2,FALSE),"")</f>
        <v/>
      </c>
      <c r="I61" s="23"/>
      <c r="J61" s="15" t="str">
        <f>IF(I61&lt;&gt;"",HLOOKUP(I61,Matrix!$D$8:$H$9,2,FALSE),"")</f>
        <v/>
      </c>
      <c r="K61" s="23"/>
      <c r="L61" s="15" t="str">
        <f>IF(K61&lt;&gt;"",HLOOKUP(K61,Matrix!$D$8:$H$9,2,FALSE),"")</f>
        <v/>
      </c>
      <c r="M61" s="23"/>
      <c r="N61" s="15" t="str">
        <f>IF(M61&lt;&gt;"",HLOOKUP(M61,Matrix!$D$8:$H$9,2,FALSE),"")</f>
        <v/>
      </c>
      <c r="O61" s="7" t="e">
        <f>HLOOKUP(N61,Matrix!$D$8:$H$9,2,FALSE)</f>
        <v>#N/A</v>
      </c>
      <c r="P61" s="7" t="str">
        <f t="shared" si="8"/>
        <v/>
      </c>
      <c r="Q61" s="18">
        <f t="shared" si="9"/>
        <v>1</v>
      </c>
      <c r="R61" s="25"/>
      <c r="S61" s="23"/>
    </row>
    <row r="62" spans="1:19">
      <c r="A62" s="5">
        <v>60</v>
      </c>
      <c r="B62" s="21"/>
      <c r="C62" s="21"/>
      <c r="D62" s="21"/>
      <c r="E62" s="23"/>
      <c r="F62" s="16" t="str">
        <f>IF(E62&lt;&gt;"",VLOOKUP(E62,Matrix!$B$2:$C$6,2,FALSE),"")</f>
        <v/>
      </c>
      <c r="G62" s="23"/>
      <c r="H62" s="15" t="str">
        <f>IF(G62&lt;&gt;"",HLOOKUP(G62,Matrix!$D$8:$H$9,2,FALSE),"")</f>
        <v/>
      </c>
      <c r="I62" s="23"/>
      <c r="J62" s="15" t="str">
        <f>IF(I62&lt;&gt;"",HLOOKUP(I62,Matrix!$D$8:$H$9,2,FALSE),"")</f>
        <v/>
      </c>
      <c r="K62" s="23"/>
      <c r="L62" s="15" t="str">
        <f>IF(K62&lt;&gt;"",HLOOKUP(K62,Matrix!$D$8:$H$9,2,FALSE),"")</f>
        <v/>
      </c>
      <c r="M62" s="23"/>
      <c r="N62" s="15" t="str">
        <f>IF(M62&lt;&gt;"",HLOOKUP(M62,Matrix!$D$8:$H$9,2,FALSE),"")</f>
        <v/>
      </c>
      <c r="O62" s="7" t="e">
        <f>HLOOKUP(N62,Matrix!$D$8:$H$9,2,FALSE)</f>
        <v>#N/A</v>
      </c>
      <c r="P62" s="7" t="str">
        <f t="shared" si="8"/>
        <v/>
      </c>
      <c r="Q62" s="18">
        <f t="shared" si="9"/>
        <v>1</v>
      </c>
      <c r="R62" s="25"/>
      <c r="S62" s="23"/>
    </row>
  </sheetData>
  <sheetProtection algorithmName="SHA-512" hashValue="FgPK9g661cq7VdOep8bwyAXM340FQhEuQ8Q26SF2/TECNz7k/aZId0t/T6DefQei4EPYgskRWVY4PbBb2H4B6w==" saltValue="ZEM0k1/D7SiH5SA6yA28KA==" spinCount="100000" sheet="1" objects="1" scenarios="1"/>
  <mergeCells count="10">
    <mergeCell ref="P1:P2"/>
    <mergeCell ref="F1:F2"/>
    <mergeCell ref="S1:S2"/>
    <mergeCell ref="R1:R2"/>
    <mergeCell ref="A1:A2"/>
    <mergeCell ref="B1:B2"/>
    <mergeCell ref="C1:C2"/>
    <mergeCell ref="E1:E2"/>
    <mergeCell ref="G1:O1"/>
    <mergeCell ref="D1:D2"/>
  </mergeCells>
  <dataValidations count="2">
    <dataValidation type="list" allowBlank="1" showInputMessage="1" showErrorMessage="1" sqref="S4:S62" xr:uid="{00000000-0002-0000-0000-000000000000}">
      <formula1>Estrategias</formula1>
    </dataValidation>
    <dataValidation type="list" allowBlank="1" showErrorMessage="1" errorTitle="Error en los datos" error="Error en el dato de entrada, sólo las opciones de la lista son válidas." sqref="S3" xr:uid="{00000000-0002-0000-0000-000001000000}">
      <formula1>Estrategias</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lorScale" priority="7" id="{26E20D65-EC8D-4D47-9A3E-52DC83F9915A}">
            <x14:colorScale>
              <x14:cfvo type="num">
                <xm:f>Matrix!$L$3</xm:f>
              </x14:cfvo>
              <x14:cfvo type="num">
                <xm:f>Matrix!$L$4</xm:f>
              </x14:cfvo>
              <x14:cfvo type="num">
                <xm:f>Matrix!$L$5</xm:f>
              </x14:cfvo>
              <x14:color rgb="FF92D050"/>
              <x14:color rgb="FFFFFF00"/>
              <x14:color rgb="FFFF0000"/>
            </x14:colorScale>
          </x14:cfRule>
          <xm:sqref>P17:P26 P3:Q16 Q17:Q24</xm:sqref>
        </x14:conditionalFormatting>
        <x14:conditionalFormatting xmlns:xm="http://schemas.microsoft.com/office/excel/2006/main">
          <x14:cfRule type="colorScale" priority="2" id="{A801F8E0-9E86-4285-8FD3-933D6DB7225C}">
            <x14:colorScale>
              <x14:cfvo type="num">
                <xm:f>Matrix!$L$3</xm:f>
              </x14:cfvo>
              <x14:cfvo type="num">
                <xm:f>Matrix!$L$4</xm:f>
              </x14:cfvo>
              <x14:cfvo type="num">
                <xm:f>Matrix!$L$5</xm:f>
              </x14:cfvo>
              <x14:color rgb="FF92D050"/>
              <x14:color rgb="FFFFFF00"/>
              <x14:color rgb="FFFF0000"/>
            </x14:colorScale>
          </x14:cfRule>
          <xm:sqref>P27:P62</xm:sqref>
        </x14:conditionalFormatting>
        <x14:conditionalFormatting xmlns:xm="http://schemas.microsoft.com/office/excel/2006/main">
          <x14:cfRule type="colorScale" priority="4" id="{4248EF44-8064-44CD-A0DD-0253812EB70B}">
            <x14:colorScale>
              <x14:cfvo type="num">
                <xm:f>Matrix!$L$3</xm:f>
              </x14:cfvo>
              <x14:cfvo type="num">
                <xm:f>Matrix!$L$4</xm:f>
              </x14:cfvo>
              <x14:cfvo type="num">
                <xm:f>Matrix!$L$5</xm:f>
              </x14:cfvo>
              <x14:color rgb="FF92D050"/>
              <x14:color rgb="FFFFFF00"/>
              <x14:color rgb="FFFF0000"/>
            </x14:colorScale>
          </x14:cfRule>
          <xm:sqref>Q25</xm:sqref>
        </x14:conditionalFormatting>
        <x14:conditionalFormatting xmlns:xm="http://schemas.microsoft.com/office/excel/2006/main">
          <x14:cfRule type="colorScale" priority="3" id="{4DD7274A-6A15-4717-BE02-806F2193A196}">
            <x14:colorScale>
              <x14:cfvo type="num">
                <xm:f>Matrix!$L$3</xm:f>
              </x14:cfvo>
              <x14:cfvo type="num">
                <xm:f>Matrix!$L$4</xm:f>
              </x14:cfvo>
              <x14:cfvo type="num">
                <xm:f>Matrix!$L$5</xm:f>
              </x14:cfvo>
              <x14:color rgb="FF92D050"/>
              <x14:color rgb="FFFFFF00"/>
              <x14:color rgb="FFFF0000"/>
            </x14:colorScale>
          </x14:cfRule>
          <xm:sqref>Q26</xm:sqref>
        </x14:conditionalFormatting>
        <x14:conditionalFormatting xmlns:xm="http://schemas.microsoft.com/office/excel/2006/main">
          <x14:cfRule type="colorScale" priority="1" id="{0D879901-C18C-48FF-B546-F95F61C3FEB4}">
            <x14:colorScale>
              <x14:cfvo type="num">
                <xm:f>Matrix!$L$3</xm:f>
              </x14:cfvo>
              <x14:cfvo type="num">
                <xm:f>Matrix!$L$4</xm:f>
              </x14:cfvo>
              <x14:cfvo type="num">
                <xm:f>Matrix!$L$5</xm:f>
              </x14:cfvo>
              <x14:color rgb="FF92D050"/>
              <x14:color rgb="FFFFFF00"/>
              <x14:color rgb="FFFF0000"/>
            </x14:colorScale>
          </x14:cfRule>
          <xm:sqref>Q27:Q62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2000000}">
          <x14:formula1>
            <xm:f>Matrix!$D$8:$H$8</xm:f>
          </x14:formula1>
          <xm:sqref>M3:M62 K3:K62 I3:I62 G3:G62</xm:sqref>
        </x14:dataValidation>
        <x14:dataValidation type="list" allowBlank="1" showInputMessage="1" showErrorMessage="1" xr:uid="{00000000-0002-0000-0000-000003000000}">
          <x14:formula1>
            <xm:f>Matrix!$B$2:$B$6</xm:f>
          </x14:formula1>
          <xm:sqref>E3:E62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L10"/>
  <sheetViews>
    <sheetView workbookViewId="0">
      <selection activeCell="N7" sqref="N7"/>
    </sheetView>
  </sheetViews>
  <sheetFormatPr defaultColWidth="9.140625" defaultRowHeight="14.45"/>
  <cols>
    <col min="1" max="1" width="3.7109375" bestFit="1" customWidth="1"/>
    <col min="2" max="3" width="10.7109375" style="9" customWidth="1"/>
    <col min="4" max="8" width="12.7109375" style="9" customWidth="1"/>
  </cols>
  <sheetData>
    <row r="2" spans="1:12">
      <c r="A2" s="54" t="s">
        <v>4</v>
      </c>
      <c r="B2" s="8" t="s">
        <v>86</v>
      </c>
      <c r="C2" s="10">
        <v>0.9</v>
      </c>
      <c r="D2" s="11">
        <f>C2*$D$7</f>
        <v>4.5000000000000005E-2</v>
      </c>
      <c r="E2" s="11">
        <f>C2*$E$7</f>
        <v>0.13500000000000001</v>
      </c>
      <c r="F2" s="11">
        <f>C2*$F$7</f>
        <v>0.27</v>
      </c>
      <c r="G2" s="11">
        <f>C2*$G$7</f>
        <v>0.49500000000000005</v>
      </c>
      <c r="H2" s="11">
        <f>C2*$H$7</f>
        <v>0.81</v>
      </c>
      <c r="J2" s="3"/>
      <c r="K2" s="8" t="s">
        <v>87</v>
      </c>
      <c r="L2" s="8" t="s">
        <v>88</v>
      </c>
    </row>
    <row r="3" spans="1:12">
      <c r="A3" s="54"/>
      <c r="B3" s="8" t="s">
        <v>18</v>
      </c>
      <c r="C3" s="10">
        <v>0.7</v>
      </c>
      <c r="D3" s="11">
        <f t="shared" ref="D3:D6" si="0">C3*$D$7</f>
        <v>3.4999999999999996E-2</v>
      </c>
      <c r="E3" s="11">
        <f t="shared" ref="E3:E6" si="1">C3*$E$7</f>
        <v>0.105</v>
      </c>
      <c r="F3" s="11">
        <f t="shared" ref="F3:F6" si="2">C3*$F$7</f>
        <v>0.21</v>
      </c>
      <c r="G3" s="11">
        <f t="shared" ref="G3:G6" si="3">C3*$G$7</f>
        <v>0.38500000000000001</v>
      </c>
      <c r="H3" s="11">
        <f t="shared" ref="H3:H6" si="4">C3*$H$7</f>
        <v>0.63</v>
      </c>
      <c r="J3" s="13" t="s">
        <v>89</v>
      </c>
      <c r="K3" s="11">
        <v>0</v>
      </c>
      <c r="L3" s="38">
        <v>0.05</v>
      </c>
    </row>
    <row r="4" spans="1:12">
      <c r="A4" s="54"/>
      <c r="B4" s="8" t="s">
        <v>28</v>
      </c>
      <c r="C4" s="10">
        <v>0.5</v>
      </c>
      <c r="D4" s="11">
        <f t="shared" si="0"/>
        <v>2.5000000000000001E-2</v>
      </c>
      <c r="E4" s="11">
        <f t="shared" si="1"/>
        <v>7.4999999999999997E-2</v>
      </c>
      <c r="F4" s="11">
        <f t="shared" si="2"/>
        <v>0.15</v>
      </c>
      <c r="G4" s="11">
        <f t="shared" si="3"/>
        <v>0.27500000000000002</v>
      </c>
      <c r="H4" s="11">
        <f t="shared" si="4"/>
        <v>0.45</v>
      </c>
      <c r="J4" s="12" t="s">
        <v>90</v>
      </c>
      <c r="K4" s="11">
        <f>L3</f>
        <v>0.05</v>
      </c>
      <c r="L4" s="38">
        <v>0.15</v>
      </c>
    </row>
    <row r="5" spans="1:12">
      <c r="A5" s="54"/>
      <c r="B5" s="8" t="s">
        <v>55</v>
      </c>
      <c r="C5" s="10">
        <v>0.3</v>
      </c>
      <c r="D5" s="11">
        <f t="shared" si="0"/>
        <v>1.4999999999999999E-2</v>
      </c>
      <c r="E5" s="11">
        <f t="shared" si="1"/>
        <v>4.4999999999999998E-2</v>
      </c>
      <c r="F5" s="11">
        <f t="shared" si="2"/>
        <v>0.09</v>
      </c>
      <c r="G5" s="11">
        <f t="shared" si="3"/>
        <v>0.16500000000000001</v>
      </c>
      <c r="H5" s="11">
        <f t="shared" si="4"/>
        <v>0.27</v>
      </c>
      <c r="J5" s="14" t="s">
        <v>91</v>
      </c>
      <c r="K5" s="11">
        <f>L4</f>
        <v>0.15</v>
      </c>
      <c r="L5" s="11">
        <v>1</v>
      </c>
    </row>
    <row r="6" spans="1:12">
      <c r="A6" s="54"/>
      <c r="B6" s="8" t="s">
        <v>92</v>
      </c>
      <c r="C6" s="10">
        <v>0.1</v>
      </c>
      <c r="D6" s="11">
        <f t="shared" si="0"/>
        <v>5.000000000000001E-3</v>
      </c>
      <c r="E6" s="11">
        <f t="shared" si="1"/>
        <v>1.4999999999999999E-2</v>
      </c>
      <c r="F6" s="11">
        <f t="shared" si="2"/>
        <v>0.03</v>
      </c>
      <c r="G6" s="11">
        <f t="shared" si="3"/>
        <v>5.5000000000000007E-2</v>
      </c>
      <c r="H6" s="11">
        <f t="shared" si="4"/>
        <v>9.0000000000000011E-2</v>
      </c>
      <c r="J6" s="56" t="s">
        <v>93</v>
      </c>
      <c r="K6" s="56"/>
      <c r="L6" s="56"/>
    </row>
    <row r="7" spans="1:12">
      <c r="A7" s="19"/>
      <c r="B7" s="53"/>
      <c r="C7" s="53"/>
      <c r="D7" s="10">
        <v>0.05</v>
      </c>
      <c r="E7" s="10">
        <v>0.15</v>
      </c>
      <c r="F7" s="10">
        <v>0.3</v>
      </c>
      <c r="G7" s="10">
        <v>0.55000000000000004</v>
      </c>
      <c r="H7" s="10">
        <v>0.9</v>
      </c>
    </row>
    <row r="8" spans="1:12">
      <c r="A8" s="19"/>
      <c r="B8" s="53"/>
      <c r="C8" s="53"/>
      <c r="D8" s="8" t="s">
        <v>29</v>
      </c>
      <c r="E8" s="8" t="s">
        <v>21</v>
      </c>
      <c r="F8" s="8" t="s">
        <v>20</v>
      </c>
      <c r="G8" s="8" t="s">
        <v>19</v>
      </c>
      <c r="H8" s="8" t="s">
        <v>22</v>
      </c>
    </row>
    <row r="9" spans="1:12">
      <c r="A9" s="19"/>
      <c r="B9" s="20"/>
      <c r="C9" s="20"/>
      <c r="D9" s="10">
        <f>D7</f>
        <v>0.05</v>
      </c>
      <c r="E9" s="10">
        <f t="shared" ref="E9:H9" si="5">E7</f>
        <v>0.15</v>
      </c>
      <c r="F9" s="10">
        <f t="shared" si="5"/>
        <v>0.3</v>
      </c>
      <c r="G9" s="10">
        <f t="shared" si="5"/>
        <v>0.55000000000000004</v>
      </c>
      <c r="H9" s="10">
        <f t="shared" si="5"/>
        <v>0.9</v>
      </c>
    </row>
    <row r="10" spans="1:12">
      <c r="A10" s="19"/>
      <c r="B10" s="20"/>
      <c r="C10" s="20"/>
      <c r="D10" s="55" t="s">
        <v>6</v>
      </c>
      <c r="E10" s="55"/>
      <c r="F10" s="55"/>
      <c r="G10" s="55"/>
      <c r="H10" s="55"/>
    </row>
  </sheetData>
  <sheetProtection algorithmName="SHA-512" hashValue="k7uuqW3wMbb0TkTdlaH5Jvc+gvoogRcdBjqBfMhAKzFkUUsjkObFloxM1NkT7skq51QYX+tBR+aZoI71fSyEOQ==" saltValue="QIwboWBfbLO9nV77Ppl2OQ==" spinCount="100000" sheet="1" objects="1" scenarios="1"/>
  <mergeCells count="4">
    <mergeCell ref="B7:C8"/>
    <mergeCell ref="A2:A6"/>
    <mergeCell ref="D10:H10"/>
    <mergeCell ref="J6:L6"/>
  </mergeCells>
  <conditionalFormatting sqref="D2:H6">
    <cfRule type="colorScale" priority="3">
      <colorScale>
        <cfvo type="num" val="$L$3"/>
        <cfvo type="num" val="$L$4"/>
        <cfvo type="num" val="$L$5"/>
        <color rgb="FF92D050"/>
        <color rgb="FFFFFF00"/>
        <color rgb="FFFF0000"/>
      </colorScale>
    </cfRule>
    <cfRule type="colorScale" priority="4">
      <colorScale>
        <cfvo type="min"/>
        <cfvo type="percentile" val="50"/>
        <cfvo type="max"/>
        <color rgb="FF63BE7B"/>
        <color rgb="FFFFEB84"/>
        <color rgb="FFF8696B"/>
      </colorScale>
    </cfRule>
  </conditionalFormatting>
  <conditionalFormatting sqref="K3:L5">
    <cfRule type="colorScale" priority="1">
      <colorScale>
        <cfvo type="num" val="$L$3"/>
        <cfvo type="num" val="$L$4"/>
        <cfvo type="num" val="$L$5"/>
        <color rgb="FF92D050"/>
        <color rgb="FFFFFF00"/>
        <color rgb="FFFF0000"/>
      </colorScale>
    </cfRule>
    <cfRule type="colorScale" priority="2">
      <colorScale>
        <cfvo type="min"/>
        <cfvo type="percentile" val="50"/>
        <cfvo type="max"/>
        <color rgb="FF63BE7B"/>
        <color rgb="FFFFEB84"/>
        <color rgb="FFF8696B"/>
      </colorScale>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A5"/>
  <sheetViews>
    <sheetView workbookViewId="0">
      <selection activeCell="A5" sqref="A5"/>
    </sheetView>
  </sheetViews>
  <sheetFormatPr defaultColWidth="9.140625" defaultRowHeight="14.45"/>
  <cols>
    <col min="1" max="1" width="17.7109375" bestFit="1" customWidth="1"/>
  </cols>
  <sheetData>
    <row r="1" spans="1:1">
      <c r="A1" s="26" t="s">
        <v>94</v>
      </c>
    </row>
    <row r="2" spans="1:1">
      <c r="A2" t="s">
        <v>24</v>
      </c>
    </row>
    <row r="3" spans="1:1">
      <c r="A3" t="s">
        <v>41</v>
      </c>
    </row>
    <row r="4" spans="1:1">
      <c r="A4" t="s">
        <v>36</v>
      </c>
    </row>
    <row r="5" spans="1:1">
      <c r="A5" t="s">
        <v>31</v>
      </c>
    </row>
  </sheetData>
  <sheetProtection algorithmName="SHA-512" hashValue="kgHqsBi1B/DXkevtCNh015MSWAUO7Kmy2vqFDrjE79C8sI7djv9s2GpXAqJLSlUIoL5hfsjj7NXog25vxb42UQ==" saltValue="htO8Hu7n0CNnU1y6sEXcMg==" spinCount="100000" sheet="1" objects="1" scenario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EB2784572C475948A767254301C1B0A8" ma:contentTypeVersion="4" ma:contentTypeDescription="Crear nuevo documento." ma:contentTypeScope="" ma:versionID="b12f86c72391f612f9a98a4340de84d2">
  <xsd:schema xmlns:xsd="http://www.w3.org/2001/XMLSchema" xmlns:xs="http://www.w3.org/2001/XMLSchema" xmlns:p="http://schemas.microsoft.com/office/2006/metadata/properties" xmlns:ns2="fab0c7d8-f626-4a06-bbf1-5d8e4da4f9bf" xmlns:ns3="35131604-19f0-42c6-830f-b9d41daf0d38" targetNamespace="http://schemas.microsoft.com/office/2006/metadata/properties" ma:root="true" ma:fieldsID="8ecea6c3a198d4ebe6e6ca969efd9cb0" ns2:_="" ns3:_="">
    <xsd:import namespace="fab0c7d8-f626-4a06-bbf1-5d8e4da4f9bf"/>
    <xsd:import namespace="35131604-19f0-42c6-830f-b9d41daf0d3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b0c7d8-f626-4a06-bbf1-5d8e4da4f9bf"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5131604-19f0-42c6-830f-b9d41daf0d3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0B3DAAD-B456-4F5C-A5DF-57F25BBAEEDA}"/>
</file>

<file path=customXml/itemProps2.xml><?xml version="1.0" encoding="utf-8"?>
<ds:datastoreItem xmlns:ds="http://schemas.openxmlformats.org/officeDocument/2006/customXml" ds:itemID="{233A9629-693F-47BB-B5ED-33FD7900760A}"/>
</file>

<file path=customXml/itemProps3.xml><?xml version="1.0" encoding="utf-8"?>
<ds:datastoreItem xmlns:ds="http://schemas.openxmlformats.org/officeDocument/2006/customXml" ds:itemID="{62542889-E406-4DCC-94AA-C08433C7A4E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Mikel Fernández Esparta</cp:lastModifiedBy>
  <cp:revision/>
  <dcterms:created xsi:type="dcterms:W3CDTF">2006-09-16T00:00:00Z</dcterms:created>
  <dcterms:modified xsi:type="dcterms:W3CDTF">2023-03-29T13:40:34Z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0x010100EB2784572C475948A767254301C1B0A8</vt:lpwstr>
  </property>
</Properties>
</file>